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02A3321F-13DC-4869-8678-469CCB0A16D1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5" state="hidden" r:id="rId1"/>
    <sheet name="Список участников" sheetId="99" state="hidden" r:id="rId2"/>
    <sheet name="ИГВ без отсечек" sheetId="98" r:id="rId3"/>
    <sheet name="Лист1" sheetId="100" state="hidden" r:id="rId4"/>
    <sheet name="Лист2" sheetId="101" state="hidden" r:id="rId5"/>
  </sheets>
  <definedNames>
    <definedName name="_xlnm._FilterDatabase" localSheetId="4" hidden="1">Лист2!$B$1:$H$14</definedName>
    <definedName name="_xlnm.Print_Titles" localSheetId="2">'ИГВ без отсечек'!$21:$22</definedName>
    <definedName name="_xlnm.Print_Titles" localSheetId="1">'Список участников'!$21:$21</definedName>
    <definedName name="_xlnm.Print_Area" localSheetId="0">'База спортсменов'!$A$1:$E$4</definedName>
    <definedName name="_xlnm.Print_Area" localSheetId="2">'ИГВ без отсечек'!$A$1:$L$70</definedName>
    <definedName name="_xlnm.Print_Area" localSheetId="1">'Список участников'!$A$1:$G$96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99" l="1"/>
  <c r="H30" i="99"/>
  <c r="H34" i="99"/>
  <c r="H38" i="99"/>
  <c r="H39" i="99"/>
  <c r="H43" i="99"/>
  <c r="H44" i="99"/>
  <c r="H45" i="99"/>
  <c r="H49" i="99"/>
  <c r="H53" i="99"/>
  <c r="H54" i="99"/>
  <c r="H55" i="99"/>
  <c r="H59" i="99"/>
  <c r="H60" i="99"/>
  <c r="H61" i="99"/>
  <c r="H65" i="99"/>
  <c r="H69" i="99"/>
  <c r="H73" i="99"/>
  <c r="H74" i="99"/>
  <c r="H75" i="99"/>
  <c r="H76" i="99"/>
  <c r="H80" i="99"/>
  <c r="H81" i="99"/>
  <c r="H82" i="99"/>
  <c r="H83" i="99"/>
  <c r="B59" i="99" l="1"/>
  <c r="C59" i="99"/>
  <c r="D59" i="99"/>
  <c r="F59" i="99"/>
  <c r="B60" i="99"/>
  <c r="C60" i="99"/>
  <c r="D60" i="99"/>
  <c r="F60" i="99"/>
  <c r="B61" i="99"/>
  <c r="C61" i="99"/>
  <c r="D61" i="99"/>
  <c r="F61" i="99"/>
  <c r="B65" i="99"/>
  <c r="C65" i="99"/>
  <c r="D65" i="99"/>
  <c r="F65" i="99"/>
  <c r="B69" i="99"/>
  <c r="C69" i="99"/>
  <c r="D69" i="99"/>
  <c r="F69" i="99"/>
  <c r="B73" i="99"/>
  <c r="C73" i="99"/>
  <c r="D73" i="99"/>
  <c r="F73" i="99"/>
  <c r="B74" i="99"/>
  <c r="C74" i="99"/>
  <c r="D74" i="99"/>
  <c r="F74" i="99"/>
  <c r="B75" i="99"/>
  <c r="C75" i="99"/>
  <c r="D75" i="99"/>
  <c r="F75" i="99"/>
  <c r="B76" i="99"/>
  <c r="C76" i="99"/>
  <c r="D76" i="99"/>
  <c r="F76" i="99"/>
  <c r="B80" i="99"/>
  <c r="C80" i="99"/>
  <c r="D80" i="99"/>
  <c r="F80" i="99"/>
  <c r="B81" i="99"/>
  <c r="C81" i="99"/>
  <c r="D81" i="99"/>
  <c r="F81" i="99"/>
  <c r="B82" i="99"/>
  <c r="C82" i="99"/>
  <c r="D82" i="99"/>
  <c r="F82" i="99"/>
  <c r="B83" i="99"/>
  <c r="C83" i="99"/>
  <c r="D83" i="99"/>
  <c r="F83" i="99"/>
  <c r="B29" i="99"/>
  <c r="C29" i="99"/>
  <c r="D29" i="99"/>
  <c r="F29" i="99"/>
  <c r="B30" i="99"/>
  <c r="C30" i="99"/>
  <c r="D30" i="99"/>
  <c r="F30" i="99"/>
  <c r="B34" i="99"/>
  <c r="C34" i="99"/>
  <c r="D34" i="99"/>
  <c r="F34" i="99"/>
  <c r="B38" i="99"/>
  <c r="C38" i="99"/>
  <c r="D38" i="99"/>
  <c r="F38" i="99"/>
  <c r="B39" i="99"/>
  <c r="C39" i="99"/>
  <c r="D39" i="99"/>
  <c r="F39" i="99"/>
  <c r="B43" i="99"/>
  <c r="C43" i="99"/>
  <c r="D43" i="99"/>
  <c r="F43" i="99"/>
  <c r="B44" i="99"/>
  <c r="C44" i="99"/>
  <c r="D44" i="99"/>
  <c r="F44" i="99"/>
  <c r="B45" i="99"/>
  <c r="C45" i="99"/>
  <c r="D45" i="99"/>
  <c r="F45" i="99"/>
  <c r="B49" i="99"/>
  <c r="C49" i="99"/>
  <c r="D49" i="99"/>
  <c r="F49" i="99"/>
  <c r="B53" i="99"/>
  <c r="C53" i="99"/>
  <c r="D53" i="99"/>
  <c r="F53" i="99"/>
  <c r="B54" i="99"/>
  <c r="C54" i="99"/>
  <c r="D54" i="99"/>
  <c r="F54" i="99"/>
  <c r="B55" i="99"/>
  <c r="C55" i="99"/>
  <c r="D55" i="99"/>
  <c r="F55" i="99"/>
  <c r="J15" i="101" l="1"/>
  <c r="J14" i="101"/>
  <c r="J13" i="101"/>
  <c r="J12" i="101"/>
  <c r="J11" i="101"/>
  <c r="J10" i="101"/>
  <c r="J9" i="101"/>
  <c r="J8" i="101"/>
  <c r="J7" i="101"/>
  <c r="J6" i="101"/>
  <c r="J5" i="101"/>
  <c r="J4" i="101"/>
  <c r="J3" i="101"/>
  <c r="J2" i="101"/>
  <c r="J15" i="100" l="1"/>
  <c r="J14" i="100"/>
  <c r="J13" i="100"/>
  <c r="J12" i="100"/>
  <c r="J11" i="100"/>
  <c r="J10" i="100"/>
  <c r="J9" i="100"/>
  <c r="J8" i="100"/>
  <c r="J7" i="100"/>
  <c r="J6" i="100"/>
  <c r="J5" i="100"/>
  <c r="J4" i="100"/>
  <c r="J3" i="100"/>
  <c r="J2" i="100" l="1"/>
  <c r="G22" i="100"/>
  <c r="F22" i="100"/>
  <c r="E22" i="100"/>
  <c r="D22" i="100"/>
  <c r="C22" i="100"/>
  <c r="G21" i="100"/>
  <c r="F21" i="100"/>
  <c r="E21" i="100"/>
  <c r="D21" i="100"/>
  <c r="C21" i="100"/>
  <c r="G20" i="100"/>
  <c r="F20" i="100"/>
  <c r="E20" i="100"/>
  <c r="D20" i="100"/>
  <c r="C20" i="100"/>
  <c r="G19" i="100"/>
  <c r="F19" i="100"/>
  <c r="E19" i="100"/>
  <c r="D19" i="100"/>
  <c r="C19" i="100"/>
  <c r="G18" i="100"/>
  <c r="F18" i="100"/>
  <c r="E18" i="100"/>
  <c r="D18" i="100"/>
  <c r="C18" i="100"/>
  <c r="G17" i="100"/>
  <c r="F17" i="100"/>
  <c r="E17" i="100"/>
  <c r="D17" i="100"/>
  <c r="C17" i="100"/>
  <c r="G16" i="100"/>
  <c r="F16" i="100"/>
  <c r="E16" i="100"/>
  <c r="D16" i="100"/>
  <c r="C16" i="100"/>
  <c r="G15" i="100"/>
  <c r="F15" i="100"/>
  <c r="E15" i="100"/>
  <c r="D15" i="100"/>
  <c r="C15" i="100"/>
  <c r="G14" i="100"/>
  <c r="F14" i="100"/>
  <c r="E14" i="100"/>
  <c r="D14" i="100"/>
  <c r="C14" i="100"/>
  <c r="G13" i="100"/>
  <c r="F13" i="100"/>
  <c r="E13" i="100"/>
  <c r="D13" i="100"/>
  <c r="C13" i="100"/>
  <c r="G12" i="100"/>
  <c r="F12" i="100"/>
  <c r="E12" i="100"/>
  <c r="D12" i="100"/>
  <c r="C12" i="100"/>
  <c r="G11" i="100"/>
  <c r="F11" i="100"/>
  <c r="E11" i="100"/>
  <c r="D11" i="100"/>
  <c r="C11" i="100"/>
  <c r="G10" i="100"/>
  <c r="F10" i="100"/>
  <c r="E10" i="100"/>
  <c r="D10" i="100"/>
  <c r="C10" i="100"/>
  <c r="G9" i="100"/>
  <c r="F9" i="100"/>
  <c r="E9" i="100"/>
  <c r="D9" i="100"/>
  <c r="C9" i="100"/>
  <c r="G8" i="100"/>
  <c r="F8" i="100"/>
  <c r="E8" i="100"/>
  <c r="D8" i="100"/>
  <c r="C8" i="100"/>
  <c r="G7" i="100"/>
  <c r="F7" i="100"/>
  <c r="E7" i="100"/>
  <c r="D7" i="100"/>
  <c r="C7" i="100"/>
  <c r="G6" i="100"/>
  <c r="F6" i="100"/>
  <c r="E6" i="100"/>
  <c r="D6" i="100"/>
  <c r="C6" i="100"/>
  <c r="G5" i="100"/>
  <c r="F5" i="100"/>
  <c r="E5" i="100"/>
  <c r="D5" i="100"/>
  <c r="C5" i="100"/>
  <c r="G4" i="100"/>
  <c r="F4" i="100"/>
  <c r="E4" i="100"/>
  <c r="D4" i="100"/>
  <c r="C4" i="100"/>
  <c r="G3" i="100"/>
  <c r="F3" i="100"/>
  <c r="E3" i="100"/>
  <c r="D3" i="100"/>
  <c r="C3" i="100"/>
  <c r="G2" i="100"/>
  <c r="F2" i="100"/>
  <c r="E2" i="100"/>
  <c r="D2" i="100"/>
  <c r="C2" i="100"/>
  <c r="G23" i="100"/>
  <c r="F23" i="100"/>
  <c r="E23" i="100"/>
  <c r="D23" i="100"/>
  <c r="C23" i="100"/>
  <c r="B25" i="99" l="1"/>
  <c r="C25" i="99"/>
  <c r="D25" i="99"/>
  <c r="F25" i="99"/>
  <c r="H25" i="99"/>
  <c r="H24" i="99"/>
  <c r="F24" i="99"/>
  <c r="D24" i="99"/>
  <c r="C24" i="99"/>
  <c r="B24" i="99"/>
  <c r="C95" i="99" l="1"/>
  <c r="A95" i="99"/>
</calcChain>
</file>

<file path=xl/sharedStrings.xml><?xml version="1.0" encoding="utf-8"?>
<sst xmlns="http://schemas.openxmlformats.org/spreadsheetml/2006/main" count="480" uniqueCount="223">
  <si>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</si>
  <si>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</si>
  <si>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</si>
  <si>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</si>
  <si>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</si>
  <si>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</si>
  <si>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</si>
  <si>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</si>
  <si>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</si>
  <si>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</si>
  <si>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</si>
  <si>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</si>
  <si>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</si>
  <si>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</si>
  <si>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</si>
  <si>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</si>
  <si>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</si>
  <si>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</si>
  <si>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</si>
  <si>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</si>
  <si>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</si>
  <si>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</si>
  <si>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</si>
  <si>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</si>
  <si>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</si>
  <si>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Санкт-Петербург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</si>
  <si>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</si>
  <si>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</si>
  <si>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</si>
  <si>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</si>
  <si>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</si>
  <si>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</si>
  <si>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</si>
  <si>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</si>
  <si>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</si>
  <si>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</si>
  <si>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</si>
  <si>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</si>
  <si>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</si>
  <si>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</si>
  <si>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</si>
  <si>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</si>
  <si>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</si>
  <si>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</si>
  <si>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</si>
  <si>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</si>
  <si>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</si>
  <si>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</si>
  <si>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</si>
  <si>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</si>
  <si>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</si>
  <si>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</si>
  <si>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</si>
  <si>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</si>
  <si>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</si>
  <si>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</si>
  <si>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</si>
  <si>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</si>
  <si>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</si>
  <si>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</si>
  <si>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</si>
  <si>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</si>
  <si>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</si>
  <si>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</si>
  <si>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№</t>
  </si>
  <si>
    <t>Фамилия Имя</t>
  </si>
  <si>
    <t>Дата рожд.</t>
  </si>
  <si>
    <t>Разряд</t>
  </si>
  <si>
    <t>Субъект РФ</t>
  </si>
  <si>
    <t>Принадлежность к организации</t>
  </si>
  <si>
    <t>UCI Team</t>
  </si>
  <si>
    <t>СПИСОК УЧАСТНИКОВ</t>
  </si>
  <si>
    <t>UCI TEAM</t>
  </si>
  <si>
    <t>Значения столбцов B:H вставляются из "базы спортсменов" по номеру спортсмена из столбца А (скопировать формулы)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</si>
  <si>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</si>
  <si>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</si>
  <si>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</si>
  <si>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г. Воронеж - СК "Олимпик"</t>
  </si>
  <si>
    <t>Воронежская область</t>
  </si>
  <si>
    <t>Лыжный СК с освещенной лыжероллерной трассой/ 0065515</t>
  </si>
  <si>
    <t>ЮНИОРКИ 17-18 ЛЕТ</t>
  </si>
  <si>
    <t>НС</t>
  </si>
  <si>
    <t xml:space="preserve">10ч 00м </t>
  </si>
  <si>
    <t>КРАВЧЕНКО Виктория</t>
  </si>
  <si>
    <t>ПАНЕНКО Виктория</t>
  </si>
  <si>
    <t>31.04.2005</t>
  </si>
  <si>
    <t>МАХНОВА Екатерина</t>
  </si>
  <si>
    <t>Ростовская область</t>
  </si>
  <si>
    <t>КИРИЧЕНКО Анастасия</t>
  </si>
  <si>
    <t>САВЕКО Полина</t>
  </si>
  <si>
    <t>ЛЫСОГОР Алена</t>
  </si>
  <si>
    <t>БАБУШКИНА Оксана</t>
  </si>
  <si>
    <t>СТРИЖОВА Ксения</t>
  </si>
  <si>
    <t>Забайкальский край</t>
  </si>
  <si>
    <t>СИМАКОВА Алена</t>
  </si>
  <si>
    <t>Хабаровский край-Забайкальский край</t>
  </si>
  <si>
    <t>ГЕРГЕЛЬ Анастасия</t>
  </si>
  <si>
    <t>Санкт-Петербург-Тюменская область</t>
  </si>
  <si>
    <t>КОЗАК Вероника</t>
  </si>
  <si>
    <t>САМСОНОВА Анастасия</t>
  </si>
  <si>
    <t>МУЧКАЕВА Людмила</t>
  </si>
  <si>
    <t>ВИННИК Ангелина</t>
  </si>
  <si>
    <t>Республика Адыгея</t>
  </si>
  <si>
    <t>0080511611Я</t>
  </si>
  <si>
    <t>Министерство физической культуры и спорта Воронежской области</t>
  </si>
  <si>
    <t xml:space="preserve">шоссе - индивидуальная гонка на время </t>
  </si>
  <si>
    <t>№ ЕКП 2025</t>
  </si>
  <si>
    <t>МБУДО СШОР № 8</t>
  </si>
  <si>
    <t>ГБУ ДО ВО "СШОР №1"</t>
  </si>
  <si>
    <t>101 420 552 68</t>
  </si>
  <si>
    <t>ТИНЬКОВА Софья Олеговна</t>
  </si>
  <si>
    <t>КОЛУПАЕВА Кристина Ивановна</t>
  </si>
  <si>
    <t>101 199 721 09</t>
  </si>
  <si>
    <t>переменная облачность</t>
  </si>
  <si>
    <t>2 СР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</si>
  <si>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</si>
  <si>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</si>
  <si>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ВСЕРОССИЙСКИЕ СОРЕВНОВАНИЯ</t>
  </si>
  <si>
    <t>2008360021030082</t>
  </si>
  <si>
    <t>3 ИЮНЯ 2025 ГОДА</t>
  </si>
  <si>
    <t>3,5 км /3</t>
  </si>
  <si>
    <t>КАРТОВЕЦ Дарья Евгеньевна</t>
  </si>
  <si>
    <t>ТКАЧУК Злата Юрьевна</t>
  </si>
  <si>
    <t>101 168 098 08</t>
  </si>
  <si>
    <t>Чувашская Республика</t>
  </si>
  <si>
    <t>БУ ДО "СШОР№7"</t>
  </si>
  <si>
    <t>БУ ДО "СШОР№7"-ЧУОР</t>
  </si>
  <si>
    <t>ПИНЕГИНА Александра Александровна</t>
  </si>
  <si>
    <t>100 915 276 65</t>
  </si>
  <si>
    <t>100 915 275 64</t>
  </si>
  <si>
    <t>100 966 461 34</t>
  </si>
  <si>
    <t>101 135 144 34</t>
  </si>
  <si>
    <t>ГБУ ДО СШОР им. В. Коренькова</t>
  </si>
  <si>
    <t>ГБУ ДО СШОР им. В. Коренькова СГУОР</t>
  </si>
  <si>
    <t>101 191 231 55</t>
  </si>
  <si>
    <t>Иркутская область</t>
  </si>
  <si>
    <t>ОГКУ ДО СШОР "ОЛИМПИЕЦ" КЛУБ "БАЙКАЛ-ДВ", г. УСОЛЬЕ-СИБИРСКОЕ-ГУОР</t>
  </si>
  <si>
    <t>101 177 767 74</t>
  </si>
  <si>
    <t>101 162 605 44</t>
  </si>
  <si>
    <t>МГФСО Москва</t>
  </si>
  <si>
    <t>101 122 494 91</t>
  </si>
  <si>
    <t>Хабаровский край</t>
  </si>
  <si>
    <t>МБУ ДО СШ "Максимум"</t>
  </si>
  <si>
    <t>101 372 489 20</t>
  </si>
  <si>
    <t>101 301 799 43</t>
  </si>
  <si>
    <t>ГБОУ ШИ "Олимпийский резерв"</t>
  </si>
  <si>
    <t>НИКИТИНА Кристина Андреевна</t>
  </si>
  <si>
    <t>СЕМЕНОВА Элина Александровна</t>
  </si>
  <si>
    <t>ГОРБАЧЕНКО Полина Ильинична</t>
  </si>
  <si>
    <t>ШИШКИНА Виктория Романовна</t>
  </si>
  <si>
    <t>АЛЕКСЕЕНКО Сабрина Васильевна</t>
  </si>
  <si>
    <t>СИЗЫХ Кристина Андреевна</t>
  </si>
  <si>
    <t>БАРАНОВА Екатерина Викторовна</t>
  </si>
  <si>
    <t>ХАТУНЦЕВА Александра Васильевна</t>
  </si>
  <si>
    <t>101 245 540 44</t>
  </si>
  <si>
    <t>КРУГЛОВА Юлия Александровна</t>
  </si>
  <si>
    <t>Республика Башкортостан</t>
  </si>
  <si>
    <t>АНО ВСК "Велоспорт Башкортостана"</t>
  </si>
  <si>
    <t>101 407 084 83</t>
  </si>
  <si>
    <t>101 407 098 00</t>
  </si>
  <si>
    <t>101 260 447 13</t>
  </si>
  <si>
    <t>ГБПОУ РО "РОУОР"</t>
  </si>
  <si>
    <t>ЛИПЧАНСКАЯ Анастасия Валерьевна</t>
  </si>
  <si>
    <t>101 267 072 42</t>
  </si>
  <si>
    <t>101 483 825 00</t>
  </si>
  <si>
    <t>КИРИЧЕНКО Лилиана Юрьевна</t>
  </si>
  <si>
    <t>СОКОЛ Полина Денисовна</t>
  </si>
  <si>
    <t>СВИРЩУК Анастасия Анатольевна</t>
  </si>
  <si>
    <t>ДНР</t>
  </si>
  <si>
    <t>ГБУ ДО ДНР СШОР по велосипедному спорту</t>
  </si>
  <si>
    <t>101 261 330 23</t>
  </si>
  <si>
    <t>101 262 134 51</t>
  </si>
  <si>
    <t>только ГГ</t>
  </si>
  <si>
    <t>+19+23</t>
  </si>
  <si>
    <t>5,0 км/ч (с/з)</t>
  </si>
  <si>
    <t>БАЖЕНОВА Кристина Алексеевна</t>
  </si>
  <si>
    <t>101 299 646 24</t>
  </si>
  <si>
    <t>Саратовская область</t>
  </si>
  <si>
    <t>ГБУПОУ СОУОР</t>
  </si>
  <si>
    <t>101 140 184 30</t>
  </si>
  <si>
    <t>Свердловская область</t>
  </si>
  <si>
    <t>ГАУ ДО СО СШОР "Уктусские горы"</t>
  </si>
  <si>
    <t>101 246 324 52</t>
  </si>
  <si>
    <t>101 122 556 56</t>
  </si>
  <si>
    <t>101 129 679 01</t>
  </si>
  <si>
    <t>ДЕМЕНИНА Александра Глебовна</t>
  </si>
  <si>
    <t>МИНАШКИНА Тамила Сергеевна</t>
  </si>
  <si>
    <t>ПЕТРОВА Анна Алексеевна</t>
  </si>
  <si>
    <t>КОСТРОМИЧЕВА Софья Алексеевна</t>
  </si>
  <si>
    <t>ГАРАЙШИНА Виктория Максимовна</t>
  </si>
  <si>
    <t>МЕЗИНА Ксения Игоревна</t>
  </si>
  <si>
    <t>101 277 747 47</t>
  </si>
  <si>
    <t>Московская область</t>
  </si>
  <si>
    <t>ГБУ ДО МО "СШОР ПО ВЕЛОСПОРТУ"</t>
  </si>
  <si>
    <t>101 513 830 32</t>
  </si>
  <si>
    <t>101 414 050 65</t>
  </si>
  <si>
    <t>101 618 510 49</t>
  </si>
  <si>
    <t>БУЛАВКИНА Анастасия Андреевна</t>
  </si>
  <si>
    <t>СМАГИНА Варвара Борисовна</t>
  </si>
  <si>
    <t>ДЬЯЧКОВА Анастасия Ивановна</t>
  </si>
  <si>
    <t>ТРУНЯКОВА Арина Максимовна</t>
  </si>
  <si>
    <t>12ч 00м</t>
  </si>
  <si>
    <t xml:space="preserve">ЧУРИКОВА И.В. (2 кат., г. Воронежская область) </t>
  </si>
  <si>
    <t>Донецкая Народная Республика</t>
  </si>
  <si>
    <t>Тренер‐представитель: Агапов О.И. (100 349 871 73)</t>
  </si>
  <si>
    <t>Тренер‐представитель: Сидоров Е.А. (101 526 476 68); Гринь В.А. (100 055 024 09)</t>
  </si>
  <si>
    <t>Тенер‐представитель: Соколова Т.А. (100 072 734 65); Гришкин О.П. (100 016 473 64)</t>
  </si>
  <si>
    <t>Тенер‐представитель: Афанасенко А.Г. (100 563 747 64)</t>
  </si>
  <si>
    <t>МИРОНОВА Алёна Евгеньевна</t>
  </si>
  <si>
    <t>Тренер‐представитель:  Самусенко К.В. (100 072 711 42)</t>
  </si>
  <si>
    <t>Тенер‐представитель: Сизых И.С. (101 524 904 48)</t>
  </si>
  <si>
    <t>Тенер‐представитель: Семенов А.Г. (100 349 335 22)</t>
  </si>
  <si>
    <t>Тенер‐представитель: Желтобрюхов Е.С (100 907 206 46)</t>
  </si>
  <si>
    <t>Тренер‐представитель: Свирщук А.В. (101 187 228 29)</t>
  </si>
  <si>
    <t>Тренер‐представитель: Вострухин М.А. (100 349 275 59)</t>
  </si>
  <si>
    <t>Тренер‐представитель:  Перминов Е.Ю. (100 054 816 92)</t>
  </si>
  <si>
    <t>Тренер‐представитель: Мартынов А.А. (101 289 225 79)</t>
  </si>
  <si>
    <t>г. Москва</t>
  </si>
  <si>
    <t>г. Санкт-Петербург</t>
  </si>
  <si>
    <t/>
  </si>
  <si>
    <t xml:space="preserve">ОКОНЧАНИЕ ГОНКИ:  </t>
  </si>
  <si>
    <t>ДАТА ПРОВЕДЕНИЯ: 3 ИЮНЯ 2025 ГОДА</t>
  </si>
  <si>
    <t>МЕСТО ПРОВЕДЕНИЯ: г. Воронеж - СК "Олимпик"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</si>
</sst>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63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color rgb="FF444444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39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1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0" fontId="5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5" fillId="0" borderId="2" xfId="2" applyFont="1" applyBorder="1"/>
    <xf numFmtId="0" fontId="13" fillId="0" borderId="2" xfId="2" applyFont="1" applyBorder="1" applyAlignment="1">
      <alignment vertical="center"/>
    </xf>
    <xf numFmtId="0" fontId="12" fillId="0" borderId="13" xfId="2" applyFont="1" applyBorder="1" applyAlignment="1">
      <alignment horizontal="right" vertical="center"/>
    </xf>
    <xf numFmtId="0" fontId="13" fillId="0" borderId="28" xfId="2" applyFont="1" applyBorder="1" applyAlignment="1">
      <alignment vertical="center"/>
    </xf>
    <xf numFmtId="14" fontId="13" fillId="0" borderId="28" xfId="2" applyNumberFormat="1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14" fontId="5" fillId="0" borderId="31" xfId="2" applyNumberFormat="1" applyFont="1" applyBorder="1" applyAlignment="1">
      <alignment vertical="center"/>
    </xf>
    <xf numFmtId="0" fontId="5" fillId="0" borderId="33" xfId="2" applyFont="1" applyBorder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14" fontId="6" fillId="2" borderId="24" xfId="3" applyNumberFormat="1" applyFont="1" applyFill="1" applyBorder="1" applyAlignment="1">
      <alignment vertical="center" wrapText="1"/>
    </xf>
    <xf numFmtId="0" fontId="9" fillId="0" borderId="0" xfId="2" applyFont="1" applyAlignment="1">
      <alignment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8" fillId="0" borderId="40" xfId="8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6" fillId="0" borderId="39" xfId="2" applyFont="1" applyBorder="1" applyAlignment="1">
      <alignment horizontal="center" vertical="center"/>
    </xf>
    <xf numFmtId="0" fontId="19" fillId="0" borderId="8" xfId="8" applyFont="1" applyBorder="1" applyAlignment="1">
      <alignment vertical="center" wrapText="1"/>
    </xf>
    <xf numFmtId="14" fontId="16" fillId="0" borderId="8" xfId="2" applyNumberFormat="1" applyFont="1" applyBorder="1" applyAlignment="1">
      <alignment horizontal="center" vertical="center" wrapText="1"/>
    </xf>
    <xf numFmtId="164" fontId="16" fillId="0" borderId="8" xfId="2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2" fillId="0" borderId="2" xfId="2" applyFont="1" applyBorder="1" applyAlignment="1">
      <alignment horizontal="right" vertical="center"/>
    </xf>
    <xf numFmtId="14" fontId="13" fillId="0" borderId="5" xfId="2" applyNumberFormat="1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13" fillId="0" borderId="5" xfId="2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vertical="center" wrapText="1"/>
    </xf>
    <xf numFmtId="0" fontId="5" fillId="0" borderId="38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5" xfId="2" applyFont="1" applyFill="1" applyBorder="1" applyAlignment="1">
      <alignment vertical="center"/>
    </xf>
    <xf numFmtId="14" fontId="13" fillId="3" borderId="5" xfId="2" applyNumberFormat="1" applyFont="1" applyFill="1" applyBorder="1" applyAlignment="1">
      <alignment vertical="center"/>
    </xf>
    <xf numFmtId="0" fontId="12" fillId="3" borderId="5" xfId="2" applyFont="1" applyFill="1" applyBorder="1" applyAlignment="1">
      <alignment horizontal="right" vertical="center"/>
    </xf>
    <xf numFmtId="0" fontId="12" fillId="3" borderId="17" xfId="2" applyFont="1" applyFill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2" fillId="0" borderId="17" xfId="2" applyFont="1" applyBorder="1" applyAlignment="1">
      <alignment horizontal="center" vertical="center"/>
    </xf>
    <xf numFmtId="0" fontId="12" fillId="0" borderId="28" xfId="2" applyFont="1" applyBorder="1" applyAlignment="1">
      <alignment horizontal="right" vertical="center"/>
    </xf>
    <xf numFmtId="0" fontId="12" fillId="0" borderId="41" xfId="2" applyFont="1" applyBorder="1" applyAlignment="1">
      <alignment horizontal="center" vertical="center"/>
    </xf>
    <xf numFmtId="14" fontId="5" fillId="0" borderId="37" xfId="0" applyNumberFormat="1" applyFont="1" applyBorder="1" applyAlignment="1">
      <alignment vertical="center"/>
    </xf>
    <xf numFmtId="14" fontId="5" fillId="0" borderId="39" xfId="0" applyNumberFormat="1" applyFont="1" applyBorder="1" applyAlignment="1">
      <alignment vertical="center"/>
    </xf>
    <xf numFmtId="14" fontId="5" fillId="0" borderId="36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3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37" xfId="0" applyNumberFormat="1" applyFont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36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14" fontId="13" fillId="0" borderId="2" xfId="0" applyNumberFormat="1" applyFont="1" applyBorder="1"/>
    <xf numFmtId="0" fontId="18" fillId="0" borderId="0" xfId="8" applyFont="1" applyBorder="1" applyAlignment="1">
      <alignment vertical="center" wrapText="1"/>
    </xf>
    <xf numFmtId="49" fontId="21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18" fillId="0" borderId="4" xfId="8" applyFont="1" applyBorder="1" applyAlignment="1">
      <alignment vertical="center" wrapText="1"/>
    </xf>
    <xf numFmtId="0" fontId="5" fillId="4" borderId="0" xfId="0" applyFont="1" applyFill="1" applyAlignment="1">
      <alignment vertical="center"/>
    </xf>
    <xf numFmtId="165" fontId="13" fillId="4" borderId="2" xfId="0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21" fontId="0" fillId="0" borderId="0" xfId="0" applyNumberFormat="1"/>
    <xf numFmtId="166" fontId="0" fillId="0" borderId="0" xfId="0" applyNumberFormat="1"/>
    <xf numFmtId="0" fontId="0" fillId="0" borderId="0" xfId="0" applyAlignment="1"/>
    <xf numFmtId="164" fontId="16" fillId="0" borderId="1" xfId="0" applyNumberFormat="1" applyFont="1" applyBorder="1" applyAlignment="1">
      <alignment horizontal="center" vertical="center"/>
    </xf>
    <xf numFmtId="0" fontId="18" fillId="0" borderId="4" xfId="8" applyFont="1" applyBorder="1" applyAlignment="1">
      <alignment vertical="center"/>
    </xf>
    <xf numFmtId="166" fontId="0" fillId="0" borderId="0" xfId="0" applyNumberFormat="1" applyAlignment="1"/>
    <xf numFmtId="165" fontId="6" fillId="2" borderId="25" xfId="3" applyNumberFormat="1" applyFont="1" applyFill="1" applyBorder="1" applyAlignment="1">
      <alignment vertical="center" wrapText="1"/>
    </xf>
    <xf numFmtId="0" fontId="3" fillId="0" borderId="0" xfId="0" applyFont="1"/>
    <xf numFmtId="0" fontId="13" fillId="4" borderId="28" xfId="0" applyFont="1" applyFill="1" applyBorder="1" applyAlignment="1">
      <alignment horizontal="right" vertical="center"/>
    </xf>
    <xf numFmtId="165" fontId="9" fillId="4" borderId="4" xfId="0" applyNumberFormat="1" applyFont="1" applyFill="1" applyBorder="1" applyAlignment="1">
      <alignment horizontal="left" vertical="center"/>
    </xf>
    <xf numFmtId="165" fontId="13" fillId="4" borderId="5" xfId="0" applyNumberFormat="1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4" borderId="16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right" vertical="center"/>
    </xf>
    <xf numFmtId="164" fontId="16" fillId="0" borderId="0" xfId="0" applyNumberFormat="1" applyFont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14" fontId="13" fillId="0" borderId="0" xfId="0" applyNumberFormat="1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2" fillId="3" borderId="4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5" fillId="0" borderId="44" xfId="2" applyFont="1" applyBorder="1" applyAlignment="1">
      <alignment vertical="center"/>
    </xf>
    <xf numFmtId="0" fontId="15" fillId="0" borderId="0" xfId="3" applyFont="1" applyBorder="1" applyAlignment="1">
      <alignment horizontal="left" vertical="center" wrapText="1"/>
    </xf>
    <xf numFmtId="14" fontId="16" fillId="0" borderId="0" xfId="2" applyNumberFormat="1" applyFont="1" applyBorder="1" applyAlignment="1">
      <alignment horizontal="center" vertical="center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 wrapText="1"/>
    </xf>
    <xf numFmtId="0" fontId="5" fillId="0" borderId="25" xfId="2" applyFont="1" applyBorder="1" applyAlignment="1">
      <alignment horizontal="center"/>
    </xf>
    <xf numFmtId="0" fontId="5" fillId="0" borderId="3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4" fontId="5" fillId="0" borderId="0" xfId="2" applyNumberFormat="1" applyFont="1" applyBorder="1" applyAlignment="1">
      <alignment horizontal="center" vertical="center"/>
    </xf>
    <xf numFmtId="0" fontId="5" fillId="0" borderId="39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4" fontId="5" fillId="0" borderId="0" xfId="2" applyNumberFormat="1" applyFont="1" applyBorder="1" applyAlignment="1">
      <alignment vertical="center"/>
    </xf>
    <xf numFmtId="1" fontId="12" fillId="4" borderId="11" xfId="0" quotePrefix="1" applyNumberFormat="1" applyFont="1" applyFill="1" applyBorder="1" applyAlignment="1">
      <alignment horizontal="right" vertical="center"/>
    </xf>
    <xf numFmtId="14" fontId="23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4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6" fillId="0" borderId="0" xfId="0" applyFont="1" applyBorder="1"/>
    <xf numFmtId="14" fontId="27" fillId="0" borderId="0" xfId="0" applyNumberFormat="1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14" fontId="28" fillId="0" borderId="0" xfId="9" applyNumberFormat="1" applyFont="1" applyBorder="1" applyAlignment="1">
      <alignment horizontal="center" vertical="center" shrinkToFit="1"/>
    </xf>
    <xf numFmtId="164" fontId="28" fillId="0" borderId="0" xfId="2" applyNumberFormat="1" applyFont="1" applyAlignment="1">
      <alignment horizontal="center" vertical="center" wrapText="1"/>
    </xf>
    <xf numFmtId="0" fontId="28" fillId="0" borderId="0" xfId="8" applyFont="1" applyAlignment="1">
      <alignment vertical="center" wrapText="1"/>
    </xf>
    <xf numFmtId="0" fontId="28" fillId="0" borderId="0" xfId="2" applyFont="1" applyAlignment="1">
      <alignment horizontal="center"/>
    </xf>
    <xf numFmtId="0" fontId="28" fillId="0" borderId="0" xfId="2" applyFont="1"/>
    <xf numFmtId="14" fontId="28" fillId="0" borderId="0" xfId="0" applyNumberFormat="1" applyFont="1" applyBorder="1" applyAlignment="1">
      <alignment horizontal="center" vertical="center"/>
    </xf>
    <xf numFmtId="0" fontId="28" fillId="5" borderId="0" xfId="2" applyFont="1" applyFill="1" applyAlignment="1">
      <alignment horizontal="center" vertical="center" wrapText="1"/>
    </xf>
    <xf numFmtId="0" fontId="28" fillId="0" borderId="0" xfId="2" applyFont="1" applyBorder="1" applyAlignment="1">
      <alignment horizontal="left" vertical="center" wrapText="1"/>
    </xf>
    <xf numFmtId="14" fontId="28" fillId="0" borderId="0" xfId="2" applyNumberFormat="1" applyFont="1" applyBorder="1" applyAlignment="1">
      <alignment horizontal="center" vertical="center"/>
    </xf>
    <xf numFmtId="0" fontId="28" fillId="0" borderId="0" xfId="2" applyFont="1" applyAlignment="1">
      <alignment horizontal="left" vertical="center" wrapText="1"/>
    </xf>
    <xf numFmtId="14" fontId="28" fillId="0" borderId="0" xfId="2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left" vertical="center"/>
    </xf>
    <xf numFmtId="9" fontId="5" fillId="4" borderId="5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28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left" vertical="center" wrapText="1"/>
    </xf>
    <xf numFmtId="14" fontId="28" fillId="4" borderId="0" xfId="0" applyNumberFormat="1" applyFont="1" applyFill="1" applyAlignment="1">
      <alignment horizontal="center" vertical="center"/>
    </xf>
    <xf numFmtId="164" fontId="28" fillId="4" borderId="0" xfId="0" applyNumberFormat="1" applyFont="1" applyFill="1" applyAlignment="1">
      <alignment horizontal="center" vertical="center" wrapText="1"/>
    </xf>
    <xf numFmtId="0" fontId="28" fillId="4" borderId="0" xfId="8" applyFont="1" applyFill="1" applyAlignment="1">
      <alignment vertical="center" wrapText="1"/>
    </xf>
    <xf numFmtId="0" fontId="28" fillId="4" borderId="0" xfId="8" applyFont="1" applyFill="1" applyAlignment="1">
      <alignment horizontal="center" vertical="center" wrapText="1"/>
    </xf>
    <xf numFmtId="0" fontId="29" fillId="4" borderId="0" xfId="0" applyFont="1" applyFill="1"/>
    <xf numFmtId="165" fontId="13" fillId="4" borderId="3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30" fillId="0" borderId="4" xfId="8" applyFont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4" borderId="39" xfId="2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6" fillId="2" borderId="46" xfId="3" applyFont="1" applyFill="1" applyBorder="1" applyAlignment="1">
      <alignment horizontal="center" vertical="center" wrapText="1"/>
    </xf>
    <xf numFmtId="0" fontId="18" fillId="0" borderId="47" xfId="8" applyFont="1" applyBorder="1" applyAlignment="1">
      <alignment vertical="center" wrapText="1"/>
    </xf>
    <xf numFmtId="1" fontId="15" fillId="0" borderId="15" xfId="0" quotePrefix="1" applyNumberFormat="1" applyFont="1" applyBorder="1" applyAlignment="1">
      <alignment horizontal="right" vertical="center"/>
    </xf>
    <xf numFmtId="0" fontId="11" fillId="0" borderId="39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8" fillId="0" borderId="39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4" borderId="39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11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165" fontId="6" fillId="2" borderId="24" xfId="3" applyNumberFormat="1" applyFont="1" applyFill="1" applyBorder="1" applyAlignment="1">
      <alignment horizontal="center" vertical="center" wrapText="1"/>
    </xf>
    <xf numFmtId="165" fontId="6" fillId="2" borderId="42" xfId="3" applyNumberFormat="1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42" xfId="3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42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С 2" xfId="9" xr:uid="{00000000-0005-0000-0000-000008000000}"/>
    <cellStyle name="Обычный_Стартовый протокол Смирнов_20101106_Results" xfId="3" xr:uid="{00000000-0005-0000-0000-000009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232412</xdr:colOff>
      <xdr:row>0</xdr:row>
      <xdr:rowOff>66676</xdr:rowOff>
    </xdr:from>
    <xdr:to>
      <xdr:col>1</xdr:col>
      <xdr:colOff>1285875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7" y="66676"/>
          <a:ext cx="1053463" cy="666749"/>
        </a:xfrm>
        <a:prstGeom prst="rect">
          <a:avLst/>
        </a:prstGeom>
      </xdr:spPr>
    </xdr:pic>
    <xdr:clientData/>
  </xdr:twoCellAnchor>
  <xdr:twoCellAnchor>
    <xdr:from>
      <xdr:col>6</xdr:col>
      <xdr:colOff>228601</xdr:colOff>
      <xdr:row>0</xdr:row>
      <xdr:rowOff>104775</xdr:rowOff>
    </xdr:from>
    <xdr:to>
      <xdr:col>6</xdr:col>
      <xdr:colOff>914400</xdr:colOff>
      <xdr:row>3</xdr:row>
      <xdr:rowOff>247650</xdr:rowOff>
    </xdr:to>
    <xdr:pic>
      <xdr:nvPicPr>
        <xdr:cNvPr id="6" name="Picture 1" descr="депа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8176" y="104775"/>
          <a:ext cx="68579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1076325</xdr:colOff>
      <xdr:row>0</xdr:row>
      <xdr:rowOff>104775</xdr:rowOff>
    </xdr:from>
    <xdr:to>
      <xdr:col>6</xdr:col>
      <xdr:colOff>1752600</xdr:colOff>
      <xdr:row>3</xdr:row>
      <xdr:rowOff>216994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104775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89</xdr:row>
      <xdr:rowOff>114300</xdr:rowOff>
    </xdr:from>
    <xdr:to>
      <xdr:col>5</xdr:col>
      <xdr:colOff>1380066</xdr:colOff>
      <xdr:row>92</xdr:row>
      <xdr:rowOff>51858</xdr:rowOff>
    </xdr:to>
    <xdr:pic>
      <xdr:nvPicPr>
        <xdr:cNvPr id="8" name="Picture 2" descr="image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10150" y="14001750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2</xdr:col>
      <xdr:colOff>975179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78"/>
  <sheetViews>
    <sheetView zoomScaleSheetLayoutView="100" workbookViewId="0">
      <pane ySplit="1" topLeftCell="A2" activePane="bottomLeft" state="frozen"/>
      <selection pane="bottomLeft" activeCell="F20" sqref="F20"/>
    </sheetView>
  </sheetViews>
  <sheetFormatPr defaultColWidth="8.85546875" defaultRowHeight="16.899999999999999" customHeight="1" x14ac:dyDescent="0.25"/>
  <cols>
    <col min="1" max="1" width="7.7109375" style="46" customWidth="1"/>
    <col min="2" max="2" width="15.7109375" style="46" customWidth="1"/>
    <col min="3" max="3" width="40.5703125" style="46" customWidth="1"/>
    <col min="4" max="4" width="15.7109375" style="46" customWidth="1"/>
    <col min="5" max="5" width="10.7109375" style="46" customWidth="1"/>
    <col min="6" max="6" width="29" style="46" customWidth="1"/>
    <col min="7" max="7" width="60.7109375" style="44" customWidth="1"/>
    <col min="8" max="8" width="12.7109375" style="45" customWidth="1"/>
    <col min="9" max="16384" width="8.85546875" style="46"/>
  </cols>
  <sheetData>
    <row r="1" spans="1:8" s="38" customFormat="1" ht="16.899999999999999" customHeight="1" x14ac:dyDescent="0.2">
      <c r="A1" s="38" t="s">
        <v>64</v>
      </c>
      <c r="B1" s="38" t="s">
        <v>44</v>
      </c>
      <c r="C1" s="38" t="s">
        <v>65</v>
      </c>
      <c r="D1" s="38" t="s">
        <v>66</v>
      </c>
      <c r="E1" s="38" t="s">
        <v>67</v>
      </c>
      <c r="F1" s="38" t="s">
        <v>68</v>
      </c>
      <c r="G1" s="38" t="s">
        <v>69</v>
      </c>
      <c r="H1" s="38" t="s">
        <v>70</v>
      </c>
    </row>
    <row r="2" spans="1:8" ht="16.899999999999999" customHeight="1" x14ac:dyDescent="0.25">
      <c r="A2" s="39">
        <v>1</v>
      </c>
      <c r="B2" s="40" t="s">
        <v>109</v>
      </c>
      <c r="C2" s="41" t="s">
        <v>110</v>
      </c>
      <c r="D2" s="42">
        <v>39565</v>
      </c>
      <c r="E2" s="43" t="s">
        <v>40</v>
      </c>
      <c r="F2" s="44" t="s">
        <v>78</v>
      </c>
      <c r="G2" s="44" t="s">
        <v>107</v>
      </c>
    </row>
    <row r="3" spans="1:8" ht="16.899999999999999" customHeight="1" x14ac:dyDescent="0.25">
      <c r="A3" s="39">
        <v>3</v>
      </c>
      <c r="B3" s="40" t="s">
        <v>112</v>
      </c>
      <c r="C3" s="41" t="s">
        <v>111</v>
      </c>
      <c r="D3" s="42">
        <v>39525</v>
      </c>
      <c r="E3" s="43" t="s">
        <v>40</v>
      </c>
      <c r="F3" s="44" t="s">
        <v>78</v>
      </c>
      <c r="G3" s="44" t="s">
        <v>108</v>
      </c>
    </row>
    <row r="4" spans="1:8" s="230" customFormat="1" ht="16.5" customHeight="1" x14ac:dyDescent="0.2">
      <c r="A4" s="224">
        <v>20</v>
      </c>
      <c r="B4" s="223" t="s">
        <v>154</v>
      </c>
      <c r="C4" s="225" t="s">
        <v>121</v>
      </c>
      <c r="D4" s="226">
        <v>39404</v>
      </c>
      <c r="E4" s="227" t="s">
        <v>40</v>
      </c>
      <c r="F4" s="228" t="s">
        <v>78</v>
      </c>
      <c r="G4" s="228" t="s">
        <v>107</v>
      </c>
      <c r="H4" s="229"/>
    </row>
    <row r="5" spans="1:8" ht="16.899999999999999" customHeight="1" x14ac:dyDescent="0.25">
      <c r="A5" s="39">
        <v>2</v>
      </c>
      <c r="B5" s="40" t="s">
        <v>123</v>
      </c>
      <c r="C5" s="41" t="s">
        <v>122</v>
      </c>
      <c r="D5" s="42">
        <v>39733</v>
      </c>
      <c r="E5" s="173" t="s">
        <v>40</v>
      </c>
      <c r="F5" s="44" t="s">
        <v>78</v>
      </c>
      <c r="G5" s="44" t="s">
        <v>107</v>
      </c>
    </row>
    <row r="6" spans="1:8" ht="16.899999999999999" customHeight="1" x14ac:dyDescent="0.25">
      <c r="A6" s="39">
        <v>54</v>
      </c>
      <c r="B6" s="201" t="s">
        <v>134</v>
      </c>
      <c r="C6" s="199" t="s">
        <v>149</v>
      </c>
      <c r="D6" s="200">
        <v>39607</v>
      </c>
      <c r="E6" s="43" t="s">
        <v>40</v>
      </c>
      <c r="F6" s="44" t="s">
        <v>135</v>
      </c>
      <c r="G6" s="44" t="s">
        <v>136</v>
      </c>
    </row>
    <row r="7" spans="1:8" ht="16.899999999999999" customHeight="1" x14ac:dyDescent="0.25">
      <c r="A7" s="39">
        <v>55</v>
      </c>
      <c r="B7" s="202" t="s">
        <v>137</v>
      </c>
      <c r="C7" s="199" t="s">
        <v>150</v>
      </c>
      <c r="D7" s="200">
        <v>39255</v>
      </c>
      <c r="E7" s="43" t="s">
        <v>40</v>
      </c>
      <c r="F7" s="44" t="s">
        <v>135</v>
      </c>
      <c r="G7" s="44" t="s">
        <v>136</v>
      </c>
    </row>
    <row r="8" spans="1:8" ht="16.899999999999999" customHeight="1" x14ac:dyDescent="0.25">
      <c r="A8" s="39">
        <v>76</v>
      </c>
      <c r="B8" s="203" t="s">
        <v>138</v>
      </c>
      <c r="C8" s="199" t="s">
        <v>175</v>
      </c>
      <c r="D8" s="204">
        <v>39526</v>
      </c>
      <c r="E8" s="43" t="s">
        <v>40</v>
      </c>
      <c r="F8" s="44" t="s">
        <v>217</v>
      </c>
      <c r="G8" s="44" t="s">
        <v>139</v>
      </c>
    </row>
    <row r="9" spans="1:8" ht="16.899999999999999" customHeight="1" x14ac:dyDescent="0.25">
      <c r="A9" s="39">
        <v>57</v>
      </c>
      <c r="B9" s="40" t="s">
        <v>158</v>
      </c>
      <c r="C9" s="41" t="s">
        <v>155</v>
      </c>
      <c r="D9" s="42">
        <v>39459</v>
      </c>
      <c r="E9" s="43" t="s">
        <v>40</v>
      </c>
      <c r="F9" s="44" t="s">
        <v>156</v>
      </c>
      <c r="G9" s="44" t="s">
        <v>157</v>
      </c>
    </row>
    <row r="10" spans="1:8" ht="16.899999999999999" customHeight="1" x14ac:dyDescent="0.25">
      <c r="A10" s="39">
        <v>58</v>
      </c>
      <c r="B10" s="40" t="s">
        <v>159</v>
      </c>
      <c r="C10" s="41" t="s">
        <v>208</v>
      </c>
      <c r="D10" s="42">
        <v>39763</v>
      </c>
      <c r="E10" s="43" t="s">
        <v>40</v>
      </c>
      <c r="F10" s="44" t="s">
        <v>156</v>
      </c>
      <c r="G10" s="44" t="s">
        <v>157</v>
      </c>
    </row>
    <row r="11" spans="1:8" ht="16.899999999999999" customHeight="1" x14ac:dyDescent="0.25">
      <c r="A11" s="39">
        <v>30</v>
      </c>
      <c r="B11" s="40" t="s">
        <v>131</v>
      </c>
      <c r="C11" s="199" t="s">
        <v>148</v>
      </c>
      <c r="D11" s="200">
        <v>39413</v>
      </c>
      <c r="E11" s="43" t="s">
        <v>40</v>
      </c>
      <c r="F11" s="44" t="s">
        <v>218</v>
      </c>
      <c r="G11" s="44" t="s">
        <v>133</v>
      </c>
    </row>
    <row r="12" spans="1:8" ht="16.899999999999999" customHeight="1" x14ac:dyDescent="0.25">
      <c r="A12" s="39">
        <v>37</v>
      </c>
      <c r="B12" s="203" t="s">
        <v>143</v>
      </c>
      <c r="C12" s="199" t="s">
        <v>152</v>
      </c>
      <c r="D12" s="204">
        <v>39535</v>
      </c>
      <c r="E12" s="45" t="s">
        <v>40</v>
      </c>
      <c r="F12" s="44" t="s">
        <v>218</v>
      </c>
      <c r="G12" s="44" t="s">
        <v>132</v>
      </c>
    </row>
    <row r="13" spans="1:8" ht="16.899999999999999" customHeight="1" x14ac:dyDescent="0.25">
      <c r="A13" s="39">
        <v>38</v>
      </c>
      <c r="B13" s="201" t="s">
        <v>144</v>
      </c>
      <c r="C13" s="199" t="s">
        <v>153</v>
      </c>
      <c r="D13" s="200">
        <v>39478</v>
      </c>
      <c r="E13" s="45" t="s">
        <v>40</v>
      </c>
      <c r="F13" s="44" t="s">
        <v>218</v>
      </c>
      <c r="G13" s="44" t="s">
        <v>145</v>
      </c>
    </row>
    <row r="14" spans="1:8" ht="16.899999999999999" customHeight="1" x14ac:dyDescent="0.25">
      <c r="A14" s="39">
        <v>63</v>
      </c>
      <c r="B14" s="202" t="s">
        <v>140</v>
      </c>
      <c r="C14" s="199" t="s">
        <v>151</v>
      </c>
      <c r="D14" s="198">
        <v>39415</v>
      </c>
      <c r="E14" s="45" t="s">
        <v>40</v>
      </c>
      <c r="F14" s="44" t="s">
        <v>141</v>
      </c>
      <c r="G14" s="44" t="s">
        <v>142</v>
      </c>
    </row>
    <row r="15" spans="1:8" ht="16.899999999999999" customHeight="1" x14ac:dyDescent="0.25">
      <c r="A15" s="39">
        <v>65</v>
      </c>
      <c r="B15" s="40" t="s">
        <v>128</v>
      </c>
      <c r="C15" s="189" t="s">
        <v>127</v>
      </c>
      <c r="D15" s="42">
        <v>39247</v>
      </c>
      <c r="E15" s="173" t="s">
        <v>40</v>
      </c>
      <c r="F15" s="44" t="s">
        <v>124</v>
      </c>
      <c r="G15" s="44" t="s">
        <v>126</v>
      </c>
    </row>
    <row r="16" spans="1:8" ht="16.899999999999999" customHeight="1" x14ac:dyDescent="0.25">
      <c r="A16" s="39">
        <v>66</v>
      </c>
      <c r="B16" s="40" t="s">
        <v>129</v>
      </c>
      <c r="C16" s="189" t="s">
        <v>146</v>
      </c>
      <c r="D16" s="42">
        <v>39765</v>
      </c>
      <c r="E16" s="173" t="s">
        <v>40</v>
      </c>
      <c r="F16" s="44" t="s">
        <v>124</v>
      </c>
      <c r="G16" s="44" t="s">
        <v>125</v>
      </c>
    </row>
    <row r="17" spans="1:10" ht="16.899999999999999" customHeight="1" x14ac:dyDescent="0.25">
      <c r="A17" s="39">
        <v>67</v>
      </c>
      <c r="B17" s="40" t="s">
        <v>130</v>
      </c>
      <c r="C17" s="189" t="s">
        <v>147</v>
      </c>
      <c r="D17" s="42">
        <v>39465</v>
      </c>
      <c r="E17" s="173" t="s">
        <v>40</v>
      </c>
      <c r="F17" s="44" t="s">
        <v>124</v>
      </c>
      <c r="G17" s="44" t="s">
        <v>125</v>
      </c>
    </row>
    <row r="18" spans="1:10" ht="16.899999999999999" customHeight="1" x14ac:dyDescent="0.25">
      <c r="A18" s="39">
        <v>42</v>
      </c>
      <c r="B18" s="40" t="s">
        <v>160</v>
      </c>
      <c r="C18" s="41" t="s">
        <v>162</v>
      </c>
      <c r="D18" s="42">
        <v>39412</v>
      </c>
      <c r="E18" s="43" t="s">
        <v>40</v>
      </c>
      <c r="F18" s="44" t="s">
        <v>87</v>
      </c>
      <c r="G18" s="44" t="s">
        <v>161</v>
      </c>
    </row>
    <row r="19" spans="1:10" ht="16.899999999999999" customHeight="1" x14ac:dyDescent="0.25">
      <c r="A19" s="39">
        <v>43</v>
      </c>
      <c r="B19" s="40" t="s">
        <v>163</v>
      </c>
      <c r="C19" s="41" t="s">
        <v>165</v>
      </c>
      <c r="D19" s="42">
        <v>39144</v>
      </c>
      <c r="E19" s="43" t="s">
        <v>40</v>
      </c>
      <c r="F19" s="44" t="s">
        <v>87</v>
      </c>
      <c r="G19" s="44" t="s">
        <v>161</v>
      </c>
    </row>
    <row r="20" spans="1:10" ht="16.899999999999999" customHeight="1" x14ac:dyDescent="0.25">
      <c r="A20" s="39">
        <v>44</v>
      </c>
      <c r="B20" s="40" t="s">
        <v>164</v>
      </c>
      <c r="C20" s="41" t="s">
        <v>166</v>
      </c>
      <c r="D20" s="42">
        <v>39155</v>
      </c>
      <c r="E20" s="43" t="s">
        <v>40</v>
      </c>
      <c r="F20" s="44" t="s">
        <v>87</v>
      </c>
      <c r="G20" s="44" t="s">
        <v>161</v>
      </c>
    </row>
    <row r="21" spans="1:10" ht="16.899999999999999" customHeight="1" x14ac:dyDescent="0.25">
      <c r="A21" s="39">
        <v>48</v>
      </c>
      <c r="B21" s="40" t="s">
        <v>170</v>
      </c>
      <c r="C21" s="41" t="s">
        <v>167</v>
      </c>
      <c r="D21" s="42">
        <v>39690</v>
      </c>
      <c r="E21" s="43" t="s">
        <v>62</v>
      </c>
      <c r="F21" s="44" t="s">
        <v>168</v>
      </c>
      <c r="G21" s="44" t="s">
        <v>169</v>
      </c>
    </row>
    <row r="22" spans="1:10" ht="16.899999999999999" customHeight="1" x14ac:dyDescent="0.25">
      <c r="A22" s="39">
        <v>49</v>
      </c>
      <c r="B22" s="40" t="s">
        <v>171</v>
      </c>
      <c r="C22" s="41" t="s">
        <v>185</v>
      </c>
      <c r="D22" s="42">
        <v>39713</v>
      </c>
      <c r="E22" s="43" t="s">
        <v>62</v>
      </c>
      <c r="F22" s="44" t="s">
        <v>168</v>
      </c>
      <c r="G22" s="44" t="s">
        <v>169</v>
      </c>
      <c r="J22" s="46" t="s">
        <v>172</v>
      </c>
    </row>
    <row r="23" spans="1:10" ht="16.899999999999999" customHeight="1" x14ac:dyDescent="0.25">
      <c r="A23" s="39">
        <v>81</v>
      </c>
      <c r="B23" s="40" t="s">
        <v>176</v>
      </c>
      <c r="C23" s="41" t="s">
        <v>186</v>
      </c>
      <c r="D23" s="42">
        <v>39591</v>
      </c>
      <c r="E23" s="43" t="s">
        <v>40</v>
      </c>
      <c r="F23" s="44" t="s">
        <v>177</v>
      </c>
      <c r="G23" s="44" t="s">
        <v>178</v>
      </c>
    </row>
    <row r="24" spans="1:10" ht="16.899999999999999" customHeight="1" x14ac:dyDescent="0.25">
      <c r="A24" s="39">
        <v>84</v>
      </c>
      <c r="B24" s="40" t="s">
        <v>179</v>
      </c>
      <c r="C24" s="41" t="s">
        <v>187</v>
      </c>
      <c r="D24" s="42">
        <v>39587</v>
      </c>
      <c r="E24" s="43" t="s">
        <v>40</v>
      </c>
      <c r="F24" s="44" t="s">
        <v>180</v>
      </c>
      <c r="G24" s="44" t="s">
        <v>181</v>
      </c>
    </row>
    <row r="25" spans="1:10" ht="16.899999999999999" customHeight="1" x14ac:dyDescent="0.25">
      <c r="A25" s="39">
        <v>86</v>
      </c>
      <c r="B25" s="40" t="s">
        <v>182</v>
      </c>
      <c r="C25" s="41" t="s">
        <v>188</v>
      </c>
      <c r="D25" s="42">
        <v>39379</v>
      </c>
      <c r="E25" s="43" t="s">
        <v>62</v>
      </c>
      <c r="F25" s="44" t="s">
        <v>180</v>
      </c>
      <c r="G25" s="44" t="s">
        <v>181</v>
      </c>
    </row>
    <row r="26" spans="1:10" ht="16.899999999999999" customHeight="1" x14ac:dyDescent="0.25">
      <c r="A26" s="39">
        <v>87</v>
      </c>
      <c r="B26" s="40" t="s">
        <v>183</v>
      </c>
      <c r="C26" s="41" t="s">
        <v>189</v>
      </c>
      <c r="D26" s="42">
        <v>39471</v>
      </c>
      <c r="E26" s="43" t="s">
        <v>40</v>
      </c>
      <c r="F26" s="44" t="s">
        <v>180</v>
      </c>
      <c r="G26" s="44" t="s">
        <v>181</v>
      </c>
    </row>
    <row r="27" spans="1:10" ht="16.899999999999999" customHeight="1" x14ac:dyDescent="0.25">
      <c r="A27" s="39">
        <v>88</v>
      </c>
      <c r="B27" s="40" t="s">
        <v>184</v>
      </c>
      <c r="C27" s="41" t="s">
        <v>190</v>
      </c>
      <c r="D27" s="42">
        <v>39632</v>
      </c>
      <c r="E27" s="43" t="s">
        <v>40</v>
      </c>
      <c r="F27" s="44" t="s">
        <v>180</v>
      </c>
      <c r="G27" s="44" t="s">
        <v>181</v>
      </c>
    </row>
    <row r="28" spans="1:10" ht="16.899999999999999" customHeight="1" x14ac:dyDescent="0.25">
      <c r="A28" s="39">
        <v>91</v>
      </c>
      <c r="B28" s="40" t="s">
        <v>191</v>
      </c>
      <c r="C28" s="41" t="s">
        <v>197</v>
      </c>
      <c r="D28" s="42">
        <v>39361</v>
      </c>
      <c r="E28" s="43" t="s">
        <v>40</v>
      </c>
      <c r="F28" s="44" t="s">
        <v>192</v>
      </c>
      <c r="G28" s="44" t="s">
        <v>193</v>
      </c>
    </row>
    <row r="29" spans="1:10" ht="16.899999999999999" customHeight="1" x14ac:dyDescent="0.25">
      <c r="A29" s="39">
        <v>92</v>
      </c>
      <c r="B29" s="40" t="s">
        <v>194</v>
      </c>
      <c r="C29" s="41" t="s">
        <v>198</v>
      </c>
      <c r="D29" s="42">
        <v>39773</v>
      </c>
      <c r="E29" s="43" t="s">
        <v>62</v>
      </c>
      <c r="F29" s="44" t="s">
        <v>192</v>
      </c>
      <c r="G29" s="44" t="s">
        <v>193</v>
      </c>
    </row>
    <row r="30" spans="1:10" ht="16.899999999999999" customHeight="1" x14ac:dyDescent="0.25">
      <c r="A30" s="39">
        <v>93</v>
      </c>
      <c r="B30" s="40" t="s">
        <v>195</v>
      </c>
      <c r="C30" s="41" t="s">
        <v>199</v>
      </c>
      <c r="D30" s="42">
        <v>39724</v>
      </c>
      <c r="E30" s="43" t="s">
        <v>62</v>
      </c>
      <c r="F30" s="44" t="s">
        <v>192</v>
      </c>
      <c r="G30" s="44" t="s">
        <v>193</v>
      </c>
    </row>
    <row r="31" spans="1:10" ht="16.899999999999999" customHeight="1" x14ac:dyDescent="0.25">
      <c r="A31" s="39">
        <v>95</v>
      </c>
      <c r="B31" s="40" t="s">
        <v>196</v>
      </c>
      <c r="C31" s="41" t="s">
        <v>200</v>
      </c>
      <c r="D31" s="42">
        <v>39274</v>
      </c>
      <c r="E31" s="43" t="s">
        <v>62</v>
      </c>
      <c r="F31" s="44" t="s">
        <v>192</v>
      </c>
      <c r="G31" s="44" t="s">
        <v>193</v>
      </c>
    </row>
    <row r="32" spans="1:10" ht="16.899999999999999" customHeight="1" x14ac:dyDescent="0.25">
      <c r="A32" s="39"/>
      <c r="B32" s="40"/>
      <c r="C32" s="41"/>
      <c r="D32" s="42"/>
      <c r="E32" s="43"/>
      <c r="F32" s="44"/>
    </row>
    <row r="33" spans="1:8" ht="16.899999999999999" customHeight="1" x14ac:dyDescent="0.25">
      <c r="A33" s="39"/>
      <c r="B33" s="40"/>
      <c r="C33" s="41"/>
      <c r="D33" s="42"/>
      <c r="E33" s="43"/>
      <c r="F33" s="44"/>
    </row>
    <row r="34" spans="1:8" ht="16.899999999999999" customHeight="1" x14ac:dyDescent="0.25">
      <c r="A34" s="39"/>
      <c r="B34" s="40"/>
      <c r="C34" s="41"/>
      <c r="D34" s="42"/>
      <c r="E34" s="43"/>
      <c r="F34" s="44"/>
    </row>
    <row r="35" spans="1:8" ht="16.899999999999999" customHeight="1" x14ac:dyDescent="0.25">
      <c r="A35" s="234"/>
      <c r="B35" s="40"/>
      <c r="C35" s="41"/>
      <c r="D35" s="42"/>
      <c r="E35" s="43"/>
      <c r="F35" s="44"/>
    </row>
    <row r="36" spans="1:8" ht="16.899999999999999" customHeight="1" x14ac:dyDescent="0.25">
      <c r="A36" s="168"/>
      <c r="B36" s="40"/>
      <c r="C36" s="41"/>
      <c r="D36" s="42"/>
      <c r="E36" s="43"/>
      <c r="F36" s="44"/>
    </row>
    <row r="37" spans="1:8" ht="16.899999999999999" customHeight="1" x14ac:dyDescent="0.25">
      <c r="A37" s="245"/>
      <c r="B37" s="40"/>
      <c r="C37" s="41"/>
      <c r="D37" s="42"/>
      <c r="E37" s="43"/>
      <c r="F37" s="44"/>
    </row>
    <row r="38" spans="1:8" s="212" customFormat="1" ht="16.899999999999999" customHeight="1" x14ac:dyDescent="0.25">
      <c r="A38" s="168"/>
      <c r="B38" s="206"/>
      <c r="C38" s="217"/>
      <c r="D38" s="218"/>
      <c r="E38" s="219"/>
      <c r="F38" s="210"/>
      <c r="G38" s="210"/>
      <c r="H38" s="211"/>
    </row>
    <row r="39" spans="1:8" ht="16.899999999999999" customHeight="1" x14ac:dyDescent="0.25">
      <c r="A39" s="245"/>
      <c r="B39" s="40"/>
      <c r="C39" s="41"/>
      <c r="D39" s="42"/>
      <c r="E39" s="43"/>
      <c r="F39" s="44"/>
    </row>
    <row r="40" spans="1:8" ht="16.899999999999999" customHeight="1" x14ac:dyDescent="0.25">
      <c r="A40" s="245"/>
      <c r="B40" s="40"/>
      <c r="C40" s="41"/>
      <c r="D40" s="42"/>
      <c r="E40" s="43"/>
      <c r="F40" s="44"/>
    </row>
    <row r="41" spans="1:8" ht="16.899999999999999" customHeight="1" x14ac:dyDescent="0.25">
      <c r="A41" s="245"/>
      <c r="B41" s="40"/>
      <c r="C41" s="41"/>
      <c r="D41" s="42"/>
      <c r="E41" s="43"/>
      <c r="F41" s="44"/>
    </row>
    <row r="42" spans="1:8" ht="16.899999999999999" customHeight="1" x14ac:dyDescent="0.25">
      <c r="A42" s="168"/>
      <c r="B42" s="40"/>
      <c r="C42" s="41"/>
      <c r="D42" s="42"/>
      <c r="E42" s="43"/>
      <c r="F42" s="44"/>
    </row>
    <row r="43" spans="1:8" ht="16.899999999999999" customHeight="1" x14ac:dyDescent="0.25">
      <c r="A43" s="168"/>
      <c r="B43" s="40"/>
      <c r="C43" s="41"/>
      <c r="D43" s="42"/>
      <c r="E43" s="43"/>
      <c r="F43" s="44"/>
    </row>
    <row r="44" spans="1:8" ht="16.899999999999999" customHeight="1" x14ac:dyDescent="0.25">
      <c r="A44" s="245"/>
      <c r="B44" s="40"/>
      <c r="C44" s="41"/>
      <c r="D44" s="42"/>
      <c r="E44" s="43"/>
      <c r="F44" s="44"/>
    </row>
    <row r="45" spans="1:8" ht="16.899999999999999" customHeight="1" x14ac:dyDescent="0.25">
      <c r="A45" s="168"/>
      <c r="B45" s="40"/>
      <c r="C45" s="41"/>
      <c r="D45" s="42"/>
      <c r="E45" s="43"/>
      <c r="F45" s="44"/>
    </row>
    <row r="46" spans="1:8" ht="16.899999999999999" customHeight="1" x14ac:dyDescent="0.25">
      <c r="A46" s="168"/>
      <c r="B46" s="40"/>
      <c r="C46" s="41"/>
      <c r="D46" s="42"/>
      <c r="E46" s="43"/>
      <c r="F46" s="44"/>
    </row>
    <row r="47" spans="1:8" ht="16.899999999999999" customHeight="1" x14ac:dyDescent="0.25">
      <c r="A47" s="246"/>
      <c r="B47" s="40"/>
      <c r="C47" s="41"/>
      <c r="D47" s="42"/>
      <c r="E47" s="43"/>
      <c r="F47" s="44"/>
    </row>
    <row r="48" spans="1:8" ht="16.899999999999999" customHeight="1" x14ac:dyDescent="0.25">
      <c r="A48" s="247"/>
      <c r="B48" s="40"/>
      <c r="C48" s="41"/>
      <c r="D48" s="42"/>
      <c r="E48" s="43"/>
      <c r="F48" s="44"/>
    </row>
    <row r="49" spans="1:6" ht="16.899999999999999" customHeight="1" x14ac:dyDescent="0.25">
      <c r="A49" s="246"/>
      <c r="B49" s="40"/>
      <c r="C49" s="41"/>
      <c r="D49" s="42"/>
      <c r="E49" s="43"/>
      <c r="F49" s="44"/>
    </row>
    <row r="50" spans="1:6" ht="16.899999999999999" customHeight="1" x14ac:dyDescent="0.25">
      <c r="A50" s="168"/>
      <c r="B50" s="40"/>
      <c r="C50" s="41"/>
      <c r="D50" s="42"/>
      <c r="E50" s="43"/>
      <c r="F50" s="44"/>
    </row>
    <row r="51" spans="1:6" ht="16.899999999999999" customHeight="1" x14ac:dyDescent="0.25">
      <c r="A51" s="168"/>
      <c r="B51" s="40"/>
      <c r="C51" s="41"/>
      <c r="D51" s="42"/>
      <c r="E51" s="43"/>
      <c r="F51" s="44"/>
    </row>
    <row r="52" spans="1:6" ht="16.899999999999999" customHeight="1" x14ac:dyDescent="0.25">
      <c r="A52" s="168"/>
      <c r="B52" s="40"/>
      <c r="C52" s="41"/>
      <c r="D52" s="42"/>
      <c r="E52" s="43"/>
      <c r="F52" s="44"/>
    </row>
    <row r="53" spans="1:6" ht="16.899999999999999" customHeight="1" x14ac:dyDescent="0.25">
      <c r="A53" s="168"/>
      <c r="B53" s="40"/>
      <c r="C53" s="41"/>
      <c r="D53" s="42"/>
      <c r="E53" s="43"/>
      <c r="F53" s="44"/>
    </row>
    <row r="54" spans="1:6" ht="16.899999999999999" customHeight="1" x14ac:dyDescent="0.25">
      <c r="A54" s="168"/>
      <c r="B54" s="40"/>
      <c r="C54" s="41"/>
      <c r="D54" s="42"/>
      <c r="E54" s="43"/>
      <c r="F54" s="44"/>
    </row>
    <row r="55" spans="1:6" ht="16.899999999999999" customHeight="1" x14ac:dyDescent="0.25">
      <c r="A55" s="234"/>
      <c r="B55" s="40"/>
      <c r="C55" s="41"/>
      <c r="D55" s="42"/>
      <c r="E55" s="43"/>
      <c r="F55" s="44"/>
    </row>
    <row r="56" spans="1:6" ht="16.899999999999999" customHeight="1" x14ac:dyDescent="0.25">
      <c r="A56" s="168"/>
      <c r="B56" s="40"/>
      <c r="C56" s="41"/>
      <c r="D56" s="42"/>
      <c r="E56" s="43"/>
      <c r="F56" s="44"/>
    </row>
    <row r="57" spans="1:6" ht="16.899999999999999" customHeight="1" x14ac:dyDescent="0.25">
      <c r="A57" s="168"/>
      <c r="B57" s="40"/>
      <c r="C57" s="41"/>
      <c r="D57" s="42"/>
      <c r="E57" s="43"/>
      <c r="F57" s="44"/>
    </row>
    <row r="58" spans="1:6" ht="16.899999999999999" customHeight="1" x14ac:dyDescent="0.25">
      <c r="A58" s="168"/>
      <c r="B58" s="40"/>
      <c r="C58" s="41"/>
      <c r="D58" s="42"/>
      <c r="E58" s="43"/>
      <c r="F58" s="44"/>
    </row>
    <row r="59" spans="1:6" ht="16.899999999999999" customHeight="1" x14ac:dyDescent="0.25">
      <c r="A59" s="168"/>
      <c r="B59" s="40"/>
      <c r="C59" s="41"/>
      <c r="D59" s="42"/>
      <c r="E59" s="43"/>
      <c r="F59" s="44"/>
    </row>
    <row r="60" spans="1:6" ht="16.899999999999999" customHeight="1" x14ac:dyDescent="0.25">
      <c r="A60" s="168"/>
      <c r="B60" s="40"/>
      <c r="C60" s="41"/>
      <c r="D60" s="42"/>
      <c r="E60" s="43"/>
      <c r="F60" s="44"/>
    </row>
    <row r="61" spans="1:6" ht="16.899999999999999" customHeight="1" x14ac:dyDescent="0.25">
      <c r="A61" s="168"/>
      <c r="B61" s="40"/>
      <c r="C61" s="41"/>
      <c r="D61" s="42"/>
      <c r="E61" s="43"/>
      <c r="F61" s="44"/>
    </row>
    <row r="62" spans="1:6" ht="16.899999999999999" customHeight="1" x14ac:dyDescent="0.25">
      <c r="A62" s="39"/>
      <c r="B62" s="40"/>
      <c r="C62" s="41"/>
      <c r="D62" s="42"/>
      <c r="E62" s="43"/>
      <c r="F62" s="44"/>
    </row>
    <row r="63" spans="1:6" ht="16.899999999999999" customHeight="1" x14ac:dyDescent="0.25">
      <c r="A63" s="39"/>
      <c r="B63" s="40"/>
      <c r="C63" s="41"/>
      <c r="D63" s="42"/>
      <c r="E63" s="43"/>
      <c r="F63" s="44"/>
    </row>
    <row r="64" spans="1:6" ht="16.899999999999999" customHeight="1" x14ac:dyDescent="0.25">
      <c r="A64" s="39"/>
      <c r="B64" s="40"/>
      <c r="C64" s="41"/>
      <c r="D64" s="42"/>
      <c r="E64" s="43"/>
      <c r="F64" s="44"/>
    </row>
    <row r="65" spans="1:8" ht="16.899999999999999" customHeight="1" x14ac:dyDescent="0.25">
      <c r="A65" s="39"/>
      <c r="B65" s="40"/>
      <c r="C65" s="41"/>
      <c r="D65" s="42"/>
      <c r="E65" s="43"/>
      <c r="F65" s="44"/>
    </row>
    <row r="66" spans="1:8" ht="16.899999999999999" customHeight="1" x14ac:dyDescent="0.25">
      <c r="A66" s="39"/>
      <c r="B66" s="40"/>
      <c r="C66" s="41"/>
      <c r="D66" s="42"/>
      <c r="E66" s="43"/>
      <c r="F66" s="44"/>
    </row>
    <row r="67" spans="1:8" s="212" customFormat="1" ht="16.899999999999999" customHeight="1" x14ac:dyDescent="0.25">
      <c r="A67" s="205"/>
      <c r="B67" s="206"/>
      <c r="C67" s="207"/>
      <c r="D67" s="208"/>
      <c r="E67" s="209"/>
      <c r="F67" s="210"/>
      <c r="G67" s="210"/>
      <c r="H67" s="211"/>
    </row>
    <row r="68" spans="1:8" s="212" customFormat="1" ht="16.899999999999999" customHeight="1" x14ac:dyDescent="0.25">
      <c r="A68" s="205"/>
      <c r="B68" s="206"/>
      <c r="C68" s="207"/>
      <c r="D68" s="213"/>
      <c r="E68" s="209"/>
      <c r="F68" s="210"/>
      <c r="G68" s="210"/>
      <c r="H68" s="211"/>
    </row>
    <row r="69" spans="1:8" s="212" customFormat="1" ht="16.899999999999999" customHeight="1" x14ac:dyDescent="0.25">
      <c r="A69" s="205"/>
      <c r="B69" s="206"/>
      <c r="C69" s="207"/>
      <c r="D69" s="213"/>
      <c r="E69" s="209"/>
      <c r="F69" s="210"/>
      <c r="G69" s="210"/>
      <c r="H69" s="211"/>
    </row>
    <row r="70" spans="1:8" s="212" customFormat="1" ht="16.899999999999999" customHeight="1" x14ac:dyDescent="0.25">
      <c r="A70" s="205"/>
      <c r="B70" s="214"/>
      <c r="C70" s="215"/>
      <c r="D70" s="216"/>
      <c r="E70" s="209"/>
      <c r="F70" s="210"/>
      <c r="G70" s="210"/>
      <c r="H70" s="211"/>
    </row>
    <row r="71" spans="1:8" ht="16.899999999999999" customHeight="1" x14ac:dyDescent="0.25">
      <c r="A71" s="39"/>
      <c r="B71" s="40"/>
      <c r="C71" s="41"/>
      <c r="D71" s="42"/>
      <c r="E71" s="43"/>
      <c r="F71" s="44"/>
    </row>
    <row r="72" spans="1:8" ht="16.899999999999999" customHeight="1" x14ac:dyDescent="0.25">
      <c r="A72" s="39"/>
      <c r="B72" s="40"/>
      <c r="C72" s="41"/>
      <c r="D72" s="42"/>
      <c r="E72" s="43"/>
      <c r="F72" s="44"/>
    </row>
    <row r="73" spans="1:8" ht="16.899999999999999" customHeight="1" x14ac:dyDescent="0.25">
      <c r="A73" s="39"/>
      <c r="B73" s="40"/>
      <c r="C73" s="41"/>
      <c r="D73" s="42"/>
      <c r="E73" s="43"/>
      <c r="F73" s="44"/>
    </row>
    <row r="74" spans="1:8" ht="16.899999999999999" customHeight="1" x14ac:dyDescent="0.25">
      <c r="A74" s="39"/>
      <c r="B74" s="40"/>
      <c r="C74" s="41"/>
      <c r="D74" s="42"/>
      <c r="E74" s="43"/>
      <c r="F74" s="44"/>
    </row>
    <row r="75" spans="1:8" ht="16.899999999999999" customHeight="1" x14ac:dyDescent="0.25">
      <c r="A75" s="39"/>
      <c r="B75" s="40"/>
      <c r="C75" s="41"/>
      <c r="D75" s="42"/>
      <c r="E75" s="43"/>
      <c r="F75" s="44"/>
    </row>
    <row r="76" spans="1:8" ht="16.899999999999999" customHeight="1" x14ac:dyDescent="0.25">
      <c r="A76" s="39"/>
      <c r="B76" s="40"/>
      <c r="C76" s="41"/>
      <c r="D76" s="42"/>
      <c r="E76" s="43"/>
      <c r="F76" s="44"/>
    </row>
    <row r="77" spans="1:8" ht="16.899999999999999" customHeight="1" x14ac:dyDescent="0.25">
      <c r="A77" s="39"/>
      <c r="B77" s="40"/>
      <c r="C77" s="41"/>
      <c r="D77" s="42"/>
      <c r="E77" s="43"/>
      <c r="F77" s="44"/>
    </row>
    <row r="78" spans="1:8" ht="16.899999999999999" customHeight="1" x14ac:dyDescent="0.25">
      <c r="A78" s="39"/>
      <c r="B78" s="40"/>
      <c r="C78" s="41"/>
      <c r="D78" s="42"/>
      <c r="E78" s="43"/>
      <c r="F78" s="44"/>
    </row>
  </sheetData>
  <sortState xmlns:xlrd2="http://schemas.microsoft.com/office/spreadsheetml/2017/richdata2" ref="B2:G17">
    <sortCondition ref="F2:F17"/>
  </sortState>
  <conditionalFormatting sqref="A4">
    <cfRule type="duplicateValues" dxfId="22" priority="13"/>
  </conditionalFormatting>
  <conditionalFormatting sqref="B4">
    <cfRule type="duplicateValues" dxfId="21" priority="12"/>
  </conditionalFormatting>
  <conditionalFormatting sqref="B16:B1048576 B5:B9 B1:B3">
    <cfRule type="duplicateValues" dxfId="20" priority="35"/>
  </conditionalFormatting>
  <conditionalFormatting sqref="A62:A1048576 A5:A34 A1:A3">
    <cfRule type="duplicateValues" dxfId="19" priority="64"/>
  </conditionalFormatting>
  <conditionalFormatting sqref="A50:A52">
    <cfRule type="duplicateValues" dxfId="18" priority="2"/>
  </conditionalFormatting>
  <conditionalFormatting sqref="A46 A50:A53">
    <cfRule type="duplicateValues" dxfId="17" priority="3"/>
  </conditionalFormatting>
  <conditionalFormatting sqref="A35:A46">
    <cfRule type="duplicateValues" dxfId="16" priority="4"/>
  </conditionalFormatting>
  <conditionalFormatting sqref="A1:A104857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09"/>
  <sheetViews>
    <sheetView view="pageBreakPreview" topLeftCell="A3" zoomScaleSheetLayoutView="100" workbookViewId="0">
      <selection activeCell="A10" sqref="A10:G10"/>
    </sheetView>
  </sheetViews>
  <sheetFormatPr defaultColWidth="9.140625" defaultRowHeight="12.75" x14ac:dyDescent="0.2"/>
  <cols>
    <col min="1" max="1" width="7" style="47" customWidth="1"/>
    <col min="2" max="2" width="44.42578125" style="47" customWidth="1"/>
    <col min="3" max="3" width="11.7109375" style="48" customWidth="1"/>
    <col min="4" max="4" width="12.7109375" style="47" customWidth="1"/>
    <col min="5" max="5" width="7.7109375" style="47" customWidth="1"/>
    <col min="6" max="6" width="50" style="47" customWidth="1"/>
    <col min="7" max="7" width="29.140625" style="47" customWidth="1"/>
    <col min="8" max="16384" width="9.140625" style="47"/>
  </cols>
  <sheetData>
    <row r="1" spans="1:12" ht="15.75" customHeight="1" x14ac:dyDescent="0.2">
      <c r="A1" s="283" t="s">
        <v>0</v>
      </c>
      <c r="B1" s="283"/>
      <c r="C1" s="283"/>
      <c r="D1" s="283"/>
      <c r="E1" s="283"/>
      <c r="F1" s="283"/>
      <c r="G1" s="283"/>
    </row>
    <row r="2" spans="1:12" ht="15.75" customHeight="1" x14ac:dyDescent="0.2">
      <c r="A2" s="283" t="s">
        <v>104</v>
      </c>
      <c r="B2" s="283"/>
      <c r="C2" s="283"/>
      <c r="D2" s="283"/>
      <c r="E2" s="283"/>
      <c r="F2" s="283"/>
      <c r="G2" s="283"/>
    </row>
    <row r="3" spans="1:12" ht="15.75" customHeight="1" x14ac:dyDescent="0.2">
      <c r="A3" s="283" t="s">
        <v>11</v>
      </c>
      <c r="B3" s="283"/>
      <c r="C3" s="283"/>
      <c r="D3" s="283"/>
      <c r="E3" s="283"/>
      <c r="F3" s="283"/>
      <c r="G3" s="283"/>
    </row>
    <row r="4" spans="1:12" ht="21" x14ac:dyDescent="0.2">
      <c r="A4" s="283" t="s">
        <v>76</v>
      </c>
      <c r="B4" s="283"/>
      <c r="C4" s="283"/>
      <c r="D4" s="283"/>
      <c r="E4" s="283"/>
      <c r="F4" s="283"/>
      <c r="G4" s="283"/>
    </row>
    <row r="5" spans="1:12" ht="21" customHeight="1" x14ac:dyDescent="0.2">
      <c r="A5" s="284"/>
      <c r="B5" s="284"/>
      <c r="C5" s="284"/>
      <c r="D5" s="284"/>
      <c r="E5" s="284"/>
      <c r="F5" s="284"/>
      <c r="G5" s="284"/>
      <c r="J5" s="49"/>
    </row>
    <row r="6" spans="1:12" s="50" customFormat="1" ht="28.5" x14ac:dyDescent="0.2">
      <c r="A6" s="274" t="s">
        <v>117</v>
      </c>
      <c r="B6" s="274"/>
      <c r="C6" s="274"/>
      <c r="D6" s="274"/>
      <c r="E6" s="274"/>
      <c r="F6" s="274"/>
      <c r="G6" s="274"/>
      <c r="L6" s="49"/>
    </row>
    <row r="7" spans="1:12" s="50" customFormat="1" ht="18" customHeight="1" x14ac:dyDescent="0.2">
      <c r="A7" s="275" t="s">
        <v>17</v>
      </c>
      <c r="B7" s="275"/>
      <c r="C7" s="275"/>
      <c r="D7" s="275"/>
      <c r="E7" s="275"/>
      <c r="F7" s="275"/>
      <c r="G7" s="275"/>
    </row>
    <row r="8" spans="1:12" s="50" customFormat="1" ht="4.5" customHeight="1" thickBot="1" x14ac:dyDescent="0.25">
      <c r="A8" s="276"/>
      <c r="B8" s="276"/>
      <c r="C8" s="276"/>
      <c r="D8" s="276"/>
      <c r="E8" s="276"/>
      <c r="F8" s="276"/>
      <c r="G8" s="51"/>
    </row>
    <row r="9" spans="1:12" ht="19.5" customHeight="1" thickTop="1" x14ac:dyDescent="0.2">
      <c r="A9" s="277" t="s">
        <v>71</v>
      </c>
      <c r="B9" s="278"/>
      <c r="C9" s="278"/>
      <c r="D9" s="278"/>
      <c r="E9" s="278"/>
      <c r="F9" s="278"/>
      <c r="G9" s="279"/>
    </row>
    <row r="10" spans="1:12" s="153" customFormat="1" ht="18" customHeight="1" x14ac:dyDescent="0.2">
      <c r="A10" s="280" t="s">
        <v>105</v>
      </c>
      <c r="B10" s="281"/>
      <c r="C10" s="281"/>
      <c r="D10" s="281"/>
      <c r="E10" s="281"/>
      <c r="F10" s="281"/>
      <c r="G10" s="282"/>
    </row>
    <row r="11" spans="1:12" ht="19.5" customHeight="1" x14ac:dyDescent="0.2">
      <c r="A11" s="259" t="s">
        <v>80</v>
      </c>
      <c r="B11" s="260"/>
      <c r="C11" s="260"/>
      <c r="D11" s="260"/>
      <c r="E11" s="260"/>
      <c r="F11" s="260"/>
      <c r="G11" s="261"/>
    </row>
    <row r="12" spans="1:12" ht="5.25" customHeight="1" x14ac:dyDescent="0.2">
      <c r="A12" s="271"/>
      <c r="B12" s="272"/>
      <c r="C12" s="272"/>
      <c r="D12" s="272"/>
      <c r="E12" s="272"/>
      <c r="F12" s="272"/>
      <c r="G12" s="273"/>
    </row>
    <row r="13" spans="1:12" ht="15" x14ac:dyDescent="0.25">
      <c r="A13" s="176" t="s">
        <v>50</v>
      </c>
      <c r="B13" s="52"/>
      <c r="C13" s="146" t="s">
        <v>77</v>
      </c>
      <c r="D13" s="53"/>
      <c r="E13" s="53"/>
      <c r="F13" s="78" t="s">
        <v>29</v>
      </c>
      <c r="G13" s="54" t="s">
        <v>103</v>
      </c>
    </row>
    <row r="14" spans="1:12" ht="15" x14ac:dyDescent="0.2">
      <c r="A14" s="177" t="s">
        <v>49</v>
      </c>
      <c r="B14" s="178"/>
      <c r="C14" s="179" t="s">
        <v>119</v>
      </c>
      <c r="D14" s="178"/>
      <c r="E14" s="178"/>
      <c r="F14" s="180" t="s">
        <v>106</v>
      </c>
      <c r="G14" s="197" t="s">
        <v>118</v>
      </c>
    </row>
    <row r="15" spans="1:12" ht="15" x14ac:dyDescent="0.2">
      <c r="A15" s="181" t="s">
        <v>10</v>
      </c>
      <c r="B15" s="110"/>
      <c r="C15" s="111"/>
      <c r="D15" s="110"/>
      <c r="E15" s="110"/>
      <c r="F15" s="112"/>
      <c r="G15" s="113"/>
    </row>
    <row r="16" spans="1:12" ht="15" x14ac:dyDescent="0.2">
      <c r="A16" s="182" t="s">
        <v>18</v>
      </c>
      <c r="B16" s="81"/>
      <c r="C16" s="79"/>
      <c r="D16" s="81"/>
      <c r="E16" s="80"/>
      <c r="F16" s="114"/>
      <c r="G16" s="115"/>
    </row>
    <row r="17" spans="1:8" ht="15" x14ac:dyDescent="0.2">
      <c r="A17" s="182" t="s">
        <v>19</v>
      </c>
      <c r="B17" s="81"/>
      <c r="C17" s="79"/>
      <c r="D17" s="81"/>
      <c r="E17" s="6" t="s">
        <v>115</v>
      </c>
      <c r="F17" s="114"/>
      <c r="G17" s="115"/>
    </row>
    <row r="18" spans="1:8" ht="15" x14ac:dyDescent="0.2">
      <c r="A18" s="182" t="s">
        <v>20</v>
      </c>
      <c r="B18" s="81"/>
      <c r="C18" s="79"/>
      <c r="D18" s="81"/>
      <c r="E18" s="6" t="s">
        <v>116</v>
      </c>
      <c r="F18" s="114"/>
      <c r="G18" s="116"/>
    </row>
    <row r="19" spans="1:8" ht="15.75" thickBot="1" x14ac:dyDescent="0.25">
      <c r="A19" s="183" t="s">
        <v>16</v>
      </c>
      <c r="B19" s="55"/>
      <c r="C19" s="56"/>
      <c r="D19" s="55"/>
      <c r="E19" s="162" t="s">
        <v>202</v>
      </c>
      <c r="F19" s="117"/>
      <c r="G19" s="118"/>
    </row>
    <row r="20" spans="1:8" ht="9.75" customHeight="1" thickTop="1" thickBot="1" x14ac:dyDescent="0.25">
      <c r="A20" s="184"/>
      <c r="B20" s="57"/>
      <c r="C20" s="58"/>
      <c r="D20" s="57"/>
      <c r="E20" s="57"/>
      <c r="F20" s="57"/>
      <c r="G20" s="59"/>
    </row>
    <row r="21" spans="1:8" s="62" customFormat="1" ht="33.6" customHeight="1" thickTop="1" thickBot="1" x14ac:dyDescent="0.25">
      <c r="A21" s="60" t="s">
        <v>13</v>
      </c>
      <c r="B21" s="60" t="s">
        <v>2</v>
      </c>
      <c r="C21" s="61" t="s">
        <v>43</v>
      </c>
      <c r="D21" s="174" t="s">
        <v>9</v>
      </c>
      <c r="E21" s="175" t="s">
        <v>72</v>
      </c>
      <c r="F21" s="175" t="s">
        <v>69</v>
      </c>
      <c r="G21" s="256"/>
    </row>
    <row r="22" spans="1:8" s="62" customFormat="1" ht="21.6" customHeight="1" thickTop="1" x14ac:dyDescent="0.2">
      <c r="A22" s="63"/>
      <c r="B22" s="64"/>
      <c r="C22" s="65"/>
      <c r="D22" s="64"/>
      <c r="E22" s="64"/>
      <c r="F22" s="64"/>
      <c r="G22" s="66"/>
    </row>
    <row r="23" spans="1:8" s="62" customFormat="1" ht="21.6" customHeight="1" x14ac:dyDescent="0.2">
      <c r="A23" s="67"/>
      <c r="B23" s="185" t="s">
        <v>78</v>
      </c>
      <c r="C23" s="186"/>
      <c r="D23" s="187"/>
      <c r="E23" s="188"/>
      <c r="F23" s="147"/>
      <c r="G23" s="68"/>
      <c r="H23" s="69"/>
    </row>
    <row r="24" spans="1:8" s="69" customFormat="1" ht="21.6" customHeight="1" x14ac:dyDescent="0.2">
      <c r="A24" s="70">
        <v>1</v>
      </c>
      <c r="B24" s="189" t="str">
        <f>VLOOKUP(A24,'База спортсменов'!A:H,3,FALSE)</f>
        <v>ТИНЬКОВА Софья Олеговна</v>
      </c>
      <c r="C24" s="186">
        <f>VLOOKUP(A24,'База спортсменов'!A:H,4,FALSE)</f>
        <v>39565</v>
      </c>
      <c r="D24" s="187" t="str">
        <f>VLOOKUP(A24,'База спортсменов'!A:H,5,FALSE)</f>
        <v>КМС</v>
      </c>
      <c r="E24" s="188"/>
      <c r="F24" s="147" t="str">
        <f>VLOOKUP(A24,'База спортсменов'!A:H,7,FALSE)</f>
        <v>МБУДО СШОР № 8</v>
      </c>
      <c r="G24" s="68"/>
      <c r="H24" s="69" t="str">
        <f>VLOOKUP(A24,'База спортсменов'!A:H,6,FALSE)</f>
        <v>Воронежская область</v>
      </c>
    </row>
    <row r="25" spans="1:8" s="69" customFormat="1" ht="21.6" customHeight="1" x14ac:dyDescent="0.2">
      <c r="A25" s="70">
        <v>3</v>
      </c>
      <c r="B25" s="189" t="str">
        <f>VLOOKUP(A25,'База спортсменов'!A:H,3,FALSE)</f>
        <v>КОЛУПАЕВА Кристина Ивановна</v>
      </c>
      <c r="C25" s="186">
        <f>VLOOKUP(A25,'База спортсменов'!A:H,4,FALSE)</f>
        <v>39525</v>
      </c>
      <c r="D25" s="187" t="str">
        <f>VLOOKUP(A25,'База спортсменов'!A:H,5,FALSE)</f>
        <v>КМС</v>
      </c>
      <c r="E25" s="188"/>
      <c r="F25" s="147" t="str">
        <f>VLOOKUP(A25,'База спортсменов'!A:H,7,FALSE)</f>
        <v>ГБУ ДО ВО "СШОР №1"</v>
      </c>
      <c r="G25" s="68"/>
      <c r="H25" s="69" t="str">
        <f>VLOOKUP(A25,'База спортсменов'!A:H,6,FALSE)</f>
        <v>Воронежская область</v>
      </c>
    </row>
    <row r="26" spans="1:8" s="69" customFormat="1" ht="21.6" customHeight="1" x14ac:dyDescent="0.2">
      <c r="A26" s="70"/>
      <c r="B26" s="249" t="s">
        <v>204</v>
      </c>
      <c r="C26" s="186"/>
      <c r="D26" s="187"/>
      <c r="E26" s="188"/>
      <c r="F26" s="147"/>
      <c r="G26" s="68"/>
    </row>
    <row r="27" spans="1:8" s="69" customFormat="1" ht="21.6" customHeight="1" x14ac:dyDescent="0.2">
      <c r="A27" s="70"/>
      <c r="B27" s="249"/>
      <c r="C27" s="186"/>
      <c r="D27" s="187"/>
      <c r="E27" s="188"/>
      <c r="F27" s="147"/>
      <c r="G27" s="68"/>
    </row>
    <row r="28" spans="1:8" s="69" customFormat="1" ht="21.6" customHeight="1" x14ac:dyDescent="0.2">
      <c r="A28" s="70"/>
      <c r="B28" s="248" t="s">
        <v>135</v>
      </c>
      <c r="C28" s="186"/>
      <c r="D28" s="187"/>
      <c r="E28" s="188"/>
      <c r="F28" s="147"/>
      <c r="G28" s="68"/>
    </row>
    <row r="29" spans="1:8" s="69" customFormat="1" ht="36" customHeight="1" x14ac:dyDescent="0.2">
      <c r="A29" s="70">
        <v>54</v>
      </c>
      <c r="B29" s="189" t="str">
        <f>VLOOKUP(A29,'База спортсменов'!A:H,3,FALSE)</f>
        <v>ШИШКИНА Виктория Романовна</v>
      </c>
      <c r="C29" s="186">
        <f>VLOOKUP(A29,'База спортсменов'!A:H,4,FALSE)</f>
        <v>39607</v>
      </c>
      <c r="D29" s="187" t="str">
        <f>VLOOKUP(A29,'База спортсменов'!A:H,5,FALSE)</f>
        <v>КМС</v>
      </c>
      <c r="E29" s="188"/>
      <c r="F29" s="147" t="str">
        <f>VLOOKUP(A29,'База спортсменов'!A:H,7,FALSE)</f>
        <v>ОГКУ ДО СШОР "ОЛИМПИЕЦ" КЛУБ "БАЙКАЛ-ДВ", г. УСОЛЬЕ-СИБИРСКОЕ-ГУОР</v>
      </c>
      <c r="G29" s="68"/>
      <c r="H29" s="69" t="str">
        <f>VLOOKUP(A29,'База спортсменов'!A:H,6,FALSE)</f>
        <v>Иркутская область</v>
      </c>
    </row>
    <row r="30" spans="1:8" s="69" customFormat="1" ht="31.5" customHeight="1" x14ac:dyDescent="0.2">
      <c r="A30" s="70">
        <v>55</v>
      </c>
      <c r="B30" s="189" t="str">
        <f>VLOOKUP(A30,'База спортсменов'!A:H,3,FALSE)</f>
        <v>АЛЕКСЕЕНКО Сабрина Васильевна</v>
      </c>
      <c r="C30" s="186">
        <f>VLOOKUP(A30,'База спортсменов'!A:H,4,FALSE)</f>
        <v>39255</v>
      </c>
      <c r="D30" s="187" t="str">
        <f>VLOOKUP(A30,'База спортсменов'!A:H,5,FALSE)</f>
        <v>КМС</v>
      </c>
      <c r="E30" s="188"/>
      <c r="F30" s="147" t="str">
        <f>VLOOKUP(A30,'База спортсменов'!A:H,7,FALSE)</f>
        <v>ОГКУ ДО СШОР "ОЛИМПИЕЦ" КЛУБ "БАЙКАЛ-ДВ", г. УСОЛЬЕ-СИБИРСКОЕ-ГУОР</v>
      </c>
      <c r="G30" s="68"/>
      <c r="H30" s="69" t="str">
        <f>VLOOKUP(A30,'База спортсменов'!A:H,6,FALSE)</f>
        <v>Иркутская область</v>
      </c>
    </row>
    <row r="31" spans="1:8" s="69" customFormat="1" ht="21.6" customHeight="1" x14ac:dyDescent="0.2">
      <c r="A31" s="70"/>
      <c r="B31" s="249" t="s">
        <v>205</v>
      </c>
      <c r="C31" s="186"/>
      <c r="D31" s="187"/>
      <c r="E31" s="188"/>
      <c r="F31" s="147"/>
      <c r="G31" s="68"/>
    </row>
    <row r="32" spans="1:8" s="69" customFormat="1" ht="21.6" customHeight="1" x14ac:dyDescent="0.2">
      <c r="A32" s="70"/>
      <c r="B32" s="249"/>
      <c r="C32" s="186"/>
      <c r="D32" s="187"/>
      <c r="E32" s="188"/>
      <c r="F32" s="147"/>
      <c r="G32" s="68"/>
    </row>
    <row r="33" spans="1:8" s="69" customFormat="1" ht="21.6" customHeight="1" x14ac:dyDescent="0.2">
      <c r="A33" s="70"/>
      <c r="B33" s="248" t="s">
        <v>217</v>
      </c>
      <c r="C33" s="186"/>
      <c r="D33" s="187"/>
      <c r="E33" s="188"/>
      <c r="F33" s="147"/>
      <c r="G33" s="68"/>
    </row>
    <row r="34" spans="1:8" s="69" customFormat="1" ht="21.6" customHeight="1" x14ac:dyDescent="0.2">
      <c r="A34" s="70">
        <v>76</v>
      </c>
      <c r="B34" s="189" t="str">
        <f>VLOOKUP(A34,'База спортсменов'!A:H,3,FALSE)</f>
        <v>БАЖЕНОВА Кристина Алексеевна</v>
      </c>
      <c r="C34" s="186">
        <f>VLOOKUP(A34,'База спортсменов'!A:H,4,FALSE)</f>
        <v>39526</v>
      </c>
      <c r="D34" s="187" t="str">
        <f>VLOOKUP(A34,'База спортсменов'!A:H,5,FALSE)</f>
        <v>КМС</v>
      </c>
      <c r="E34" s="188"/>
      <c r="F34" s="147" t="str">
        <f>VLOOKUP(A34,'База спортсменов'!A:H,7,FALSE)</f>
        <v>МГФСО Москва</v>
      </c>
      <c r="G34" s="68"/>
      <c r="H34" s="69" t="str">
        <f>VLOOKUP(A34,'База спортсменов'!A:H,6,FALSE)</f>
        <v>г. Москва</v>
      </c>
    </row>
    <row r="35" spans="1:8" s="69" customFormat="1" ht="21.6" customHeight="1" x14ac:dyDescent="0.2">
      <c r="A35" s="253"/>
      <c r="B35" s="249" t="s">
        <v>206</v>
      </c>
      <c r="C35" s="42"/>
      <c r="D35" s="43"/>
      <c r="E35" s="40"/>
      <c r="F35" s="44"/>
      <c r="G35" s="68"/>
    </row>
    <row r="36" spans="1:8" s="69" customFormat="1" ht="21.6" customHeight="1" x14ac:dyDescent="0.2">
      <c r="A36" s="70"/>
      <c r="B36" s="189"/>
      <c r="C36" s="186"/>
      <c r="D36" s="187"/>
      <c r="E36" s="188"/>
      <c r="F36" s="147"/>
      <c r="G36" s="68"/>
    </row>
    <row r="37" spans="1:8" s="69" customFormat="1" ht="21.6" customHeight="1" x14ac:dyDescent="0.2">
      <c r="A37" s="70"/>
      <c r="B37" s="248" t="s">
        <v>156</v>
      </c>
      <c r="C37" s="186"/>
      <c r="D37" s="187"/>
      <c r="E37" s="188"/>
      <c r="F37" s="147"/>
      <c r="G37" s="68"/>
    </row>
    <row r="38" spans="1:8" s="69" customFormat="1" ht="21.6" customHeight="1" x14ac:dyDescent="0.2">
      <c r="A38" s="70">
        <v>57</v>
      </c>
      <c r="B38" s="189" t="str">
        <f>VLOOKUP(A38,'База спортсменов'!A:H,3,FALSE)</f>
        <v>КРУГЛОВА Юлия Александровна</v>
      </c>
      <c r="C38" s="186">
        <f>VLOOKUP(A38,'База спортсменов'!A:H,4,FALSE)</f>
        <v>39459</v>
      </c>
      <c r="D38" s="187" t="str">
        <f>VLOOKUP(A38,'База спортсменов'!A:H,5,FALSE)</f>
        <v>КМС</v>
      </c>
      <c r="E38" s="188"/>
      <c r="F38" s="147" t="str">
        <f>VLOOKUP(A38,'База спортсменов'!A:H,7,FALSE)</f>
        <v>АНО ВСК "Велоспорт Башкортостана"</v>
      </c>
      <c r="G38" s="68"/>
      <c r="H38" s="69" t="str">
        <f>VLOOKUP(A38,'База спортсменов'!A:H,6,FALSE)</f>
        <v>Республика Башкортостан</v>
      </c>
    </row>
    <row r="39" spans="1:8" s="69" customFormat="1" ht="21.6" customHeight="1" x14ac:dyDescent="0.2">
      <c r="A39" s="70">
        <v>58</v>
      </c>
      <c r="B39" s="189" t="str">
        <f>VLOOKUP(A39,'База спортсменов'!A:H,3,FALSE)</f>
        <v>МИРОНОВА Алёна Евгеньевна</v>
      </c>
      <c r="C39" s="186">
        <f>VLOOKUP(A39,'База спортсменов'!A:H,4,FALSE)</f>
        <v>39763</v>
      </c>
      <c r="D39" s="187" t="str">
        <f>VLOOKUP(A39,'База спортсменов'!A:H,5,FALSE)</f>
        <v>КМС</v>
      </c>
      <c r="E39" s="188"/>
      <c r="F39" s="147" t="str">
        <f>VLOOKUP(A39,'База спортсменов'!A:H,7,FALSE)</f>
        <v>АНО ВСК "Велоспорт Башкортостана"</v>
      </c>
      <c r="G39" s="68"/>
      <c r="H39" s="69" t="str">
        <f>VLOOKUP(A39,'База спортсменов'!A:H,6,FALSE)</f>
        <v>Республика Башкортостан</v>
      </c>
    </row>
    <row r="40" spans="1:8" s="69" customFormat="1" ht="21.6" customHeight="1" x14ac:dyDescent="0.2">
      <c r="A40" s="253"/>
      <c r="B40" s="270" t="s">
        <v>207</v>
      </c>
      <c r="C40" s="270"/>
      <c r="D40" s="270"/>
      <c r="E40" s="40"/>
      <c r="F40" s="44"/>
      <c r="G40" s="68"/>
    </row>
    <row r="41" spans="1:8" s="69" customFormat="1" ht="21.6" customHeight="1" x14ac:dyDescent="0.2">
      <c r="A41" s="70"/>
      <c r="B41" s="189"/>
      <c r="C41" s="186"/>
      <c r="D41" s="187"/>
      <c r="E41" s="188"/>
      <c r="F41" s="147"/>
      <c r="G41" s="68"/>
    </row>
    <row r="42" spans="1:8" s="69" customFormat="1" ht="21.6" customHeight="1" x14ac:dyDescent="0.2">
      <c r="A42" s="70"/>
      <c r="B42" s="248" t="s">
        <v>218</v>
      </c>
      <c r="C42" s="186"/>
      <c r="D42" s="187"/>
      <c r="E42" s="188"/>
      <c r="F42" s="147"/>
      <c r="G42" s="68"/>
    </row>
    <row r="43" spans="1:8" s="69" customFormat="1" ht="24" customHeight="1" x14ac:dyDescent="0.2">
      <c r="A43" s="70">
        <v>30</v>
      </c>
      <c r="B43" s="189" t="str">
        <f>VLOOKUP(A43,'База спортсменов'!A:H,3,FALSE)</f>
        <v>ГОРБАЧЕНКО Полина Ильинична</v>
      </c>
      <c r="C43" s="186">
        <f>VLOOKUP(A43,'База спортсменов'!A:H,4,FALSE)</f>
        <v>39413</v>
      </c>
      <c r="D43" s="187" t="str">
        <f>VLOOKUP(A43,'База спортсменов'!A:H,5,FALSE)</f>
        <v>КМС</v>
      </c>
      <c r="E43" s="188"/>
      <c r="F43" s="147" t="str">
        <f>VLOOKUP(A43,'База спортсменов'!A:H,7,FALSE)</f>
        <v>ГБУ ДО СШОР им. В. Коренькова СГУОР</v>
      </c>
      <c r="G43" s="68"/>
      <c r="H43" s="69" t="str">
        <f>VLOOKUP(A43,'База спортсменов'!A:H,6,FALSE)</f>
        <v>г. Санкт-Петербург</v>
      </c>
    </row>
    <row r="44" spans="1:8" s="69" customFormat="1" ht="21.6" customHeight="1" x14ac:dyDescent="0.2">
      <c r="A44" s="70">
        <v>37</v>
      </c>
      <c r="B44" s="189" t="str">
        <f>VLOOKUP(A44,'База спортсменов'!A:H,3,FALSE)</f>
        <v>БАРАНОВА Екатерина Викторовна</v>
      </c>
      <c r="C44" s="186">
        <f>VLOOKUP(A44,'База спортсменов'!A:H,4,FALSE)</f>
        <v>39535</v>
      </c>
      <c r="D44" s="187" t="str">
        <f>VLOOKUP(A44,'База спортсменов'!A:H,5,FALSE)</f>
        <v>КМС</v>
      </c>
      <c r="E44" s="188"/>
      <c r="F44" s="147" t="str">
        <f>VLOOKUP(A44,'База спортсменов'!A:H,7,FALSE)</f>
        <v>ГБУ ДО СШОР им. В. Коренькова</v>
      </c>
      <c r="G44" s="68"/>
      <c r="H44" s="69" t="str">
        <f>VLOOKUP(A44,'База спортсменов'!A:H,6,FALSE)</f>
        <v>г. Санкт-Петербург</v>
      </c>
    </row>
    <row r="45" spans="1:8" s="69" customFormat="1" ht="21.6" customHeight="1" x14ac:dyDescent="0.2">
      <c r="A45" s="70">
        <v>38</v>
      </c>
      <c r="B45" s="189" t="str">
        <f>VLOOKUP(A45,'База спортсменов'!A:H,3,FALSE)</f>
        <v>ХАТУНЦЕВА Александра Васильевна</v>
      </c>
      <c r="C45" s="186">
        <f>VLOOKUP(A45,'База спортсменов'!A:H,4,FALSE)</f>
        <v>39478</v>
      </c>
      <c r="D45" s="187" t="str">
        <f>VLOOKUP(A45,'База спортсменов'!A:H,5,FALSE)</f>
        <v>КМС</v>
      </c>
      <c r="E45" s="188"/>
      <c r="F45" s="147" t="str">
        <f>VLOOKUP(A45,'База спортсменов'!A:H,7,FALSE)</f>
        <v>ГБОУ ШИ "Олимпийский резерв"</v>
      </c>
      <c r="G45" s="68"/>
      <c r="H45" s="69" t="str">
        <f>VLOOKUP(A45,'База спортсменов'!A:H,6,FALSE)</f>
        <v>г. Санкт-Петербург</v>
      </c>
    </row>
    <row r="46" spans="1:8" s="69" customFormat="1" ht="21.6" customHeight="1" x14ac:dyDescent="0.2">
      <c r="A46" s="254"/>
      <c r="B46" s="249" t="s">
        <v>209</v>
      </c>
      <c r="C46" s="42"/>
      <c r="D46" s="43"/>
      <c r="E46" s="40"/>
      <c r="F46" s="44"/>
      <c r="G46" s="68"/>
    </row>
    <row r="47" spans="1:8" s="69" customFormat="1" ht="21.6" customHeight="1" x14ac:dyDescent="0.2">
      <c r="A47" s="70"/>
      <c r="B47" s="189"/>
      <c r="C47" s="186"/>
      <c r="D47" s="187"/>
      <c r="E47" s="188"/>
      <c r="F47" s="147"/>
      <c r="G47" s="68"/>
    </row>
    <row r="48" spans="1:8" s="69" customFormat="1" ht="21.6" customHeight="1" x14ac:dyDescent="0.2">
      <c r="A48" s="70"/>
      <c r="B48" s="248" t="s">
        <v>141</v>
      </c>
      <c r="C48" s="186"/>
      <c r="D48" s="187"/>
      <c r="E48" s="188"/>
      <c r="F48" s="147"/>
      <c r="G48" s="68"/>
    </row>
    <row r="49" spans="1:8" s="69" customFormat="1" ht="21.6" customHeight="1" x14ac:dyDescent="0.2">
      <c r="A49" s="70">
        <v>63</v>
      </c>
      <c r="B49" s="189" t="str">
        <f>VLOOKUP(A49,'База спортсменов'!A:H,3,FALSE)</f>
        <v>СИЗЫХ Кристина Андреевна</v>
      </c>
      <c r="C49" s="186">
        <f>VLOOKUP(A49,'База спортсменов'!A:H,4,FALSE)</f>
        <v>39415</v>
      </c>
      <c r="D49" s="187" t="str">
        <f>VLOOKUP(A49,'База спортсменов'!A:H,5,FALSE)</f>
        <v>КМС</v>
      </c>
      <c r="E49" s="188"/>
      <c r="F49" s="147" t="str">
        <f>VLOOKUP(A49,'База спортсменов'!A:H,7,FALSE)</f>
        <v>МБУ ДО СШ "Максимум"</v>
      </c>
      <c r="G49" s="68"/>
      <c r="H49" s="69" t="str">
        <f>VLOOKUP(A49,'База спортсменов'!A:H,6,FALSE)</f>
        <v>Хабаровский край</v>
      </c>
    </row>
    <row r="50" spans="1:8" s="69" customFormat="1" ht="21.6" customHeight="1" x14ac:dyDescent="0.2">
      <c r="A50" s="253"/>
      <c r="B50" s="270" t="s">
        <v>210</v>
      </c>
      <c r="C50" s="270"/>
      <c r="D50" s="43"/>
      <c r="E50" s="40"/>
      <c r="F50" s="44"/>
      <c r="G50" s="68"/>
    </row>
    <row r="51" spans="1:8" s="69" customFormat="1" ht="21.6" customHeight="1" x14ac:dyDescent="0.2">
      <c r="A51" s="70"/>
      <c r="B51" s="189"/>
      <c r="C51" s="186"/>
      <c r="D51" s="187"/>
      <c r="E51" s="188"/>
      <c r="F51" s="147"/>
      <c r="G51" s="68"/>
    </row>
    <row r="52" spans="1:8" s="69" customFormat="1" ht="21.6" customHeight="1" x14ac:dyDescent="0.2">
      <c r="A52" s="70"/>
      <c r="B52" s="248" t="s">
        <v>124</v>
      </c>
      <c r="C52" s="186"/>
      <c r="D52" s="187"/>
      <c r="E52" s="188"/>
      <c r="F52" s="147"/>
      <c r="G52" s="68"/>
    </row>
    <row r="53" spans="1:8" s="69" customFormat="1" ht="21.6" customHeight="1" x14ac:dyDescent="0.2">
      <c r="A53" s="70">
        <v>65</v>
      </c>
      <c r="B53" s="189" t="str">
        <f>VLOOKUP(A53,'База спортсменов'!A:H,3,FALSE)</f>
        <v>ПИНЕГИНА Александра Александровна</v>
      </c>
      <c r="C53" s="186">
        <f>VLOOKUP(A53,'База спортсменов'!A:H,4,FALSE)</f>
        <v>39247</v>
      </c>
      <c r="D53" s="187" t="str">
        <f>VLOOKUP(A53,'База спортсменов'!A:H,5,FALSE)</f>
        <v>КМС</v>
      </c>
      <c r="E53" s="188"/>
      <c r="F53" s="147" t="str">
        <f>VLOOKUP(A53,'База спортсменов'!A:H,7,FALSE)</f>
        <v>БУ ДО "СШОР№7"-ЧУОР</v>
      </c>
      <c r="G53" s="68"/>
      <c r="H53" s="69" t="str">
        <f>VLOOKUP(A53,'База спортсменов'!A:H,6,FALSE)</f>
        <v>Чувашская Республика</v>
      </c>
    </row>
    <row r="54" spans="1:8" s="69" customFormat="1" ht="21.6" customHeight="1" x14ac:dyDescent="0.2">
      <c r="A54" s="70">
        <v>66</v>
      </c>
      <c r="B54" s="189" t="str">
        <f>VLOOKUP(A54,'База спортсменов'!A:H,3,FALSE)</f>
        <v>НИКИТИНА Кристина Андреевна</v>
      </c>
      <c r="C54" s="186">
        <f>VLOOKUP(A54,'База спортсменов'!A:H,4,FALSE)</f>
        <v>39765</v>
      </c>
      <c r="D54" s="187" t="str">
        <f>VLOOKUP(A54,'База спортсменов'!A:H,5,FALSE)</f>
        <v>КМС</v>
      </c>
      <c r="E54" s="188"/>
      <c r="F54" s="147" t="str">
        <f>VLOOKUP(A54,'База спортсменов'!A:H,7,FALSE)</f>
        <v>БУ ДО "СШОР№7"</v>
      </c>
      <c r="G54" s="68"/>
      <c r="H54" s="69" t="str">
        <f>VLOOKUP(A54,'База спортсменов'!A:H,6,FALSE)</f>
        <v>Чувашская Республика</v>
      </c>
    </row>
    <row r="55" spans="1:8" s="69" customFormat="1" ht="21.6" customHeight="1" x14ac:dyDescent="0.2">
      <c r="A55" s="70">
        <v>67</v>
      </c>
      <c r="B55" s="189" t="str">
        <f>VLOOKUP(A55,'База спортсменов'!A:H,3,FALSE)</f>
        <v>СЕМЕНОВА Элина Александровна</v>
      </c>
      <c r="C55" s="186">
        <f>VLOOKUP(A55,'База спортсменов'!A:H,4,FALSE)</f>
        <v>39465</v>
      </c>
      <c r="D55" s="187" t="str">
        <f>VLOOKUP(A55,'База спортсменов'!A:H,5,FALSE)</f>
        <v>КМС</v>
      </c>
      <c r="E55" s="188"/>
      <c r="F55" s="147" t="str">
        <f>VLOOKUP(A55,'База спортсменов'!A:H,7,FALSE)</f>
        <v>БУ ДО "СШОР№7"</v>
      </c>
      <c r="G55" s="68"/>
      <c r="H55" s="69" t="str">
        <f>VLOOKUP(A55,'База спортсменов'!A:H,6,FALSE)</f>
        <v>Чувашская Республика</v>
      </c>
    </row>
    <row r="56" spans="1:8" s="69" customFormat="1" ht="21.6" customHeight="1" x14ac:dyDescent="0.2">
      <c r="A56" s="253"/>
      <c r="B56" s="270" t="s">
        <v>211</v>
      </c>
      <c r="C56" s="270"/>
      <c r="D56" s="43"/>
      <c r="E56" s="40"/>
      <c r="F56" s="44"/>
      <c r="G56" s="68"/>
    </row>
    <row r="57" spans="1:8" s="69" customFormat="1" ht="21.6" customHeight="1" x14ac:dyDescent="0.2">
      <c r="A57" s="70"/>
      <c r="B57" s="189"/>
      <c r="C57" s="186"/>
      <c r="D57" s="187"/>
      <c r="E57" s="188"/>
      <c r="F57" s="147"/>
      <c r="G57" s="68"/>
    </row>
    <row r="58" spans="1:8" s="69" customFormat="1" ht="21.6" customHeight="1" x14ac:dyDescent="0.2">
      <c r="A58" s="70"/>
      <c r="B58" s="248" t="s">
        <v>87</v>
      </c>
      <c r="C58" s="186"/>
      <c r="D58" s="187"/>
      <c r="E58" s="188"/>
      <c r="F58" s="147"/>
      <c r="G58" s="68"/>
    </row>
    <row r="59" spans="1:8" s="69" customFormat="1" ht="21.6" customHeight="1" x14ac:dyDescent="0.2">
      <c r="A59" s="70">
        <v>42</v>
      </c>
      <c r="B59" s="189" t="str">
        <f>VLOOKUP(A59,'База спортсменов'!A:H,3,FALSE)</f>
        <v>ЛИПЧАНСКАЯ Анастасия Валерьевна</v>
      </c>
      <c r="C59" s="186">
        <f>VLOOKUP(A59,'База спортсменов'!A:H,4,FALSE)</f>
        <v>39412</v>
      </c>
      <c r="D59" s="187" t="str">
        <f>VLOOKUP(A59,'База спортсменов'!A:H,5,FALSE)</f>
        <v>КМС</v>
      </c>
      <c r="E59" s="188"/>
      <c r="F59" s="147" t="str">
        <f>VLOOKUP(A59,'База спортсменов'!A:H,7,FALSE)</f>
        <v>ГБПОУ РО "РОУОР"</v>
      </c>
      <c r="G59" s="68"/>
      <c r="H59" s="69" t="str">
        <f>VLOOKUP(A59,'База спортсменов'!A:H,6,FALSE)</f>
        <v>Ростовская область</v>
      </c>
    </row>
    <row r="60" spans="1:8" s="69" customFormat="1" ht="21.6" customHeight="1" x14ac:dyDescent="0.2">
      <c r="A60" s="70">
        <v>43</v>
      </c>
      <c r="B60" s="189" t="str">
        <f>VLOOKUP(A60,'База спортсменов'!A:H,3,FALSE)</f>
        <v>КИРИЧЕНКО Лилиана Юрьевна</v>
      </c>
      <c r="C60" s="186">
        <f>VLOOKUP(A60,'База спортсменов'!A:H,4,FALSE)</f>
        <v>39144</v>
      </c>
      <c r="D60" s="187" t="str">
        <f>VLOOKUP(A60,'База спортсменов'!A:H,5,FALSE)</f>
        <v>КМС</v>
      </c>
      <c r="E60" s="188"/>
      <c r="F60" s="147" t="str">
        <f>VLOOKUP(A60,'База спортсменов'!A:H,7,FALSE)</f>
        <v>ГБПОУ РО "РОУОР"</v>
      </c>
      <c r="G60" s="68"/>
      <c r="H60" s="69" t="str">
        <f>VLOOKUP(A60,'База спортсменов'!A:H,6,FALSE)</f>
        <v>Ростовская область</v>
      </c>
    </row>
    <row r="61" spans="1:8" s="69" customFormat="1" ht="21.6" customHeight="1" x14ac:dyDescent="0.2">
      <c r="A61" s="70">
        <v>44</v>
      </c>
      <c r="B61" s="189" t="str">
        <f>VLOOKUP(A61,'База спортсменов'!A:H,3,FALSE)</f>
        <v>СОКОЛ Полина Денисовна</v>
      </c>
      <c r="C61" s="186">
        <f>VLOOKUP(A61,'База спортсменов'!A:H,4,FALSE)</f>
        <v>39155</v>
      </c>
      <c r="D61" s="187" t="str">
        <f>VLOOKUP(A61,'База спортсменов'!A:H,5,FALSE)</f>
        <v>КМС</v>
      </c>
      <c r="E61" s="188"/>
      <c r="F61" s="147" t="str">
        <f>VLOOKUP(A61,'База спортсменов'!A:H,7,FALSE)</f>
        <v>ГБПОУ РО "РОУОР"</v>
      </c>
      <c r="G61" s="68"/>
      <c r="H61" s="69" t="str">
        <f>VLOOKUP(A61,'База спортсменов'!A:H,6,FALSE)</f>
        <v>Ростовская область</v>
      </c>
    </row>
    <row r="62" spans="1:8" s="69" customFormat="1" ht="21.6" customHeight="1" x14ac:dyDescent="0.2">
      <c r="A62" s="253"/>
      <c r="B62" s="270" t="s">
        <v>212</v>
      </c>
      <c r="C62" s="270"/>
      <c r="D62" s="270"/>
      <c r="E62" s="40"/>
      <c r="F62" s="44"/>
      <c r="G62" s="68"/>
    </row>
    <row r="63" spans="1:8" s="69" customFormat="1" ht="21.6" customHeight="1" x14ac:dyDescent="0.2">
      <c r="A63" s="70"/>
      <c r="B63" s="189"/>
      <c r="C63" s="186"/>
      <c r="D63" s="187"/>
      <c r="E63" s="188"/>
      <c r="F63" s="147"/>
      <c r="G63" s="68"/>
    </row>
    <row r="64" spans="1:8" s="69" customFormat="1" ht="21.6" customHeight="1" x14ac:dyDescent="0.2">
      <c r="A64" s="70"/>
      <c r="B64" s="248" t="s">
        <v>203</v>
      </c>
      <c r="C64" s="186"/>
      <c r="D64" s="187"/>
      <c r="E64" s="188"/>
      <c r="F64" s="147"/>
      <c r="G64" s="68"/>
    </row>
    <row r="65" spans="1:9" s="69" customFormat="1" ht="30" customHeight="1" x14ac:dyDescent="0.2">
      <c r="A65" s="70">
        <v>48</v>
      </c>
      <c r="B65" s="189" t="str">
        <f>VLOOKUP(A65,'База спортсменов'!A:H,3,FALSE)</f>
        <v>СВИРЩУК Анастасия Анатольевна</v>
      </c>
      <c r="C65" s="186">
        <f>VLOOKUP(A65,'База спортсменов'!A:H,4,FALSE)</f>
        <v>39690</v>
      </c>
      <c r="D65" s="187" t="str">
        <f>VLOOKUP(A65,'База спортсменов'!A:H,5,FALSE)</f>
        <v>1 СР</v>
      </c>
      <c r="E65" s="188"/>
      <c r="F65" s="147" t="str">
        <f>VLOOKUP(A65,'База спортсменов'!A:H,7,FALSE)</f>
        <v>ГБУ ДО ДНР СШОР по велосипедному спорту</v>
      </c>
      <c r="G65" s="68"/>
      <c r="H65" s="69" t="str">
        <f>VLOOKUP(A65,'База спортсменов'!A:H,6,FALSE)</f>
        <v>ДНР</v>
      </c>
    </row>
    <row r="66" spans="1:9" ht="21.6" customHeight="1" x14ac:dyDescent="0.2">
      <c r="A66" s="254"/>
      <c r="B66" s="249" t="s">
        <v>213</v>
      </c>
      <c r="C66" s="42"/>
      <c r="D66" s="43"/>
      <c r="E66" s="40"/>
      <c r="F66" s="44"/>
      <c r="G66" s="68"/>
      <c r="H66" s="69"/>
      <c r="I66" s="69"/>
    </row>
    <row r="67" spans="1:9" s="69" customFormat="1" ht="21.6" customHeight="1" x14ac:dyDescent="0.2">
      <c r="A67" s="70"/>
      <c r="B67" s="189"/>
      <c r="C67" s="186"/>
      <c r="D67" s="187"/>
      <c r="E67" s="188"/>
      <c r="F67" s="147"/>
      <c r="G67" s="68"/>
    </row>
    <row r="68" spans="1:9" s="69" customFormat="1" ht="21.6" customHeight="1" x14ac:dyDescent="0.2">
      <c r="A68" s="70"/>
      <c r="B68" s="248" t="s">
        <v>177</v>
      </c>
      <c r="C68" s="186"/>
      <c r="D68" s="187"/>
      <c r="E68" s="188"/>
      <c r="F68" s="147"/>
      <c r="G68" s="68"/>
    </row>
    <row r="69" spans="1:9" s="69" customFormat="1" ht="21.6" customHeight="1" x14ac:dyDescent="0.2">
      <c r="A69" s="70">
        <v>81</v>
      </c>
      <c r="B69" s="189" t="str">
        <f>VLOOKUP(A69,'База спортсменов'!A:H,3,FALSE)</f>
        <v>МИНАШКИНА Тамила Сергеевна</v>
      </c>
      <c r="C69" s="186">
        <f>VLOOKUP(A69,'База спортсменов'!A:H,4,FALSE)</f>
        <v>39591</v>
      </c>
      <c r="D69" s="187" t="str">
        <f>VLOOKUP(A69,'База спортсменов'!A:H,5,FALSE)</f>
        <v>КМС</v>
      </c>
      <c r="E69" s="188"/>
      <c r="F69" s="147" t="str">
        <f>VLOOKUP(A69,'База спортсменов'!A:H,7,FALSE)</f>
        <v>ГБУПОУ СОУОР</v>
      </c>
      <c r="G69" s="68"/>
      <c r="H69" s="69" t="str">
        <f>VLOOKUP(A69,'База спортсменов'!A:H,6,FALSE)</f>
        <v>Саратовская область</v>
      </c>
    </row>
    <row r="70" spans="1:9" ht="21.6" customHeight="1" x14ac:dyDescent="0.2">
      <c r="A70" s="254"/>
      <c r="B70" s="249" t="s">
        <v>214</v>
      </c>
      <c r="C70" s="42"/>
      <c r="D70" s="43"/>
      <c r="E70" s="40"/>
      <c r="F70" s="44"/>
      <c r="G70" s="68"/>
      <c r="H70" s="69"/>
      <c r="I70" s="69"/>
    </row>
    <row r="71" spans="1:9" s="69" customFormat="1" ht="21.6" customHeight="1" x14ac:dyDescent="0.2">
      <c r="A71" s="70"/>
      <c r="B71" s="189"/>
      <c r="C71" s="186"/>
      <c r="D71" s="187"/>
      <c r="E71" s="188"/>
      <c r="F71" s="147"/>
      <c r="G71" s="68"/>
    </row>
    <row r="72" spans="1:9" s="69" customFormat="1" ht="21.6" customHeight="1" x14ac:dyDescent="0.2">
      <c r="A72" s="70"/>
      <c r="B72" s="248" t="s">
        <v>180</v>
      </c>
      <c r="C72" s="186"/>
      <c r="D72" s="187"/>
      <c r="E72" s="188"/>
      <c r="F72" s="147"/>
      <c r="G72" s="68"/>
    </row>
    <row r="73" spans="1:9" s="69" customFormat="1" ht="21.6" customHeight="1" x14ac:dyDescent="0.2">
      <c r="A73" s="70">
        <v>84</v>
      </c>
      <c r="B73" s="189" t="str">
        <f>VLOOKUP(A73,'База спортсменов'!A:H,3,FALSE)</f>
        <v>ПЕТРОВА Анна Алексеевна</v>
      </c>
      <c r="C73" s="186">
        <f>VLOOKUP(A73,'База спортсменов'!A:H,4,FALSE)</f>
        <v>39587</v>
      </c>
      <c r="D73" s="187" t="str">
        <f>VLOOKUP(A73,'База спортсменов'!A:H,5,FALSE)</f>
        <v>КМС</v>
      </c>
      <c r="E73" s="188"/>
      <c r="F73" s="147" t="str">
        <f>VLOOKUP(A73,'База спортсменов'!A:H,7,FALSE)</f>
        <v>ГАУ ДО СО СШОР "Уктусские горы"</v>
      </c>
      <c r="G73" s="68"/>
      <c r="H73" s="69" t="str">
        <f>VLOOKUP(A73,'База спортсменов'!A:H,6,FALSE)</f>
        <v>Свердловская область</v>
      </c>
    </row>
    <row r="74" spans="1:9" s="69" customFormat="1" ht="21.6" customHeight="1" x14ac:dyDescent="0.2">
      <c r="A74" s="70">
        <v>86</v>
      </c>
      <c r="B74" s="189" t="str">
        <f>VLOOKUP(A74,'База спортсменов'!A:H,3,FALSE)</f>
        <v>КОСТРОМИЧЕВА Софья Алексеевна</v>
      </c>
      <c r="C74" s="186">
        <f>VLOOKUP(A74,'База спортсменов'!A:H,4,FALSE)</f>
        <v>39379</v>
      </c>
      <c r="D74" s="187" t="str">
        <f>VLOOKUP(A74,'База спортсменов'!A:H,5,FALSE)</f>
        <v>1 СР</v>
      </c>
      <c r="E74" s="188"/>
      <c r="F74" s="147" t="str">
        <f>VLOOKUP(A74,'База спортсменов'!A:H,7,FALSE)</f>
        <v>ГАУ ДО СО СШОР "Уктусские горы"</v>
      </c>
      <c r="G74" s="68"/>
      <c r="H74" s="69" t="str">
        <f>VLOOKUP(A74,'База спортсменов'!A:H,6,FALSE)</f>
        <v>Свердловская область</v>
      </c>
    </row>
    <row r="75" spans="1:9" s="69" customFormat="1" ht="21.6" customHeight="1" x14ac:dyDescent="0.2">
      <c r="A75" s="70">
        <v>87</v>
      </c>
      <c r="B75" s="189" t="str">
        <f>VLOOKUP(A75,'База спортсменов'!A:H,3,FALSE)</f>
        <v>ГАРАЙШИНА Виктория Максимовна</v>
      </c>
      <c r="C75" s="186">
        <f>VLOOKUP(A75,'База спортсменов'!A:H,4,FALSE)</f>
        <v>39471</v>
      </c>
      <c r="D75" s="187" t="str">
        <f>VLOOKUP(A75,'База спортсменов'!A:H,5,FALSE)</f>
        <v>КМС</v>
      </c>
      <c r="E75" s="188"/>
      <c r="F75" s="147" t="str">
        <f>VLOOKUP(A75,'База спортсменов'!A:H,7,FALSE)</f>
        <v>ГАУ ДО СО СШОР "Уктусские горы"</v>
      </c>
      <c r="G75" s="68"/>
      <c r="H75" s="69" t="str">
        <f>VLOOKUP(A75,'База спортсменов'!A:H,6,FALSE)</f>
        <v>Свердловская область</v>
      </c>
    </row>
    <row r="76" spans="1:9" s="69" customFormat="1" ht="21.6" customHeight="1" x14ac:dyDescent="0.2">
      <c r="A76" s="70">
        <v>88</v>
      </c>
      <c r="B76" s="189" t="str">
        <f>VLOOKUP(A76,'База спортсменов'!A:H,3,FALSE)</f>
        <v>МЕЗИНА Ксения Игоревна</v>
      </c>
      <c r="C76" s="186">
        <f>VLOOKUP(A76,'База спортсменов'!A:H,4,FALSE)</f>
        <v>39632</v>
      </c>
      <c r="D76" s="187" t="str">
        <f>VLOOKUP(A76,'База спортсменов'!A:H,5,FALSE)</f>
        <v>КМС</v>
      </c>
      <c r="E76" s="188"/>
      <c r="F76" s="147" t="str">
        <f>VLOOKUP(A76,'База спортсменов'!A:H,7,FALSE)</f>
        <v>ГАУ ДО СО СШОР "Уктусские горы"</v>
      </c>
      <c r="G76" s="68"/>
      <c r="H76" s="69" t="str">
        <f>VLOOKUP(A76,'База спортсменов'!A:H,6,FALSE)</f>
        <v>Свердловская область</v>
      </c>
    </row>
    <row r="77" spans="1:9" s="69" customFormat="1" ht="21.6" customHeight="1" x14ac:dyDescent="0.2">
      <c r="A77" s="70"/>
      <c r="B77" s="249" t="s">
        <v>215</v>
      </c>
      <c r="C77" s="42"/>
      <c r="D77" s="43"/>
      <c r="E77" s="40"/>
      <c r="F77" s="44"/>
      <c r="G77" s="68"/>
    </row>
    <row r="78" spans="1:9" s="69" customFormat="1" ht="21.6" customHeight="1" x14ac:dyDescent="0.2">
      <c r="A78" s="70"/>
      <c r="B78" s="189"/>
      <c r="C78" s="186"/>
      <c r="D78" s="187"/>
      <c r="E78" s="188"/>
      <c r="F78" s="147"/>
      <c r="G78" s="68"/>
    </row>
    <row r="79" spans="1:9" s="69" customFormat="1" ht="21.6" customHeight="1" x14ac:dyDescent="0.2">
      <c r="A79" s="70"/>
      <c r="B79" s="248" t="s">
        <v>192</v>
      </c>
      <c r="C79" s="186"/>
      <c r="D79" s="187"/>
      <c r="E79" s="188"/>
      <c r="F79" s="147"/>
      <c r="G79" s="68"/>
    </row>
    <row r="80" spans="1:9" s="69" customFormat="1" ht="21.6" customHeight="1" x14ac:dyDescent="0.2">
      <c r="A80" s="70">
        <v>91</v>
      </c>
      <c r="B80" s="189" t="str">
        <f>VLOOKUP(A80,'База спортсменов'!A:H,3,FALSE)</f>
        <v>БУЛАВКИНА Анастасия Андреевна</v>
      </c>
      <c r="C80" s="186">
        <f>VLOOKUP(A80,'База спортсменов'!A:H,4,FALSE)</f>
        <v>39361</v>
      </c>
      <c r="D80" s="187" t="str">
        <f>VLOOKUP(A80,'База спортсменов'!A:H,5,FALSE)</f>
        <v>КМС</v>
      </c>
      <c r="E80" s="188"/>
      <c r="F80" s="147" t="str">
        <f>VLOOKUP(A80,'База спортсменов'!A:H,7,FALSE)</f>
        <v>ГБУ ДО МО "СШОР ПО ВЕЛОСПОРТУ"</v>
      </c>
      <c r="G80" s="68"/>
      <c r="H80" s="69" t="str">
        <f>VLOOKUP(A80,'База спортсменов'!A:H,6,FALSE)</f>
        <v>Московская область</v>
      </c>
    </row>
    <row r="81" spans="1:9" s="69" customFormat="1" ht="21.6" customHeight="1" x14ac:dyDescent="0.2">
      <c r="A81" s="70">
        <v>92</v>
      </c>
      <c r="B81" s="189" t="str">
        <f>VLOOKUP(A81,'База спортсменов'!A:H,3,FALSE)</f>
        <v>СМАГИНА Варвара Борисовна</v>
      </c>
      <c r="C81" s="186">
        <f>VLOOKUP(A81,'База спортсменов'!A:H,4,FALSE)</f>
        <v>39773</v>
      </c>
      <c r="D81" s="187" t="str">
        <f>VLOOKUP(A81,'База спортсменов'!A:H,5,FALSE)</f>
        <v>1 СР</v>
      </c>
      <c r="E81" s="188"/>
      <c r="F81" s="147" t="str">
        <f>VLOOKUP(A81,'База спортсменов'!A:H,7,FALSE)</f>
        <v>ГБУ ДО МО "СШОР ПО ВЕЛОСПОРТУ"</v>
      </c>
      <c r="G81" s="68"/>
      <c r="H81" s="69" t="str">
        <f>VLOOKUP(A81,'База спортсменов'!A:H,6,FALSE)</f>
        <v>Московская область</v>
      </c>
    </row>
    <row r="82" spans="1:9" s="69" customFormat="1" ht="21.6" customHeight="1" x14ac:dyDescent="0.2">
      <c r="A82" s="70">
        <v>93</v>
      </c>
      <c r="B82" s="189" t="str">
        <f>VLOOKUP(A82,'База спортсменов'!A:H,3,FALSE)</f>
        <v>ДЬЯЧКОВА Анастасия Ивановна</v>
      </c>
      <c r="C82" s="186">
        <f>VLOOKUP(A82,'База спортсменов'!A:H,4,FALSE)</f>
        <v>39724</v>
      </c>
      <c r="D82" s="187" t="str">
        <f>VLOOKUP(A82,'База спортсменов'!A:H,5,FALSE)</f>
        <v>1 СР</v>
      </c>
      <c r="E82" s="188"/>
      <c r="F82" s="147" t="str">
        <f>VLOOKUP(A82,'База спортсменов'!A:H,7,FALSE)</f>
        <v>ГБУ ДО МО "СШОР ПО ВЕЛОСПОРТУ"</v>
      </c>
      <c r="G82" s="68"/>
      <c r="H82" s="69" t="str">
        <f>VLOOKUP(A82,'База спортсменов'!A:H,6,FALSE)</f>
        <v>Московская область</v>
      </c>
    </row>
    <row r="83" spans="1:9" s="69" customFormat="1" ht="21.6" customHeight="1" x14ac:dyDescent="0.2">
      <c r="A83" s="70">
        <v>95</v>
      </c>
      <c r="B83" s="189" t="str">
        <f>VLOOKUP(A83,'База спортсменов'!A:H,3,FALSE)</f>
        <v>ТРУНЯКОВА Арина Максимовна</v>
      </c>
      <c r="C83" s="186">
        <f>VLOOKUP(A83,'База спортсменов'!A:H,4,FALSE)</f>
        <v>39274</v>
      </c>
      <c r="D83" s="187" t="str">
        <f>VLOOKUP(A83,'База спортсменов'!A:H,5,FALSE)</f>
        <v>1 СР</v>
      </c>
      <c r="E83" s="188"/>
      <c r="F83" s="147" t="str">
        <f>VLOOKUP(A83,'База спортсменов'!A:H,7,FALSE)</f>
        <v>ГБУ ДО МО "СШОР ПО ВЕЛОСПОРТУ"</v>
      </c>
      <c r="G83" s="68"/>
      <c r="H83" s="69" t="str">
        <f>VLOOKUP(A83,'База спортсменов'!A:H,6,FALSE)</f>
        <v>Московская область</v>
      </c>
    </row>
    <row r="84" spans="1:9" ht="21.6" customHeight="1" x14ac:dyDescent="0.2">
      <c r="A84" s="70"/>
      <c r="B84" s="249" t="s">
        <v>216</v>
      </c>
      <c r="C84" s="42"/>
      <c r="D84" s="43"/>
      <c r="E84" s="40"/>
      <c r="F84" s="44"/>
      <c r="G84" s="68"/>
      <c r="H84" s="69"/>
      <c r="I84" s="69"/>
    </row>
    <row r="85" spans="1:9" ht="21.6" customHeight="1" thickBot="1" x14ac:dyDescent="0.25">
      <c r="A85" s="255"/>
      <c r="B85" s="189"/>
      <c r="C85" s="186"/>
      <c r="D85" s="187"/>
      <c r="E85" s="188"/>
      <c r="F85" s="147"/>
      <c r="G85" s="257"/>
      <c r="H85" s="69"/>
      <c r="I85" s="69"/>
    </row>
    <row r="86" spans="1:9" ht="9" customHeight="1" thickTop="1" x14ac:dyDescent="0.2">
      <c r="A86" s="190"/>
      <c r="B86" s="71"/>
      <c r="C86" s="72"/>
      <c r="D86" s="73"/>
      <c r="E86" s="73"/>
      <c r="F86" s="74"/>
      <c r="G86" s="74"/>
    </row>
    <row r="87" spans="1:9" ht="15.75" x14ac:dyDescent="0.2">
      <c r="A87" s="267" t="s">
        <v>3</v>
      </c>
      <c r="B87" s="268"/>
      <c r="C87" s="268" t="s">
        <v>12</v>
      </c>
      <c r="D87" s="268"/>
      <c r="E87" s="268"/>
      <c r="F87" s="268"/>
      <c r="G87" s="75"/>
    </row>
    <row r="88" spans="1:9" x14ac:dyDescent="0.2">
      <c r="A88" s="262"/>
      <c r="B88" s="263"/>
      <c r="C88" s="263"/>
      <c r="D88" s="269"/>
      <c r="E88" s="269"/>
      <c r="F88" s="269"/>
      <c r="G88" s="76"/>
    </row>
    <row r="89" spans="1:9" x14ac:dyDescent="0.2">
      <c r="A89" s="191"/>
      <c r="B89" s="192"/>
      <c r="C89" s="193"/>
      <c r="D89" s="192"/>
      <c r="E89" s="192"/>
      <c r="F89" s="192"/>
      <c r="G89" s="76"/>
    </row>
    <row r="90" spans="1:9" x14ac:dyDescent="0.2">
      <c r="A90" s="191"/>
      <c r="B90" s="192"/>
      <c r="C90" s="193"/>
      <c r="D90" s="192"/>
      <c r="E90" s="192"/>
      <c r="F90" s="192"/>
      <c r="G90" s="76"/>
    </row>
    <row r="91" spans="1:9" x14ac:dyDescent="0.2">
      <c r="A91" s="191"/>
      <c r="B91" s="192"/>
      <c r="C91" s="193"/>
      <c r="D91" s="192"/>
      <c r="E91" s="192"/>
      <c r="F91" s="192"/>
      <c r="G91" s="76"/>
    </row>
    <row r="92" spans="1:9" x14ac:dyDescent="0.2">
      <c r="A92" s="191"/>
      <c r="B92" s="192"/>
      <c r="C92" s="193"/>
      <c r="D92" s="192"/>
      <c r="E92" s="192"/>
      <c r="F92" s="192"/>
      <c r="G92" s="76"/>
    </row>
    <row r="93" spans="1:9" x14ac:dyDescent="0.2">
      <c r="A93" s="262"/>
      <c r="B93" s="263"/>
      <c r="C93" s="263"/>
      <c r="D93" s="263"/>
      <c r="E93" s="263"/>
      <c r="F93" s="263"/>
      <c r="G93" s="76"/>
    </row>
    <row r="94" spans="1:9" x14ac:dyDescent="0.2">
      <c r="A94" s="262"/>
      <c r="B94" s="263"/>
      <c r="C94" s="263"/>
      <c r="D94" s="264"/>
      <c r="E94" s="264"/>
      <c r="F94" s="264"/>
      <c r="G94" s="76"/>
    </row>
    <row r="95" spans="1:9" ht="16.5" thickBot="1" x14ac:dyDescent="0.25">
      <c r="A95" s="265" t="str">
        <f>IF(E16&lt;&gt;0,E16,"")</f>
        <v/>
      </c>
      <c r="B95" s="266"/>
      <c r="C95" s="266" t="str">
        <f>IF(E17&lt;&gt;0,E17,"")</f>
        <v xml:space="preserve">ЕЛИФЕРОВ А. В.  (ВК, г. Воронежская область) </v>
      </c>
      <c r="D95" s="266"/>
      <c r="E95" s="266"/>
      <c r="F95" s="266"/>
      <c r="G95" s="77"/>
    </row>
    <row r="96" spans="1:9" ht="13.5" thickTop="1" x14ac:dyDescent="0.2">
      <c r="A96" s="194"/>
      <c r="B96" s="195"/>
      <c r="C96" s="196"/>
      <c r="D96" s="195"/>
      <c r="E96" s="195"/>
      <c r="F96" s="195"/>
      <c r="G96" s="195"/>
    </row>
    <row r="99" spans="1:1" x14ac:dyDescent="0.2">
      <c r="A99" s="47" t="s">
        <v>59</v>
      </c>
    </row>
    <row r="101" spans="1:1" x14ac:dyDescent="0.2">
      <c r="A101" s="47" t="s">
        <v>51</v>
      </c>
    </row>
    <row r="102" spans="1:1" x14ac:dyDescent="0.2">
      <c r="A102" s="47" t="s">
        <v>52</v>
      </c>
    </row>
    <row r="103" spans="1:1" x14ac:dyDescent="0.2">
      <c r="A103" s="47" t="s">
        <v>54</v>
      </c>
    </row>
    <row r="104" spans="1:1" x14ac:dyDescent="0.2">
      <c r="A104" s="47" t="s">
        <v>53</v>
      </c>
    </row>
    <row r="105" spans="1:1" x14ac:dyDescent="0.2">
      <c r="A105" s="47" t="s">
        <v>55</v>
      </c>
    </row>
    <row r="106" spans="1:1" x14ac:dyDescent="0.2">
      <c r="A106" s="47" t="s">
        <v>56</v>
      </c>
    </row>
    <row r="107" spans="1:1" x14ac:dyDescent="0.2">
      <c r="A107" s="47" t="s">
        <v>57</v>
      </c>
    </row>
    <row r="109" spans="1:1" x14ac:dyDescent="0.2">
      <c r="A109" s="47" t="s">
        <v>73</v>
      </c>
    </row>
  </sheetData>
  <mergeCells count="26"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  <mergeCell ref="A94:C94"/>
    <mergeCell ref="D94:F94"/>
    <mergeCell ref="A95:B95"/>
    <mergeCell ref="C95:F95"/>
    <mergeCell ref="A87:B87"/>
    <mergeCell ref="C87:F87"/>
    <mergeCell ref="A88:C88"/>
    <mergeCell ref="D88:F88"/>
    <mergeCell ref="A93:C93"/>
    <mergeCell ref="D93:F93"/>
    <mergeCell ref="B40:D40"/>
    <mergeCell ref="B50:C50"/>
    <mergeCell ref="B56:C56"/>
    <mergeCell ref="B62:D62"/>
    <mergeCell ref="A12:G12"/>
  </mergeCells>
  <conditionalFormatting sqref="A67:A69 A57:A61 A36:A39 A24:A34 A41:A45 A47:A49 A51:A55 A63:A65 A71:A76 A78:A83">
    <cfRule type="duplicateValues" dxfId="14" priority="13"/>
  </conditionalFormatting>
  <conditionalFormatting sqref="A35">
    <cfRule type="duplicateValues" dxfId="13" priority="11"/>
  </conditionalFormatting>
  <conditionalFormatting sqref="A40">
    <cfRule type="duplicateValues" dxfId="12" priority="10"/>
  </conditionalFormatting>
  <conditionalFormatting sqref="A46">
    <cfRule type="duplicateValues" dxfId="11" priority="8"/>
  </conditionalFormatting>
  <conditionalFormatting sqref="A46">
    <cfRule type="duplicateValues" dxfId="10" priority="9"/>
  </conditionalFormatting>
  <conditionalFormatting sqref="A46">
    <cfRule type="duplicateValues" dxfId="9" priority="7"/>
  </conditionalFormatting>
  <conditionalFormatting sqref="A50">
    <cfRule type="duplicateValues" dxfId="8" priority="6"/>
  </conditionalFormatting>
  <conditionalFormatting sqref="A56">
    <cfRule type="duplicateValues" dxfId="7" priority="5"/>
  </conditionalFormatting>
  <conditionalFormatting sqref="A62">
    <cfRule type="duplicateValues" dxfId="6" priority="4"/>
  </conditionalFormatting>
  <conditionalFormatting sqref="A66">
    <cfRule type="duplicateValues" dxfId="5" priority="3"/>
  </conditionalFormatting>
  <conditionalFormatting sqref="A70">
    <cfRule type="duplicateValues" dxfId="4" priority="2"/>
  </conditionalFormatting>
  <conditionalFormatting sqref="A77">
    <cfRule type="duplicateValues" dxfId="3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59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87"/>
  <sheetViews>
    <sheetView tabSelected="1" view="pageBreakPreview" topLeftCell="A64" zoomScale="92" zoomScaleSheetLayoutView="92" zoomScalePageLayoutView="50" workbookViewId="0">
      <selection activeCell="M40" sqref="M1:AA1048576"/>
    </sheetView>
  </sheetViews>
  <sheetFormatPr defaultColWidth="9.140625" defaultRowHeight="12.75" x14ac:dyDescent="0.2"/>
  <cols>
    <col min="1" max="1" width="7" style="87" customWidth="1"/>
    <col min="2" max="2" width="7" style="104" customWidth="1"/>
    <col min="3" max="3" width="15.140625" style="104" customWidth="1"/>
    <col min="4" max="4" width="40" style="87" customWidth="1"/>
    <col min="5" max="5" width="11.7109375" style="123" customWidth="1"/>
    <col min="6" max="6" width="7.7109375" style="87" customWidth="1"/>
    <col min="7" max="7" width="28.140625" style="87" customWidth="1"/>
    <col min="8" max="8" width="14" style="126" customWidth="1"/>
    <col min="9" max="9" width="13.85546875" style="135" customWidth="1"/>
    <col min="10" max="10" width="11.7109375" style="105" customWidth="1"/>
    <col min="11" max="11" width="13.5703125" style="87" customWidth="1"/>
    <col min="12" max="12" width="20.7109375" style="87" customWidth="1"/>
    <col min="13" max="16384" width="9.140625" style="87"/>
  </cols>
  <sheetData>
    <row r="1" spans="1:28" ht="15.75" customHeight="1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</row>
    <row r="2" spans="1:28" ht="15.75" customHeight="1" x14ac:dyDescent="0.2">
      <c r="A2" s="337" t="s">
        <v>104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28" ht="15.75" customHeight="1" x14ac:dyDescent="0.2">
      <c r="A3" s="337" t="s">
        <v>11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28" ht="15.75" customHeight="1" x14ac:dyDescent="0.2">
      <c r="A4" s="337" t="s">
        <v>76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x14ac:dyDescent="0.2">
      <c r="A5" s="290" t="s">
        <v>219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28" s="88" customFormat="1" ht="28.5" x14ac:dyDescent="0.2">
      <c r="A6" s="338" t="s">
        <v>117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89"/>
      <c r="N6" s="89"/>
      <c r="O6" s="89"/>
      <c r="P6" s="89"/>
      <c r="Q6" s="89"/>
      <c r="R6" s="89"/>
      <c r="S6" s="89"/>
      <c r="T6" s="89"/>
      <c r="U6" s="89"/>
    </row>
    <row r="7" spans="1:28" s="88" customFormat="1" ht="18" customHeight="1" x14ac:dyDescent="0.2">
      <c r="A7" s="336" t="s">
        <v>17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</row>
    <row r="8" spans="1:28" s="88" customFormat="1" ht="4.5" customHeight="1" thickBot="1" x14ac:dyDescent="0.25">
      <c r="A8" s="291" t="s">
        <v>219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</row>
    <row r="9" spans="1:28" ht="19.5" customHeight="1" thickTop="1" x14ac:dyDescent="0.2">
      <c r="A9" s="320" t="s">
        <v>22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2"/>
    </row>
    <row r="10" spans="1:28" s="151" customFormat="1" ht="18" customHeight="1" x14ac:dyDescent="0.2">
      <c r="A10" s="323" t="s">
        <v>105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5"/>
    </row>
    <row r="11" spans="1:28" ht="19.5" customHeight="1" x14ac:dyDescent="0.2">
      <c r="A11" s="326" t="s">
        <v>80</v>
      </c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8"/>
    </row>
    <row r="12" spans="1:28" ht="5.25" customHeight="1" x14ac:dyDescent="0.2">
      <c r="A12" s="292" t="s">
        <v>219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4"/>
    </row>
    <row r="13" spans="1:28" ht="15.75" x14ac:dyDescent="0.2">
      <c r="A13" s="27" t="s">
        <v>222</v>
      </c>
      <c r="B13" s="12"/>
      <c r="C13" s="12"/>
      <c r="D13" s="145"/>
      <c r="E13" s="82"/>
      <c r="F13" s="1"/>
      <c r="G13" s="22" t="s">
        <v>23</v>
      </c>
      <c r="H13" s="152" t="s">
        <v>82</v>
      </c>
      <c r="I13" s="127"/>
      <c r="J13" s="28"/>
      <c r="K13" s="18" t="s">
        <v>29</v>
      </c>
      <c r="L13" s="19" t="s">
        <v>103</v>
      </c>
    </row>
    <row r="14" spans="1:28" ht="15.75" x14ac:dyDescent="0.2">
      <c r="A14" s="90" t="s">
        <v>221</v>
      </c>
      <c r="B14" s="7"/>
      <c r="C14" s="7"/>
      <c r="D14" s="83"/>
      <c r="E14" s="83"/>
      <c r="F14" s="2"/>
      <c r="G14" s="3" t="s">
        <v>220</v>
      </c>
      <c r="H14" s="231" t="s">
        <v>201</v>
      </c>
      <c r="I14" s="128"/>
      <c r="J14" s="29"/>
      <c r="K14" s="20" t="s">
        <v>106</v>
      </c>
      <c r="L14" s="258" t="s">
        <v>118</v>
      </c>
    </row>
    <row r="15" spans="1:28" ht="15" x14ac:dyDescent="0.2">
      <c r="A15" s="329" t="s">
        <v>10</v>
      </c>
      <c r="B15" s="330"/>
      <c r="C15" s="330"/>
      <c r="D15" s="330"/>
      <c r="E15" s="330"/>
      <c r="F15" s="330"/>
      <c r="G15" s="331"/>
      <c r="H15" s="149" t="s">
        <v>1</v>
      </c>
      <c r="I15" s="129"/>
      <c r="J15" s="30"/>
      <c r="K15" s="10"/>
      <c r="L15" s="11"/>
    </row>
    <row r="16" spans="1:28" ht="15" x14ac:dyDescent="0.2">
      <c r="A16" s="91" t="s">
        <v>18</v>
      </c>
      <c r="B16" s="92"/>
      <c r="C16" s="92"/>
      <c r="D16" s="93"/>
      <c r="E16" s="6" t="s">
        <v>219</v>
      </c>
      <c r="F16" s="93"/>
      <c r="G16" s="6"/>
      <c r="H16" s="124" t="s">
        <v>46</v>
      </c>
      <c r="I16" s="130"/>
      <c r="J16" s="31"/>
      <c r="K16" s="4"/>
      <c r="L16" s="148" t="s">
        <v>79</v>
      </c>
    </row>
    <row r="17" spans="1:12" ht="15" x14ac:dyDescent="0.2">
      <c r="A17" s="91" t="s">
        <v>19</v>
      </c>
      <c r="B17" s="92"/>
      <c r="C17" s="92"/>
      <c r="D17" s="6"/>
      <c r="E17" s="6" t="s">
        <v>115</v>
      </c>
      <c r="F17" s="93"/>
      <c r="G17" s="6"/>
      <c r="H17" s="124" t="s">
        <v>47</v>
      </c>
      <c r="I17" s="130"/>
      <c r="J17" s="31"/>
      <c r="K17" s="4"/>
      <c r="L17" s="167"/>
    </row>
    <row r="18" spans="1:12" ht="15" x14ac:dyDescent="0.2">
      <c r="A18" s="91" t="s">
        <v>20</v>
      </c>
      <c r="B18" s="92"/>
      <c r="C18" s="92"/>
      <c r="D18" s="6"/>
      <c r="E18" s="6" t="s">
        <v>116</v>
      </c>
      <c r="F18" s="93"/>
      <c r="G18" s="6"/>
      <c r="H18" s="124" t="s">
        <v>48</v>
      </c>
      <c r="I18" s="130"/>
      <c r="J18" s="31"/>
      <c r="K18" s="4"/>
      <c r="L18" s="167"/>
    </row>
    <row r="19" spans="1:12" ht="16.5" thickBot="1" x14ac:dyDescent="0.25">
      <c r="A19" s="169" t="s">
        <v>16</v>
      </c>
      <c r="B19" s="170"/>
      <c r="C19" s="170"/>
      <c r="D19" s="171"/>
      <c r="E19" s="172" t="s">
        <v>202</v>
      </c>
      <c r="F19" s="5"/>
      <c r="G19" s="94"/>
      <c r="H19" s="163" t="s">
        <v>45</v>
      </c>
      <c r="I19" s="164"/>
      <c r="J19" s="165"/>
      <c r="K19" s="166">
        <v>10.5</v>
      </c>
      <c r="L19" s="167" t="s">
        <v>120</v>
      </c>
    </row>
    <row r="20" spans="1:12" ht="5.25" customHeight="1" thickTop="1" thickBot="1" x14ac:dyDescent="0.25">
      <c r="A20" s="15"/>
      <c r="B20" s="14"/>
      <c r="C20" s="14"/>
      <c r="D20" s="13"/>
      <c r="E20" s="85"/>
      <c r="F20" s="13"/>
      <c r="G20" s="13"/>
      <c r="H20" s="125"/>
      <c r="I20" s="131"/>
      <c r="J20" s="32"/>
      <c r="K20" s="13"/>
      <c r="L20" s="16"/>
    </row>
    <row r="21" spans="1:12" s="95" customFormat="1" ht="21" customHeight="1" thickTop="1" x14ac:dyDescent="0.2">
      <c r="A21" s="332" t="s">
        <v>7</v>
      </c>
      <c r="B21" s="312" t="s">
        <v>13</v>
      </c>
      <c r="C21" s="312" t="s">
        <v>44</v>
      </c>
      <c r="D21" s="312" t="s">
        <v>2</v>
      </c>
      <c r="E21" s="334" t="s">
        <v>43</v>
      </c>
      <c r="F21" s="312" t="s">
        <v>9</v>
      </c>
      <c r="G21" s="312" t="s">
        <v>14</v>
      </c>
      <c r="H21" s="314" t="s">
        <v>8</v>
      </c>
      <c r="I21" s="314" t="s">
        <v>28</v>
      </c>
      <c r="J21" s="316" t="s">
        <v>24</v>
      </c>
      <c r="K21" s="318" t="s">
        <v>27</v>
      </c>
      <c r="L21" s="304" t="s">
        <v>15</v>
      </c>
    </row>
    <row r="22" spans="1:12" s="95" customFormat="1" ht="13.5" customHeight="1" x14ac:dyDescent="0.2">
      <c r="A22" s="333"/>
      <c r="B22" s="313"/>
      <c r="C22" s="313"/>
      <c r="D22" s="313"/>
      <c r="E22" s="335"/>
      <c r="F22" s="313"/>
      <c r="G22" s="313"/>
      <c r="H22" s="315"/>
      <c r="I22" s="315"/>
      <c r="J22" s="317"/>
      <c r="K22" s="319"/>
      <c r="L22" s="305"/>
    </row>
    <row r="23" spans="1:12" s="96" customFormat="1" ht="32.25" customHeight="1" x14ac:dyDescent="0.2">
      <c r="A23" s="233">
        <v>1</v>
      </c>
      <c r="B23" s="234">
        <v>30</v>
      </c>
      <c r="C23" s="235" t="s">
        <v>131</v>
      </c>
      <c r="D23" s="236" t="s">
        <v>148</v>
      </c>
      <c r="E23" s="237">
        <v>39413</v>
      </c>
      <c r="F23" s="238" t="s">
        <v>40</v>
      </c>
      <c r="G23" s="239" t="s">
        <v>218</v>
      </c>
      <c r="H23" s="240">
        <v>1.1552083333333331E-2</v>
      </c>
      <c r="I23" s="241" t="s">
        <v>219</v>
      </c>
      <c r="J23" s="242">
        <v>37.875751503006015</v>
      </c>
      <c r="K23" s="17"/>
      <c r="L23" s="21"/>
    </row>
    <row r="24" spans="1:12" s="96" customFormat="1" ht="26.25" customHeight="1" x14ac:dyDescent="0.2">
      <c r="A24" s="243">
        <v>2</v>
      </c>
      <c r="B24" s="168">
        <v>67</v>
      </c>
      <c r="C24" s="235" t="s">
        <v>130</v>
      </c>
      <c r="D24" s="236" t="s">
        <v>147</v>
      </c>
      <c r="E24" s="237">
        <v>39465</v>
      </c>
      <c r="F24" s="238" t="s">
        <v>40</v>
      </c>
      <c r="G24" s="239" t="s">
        <v>124</v>
      </c>
      <c r="H24" s="240">
        <v>1.1987962962962959E-2</v>
      </c>
      <c r="I24" s="244">
        <v>4.3587962962962808E-4</v>
      </c>
      <c r="J24" s="242">
        <v>36.486486486486484</v>
      </c>
      <c r="K24" s="17"/>
      <c r="L24" s="21"/>
    </row>
    <row r="25" spans="1:12" s="96" customFormat="1" ht="26.25" customHeight="1" x14ac:dyDescent="0.2">
      <c r="A25" s="233">
        <v>3</v>
      </c>
      <c r="B25" s="245">
        <v>38</v>
      </c>
      <c r="C25" s="235" t="s">
        <v>144</v>
      </c>
      <c r="D25" s="236" t="s">
        <v>153</v>
      </c>
      <c r="E25" s="237">
        <v>39478</v>
      </c>
      <c r="F25" s="238" t="s">
        <v>40</v>
      </c>
      <c r="G25" s="239" t="s">
        <v>218</v>
      </c>
      <c r="H25" s="240">
        <v>1.2207523148148148E-2</v>
      </c>
      <c r="I25" s="244">
        <v>6.5543981481481703E-4</v>
      </c>
      <c r="J25" s="242">
        <v>35.829383886255926</v>
      </c>
      <c r="K25" s="17"/>
      <c r="L25" s="21"/>
    </row>
    <row r="26" spans="1:12" s="96" customFormat="1" ht="26.25" customHeight="1" x14ac:dyDescent="0.2">
      <c r="A26" s="243">
        <v>4</v>
      </c>
      <c r="B26" s="168">
        <v>81</v>
      </c>
      <c r="C26" s="235" t="s">
        <v>176</v>
      </c>
      <c r="D26" s="236" t="s">
        <v>186</v>
      </c>
      <c r="E26" s="237">
        <v>39591</v>
      </c>
      <c r="F26" s="238" t="s">
        <v>40</v>
      </c>
      <c r="G26" s="239" t="s">
        <v>177</v>
      </c>
      <c r="H26" s="240">
        <v>1.2392708333333332E-2</v>
      </c>
      <c r="I26" s="244">
        <v>8.4062500000000109E-4</v>
      </c>
      <c r="J26" s="242">
        <v>35.294117647058826</v>
      </c>
      <c r="K26" s="17"/>
      <c r="L26" s="21"/>
    </row>
    <row r="27" spans="1:12" s="96" customFormat="1" ht="26.25" customHeight="1" x14ac:dyDescent="0.2">
      <c r="A27" s="233">
        <v>5</v>
      </c>
      <c r="B27" s="245">
        <v>54</v>
      </c>
      <c r="C27" s="235" t="s">
        <v>134</v>
      </c>
      <c r="D27" s="236" t="s">
        <v>149</v>
      </c>
      <c r="E27" s="237">
        <v>39607</v>
      </c>
      <c r="F27" s="238" t="s">
        <v>40</v>
      </c>
      <c r="G27" s="239" t="s">
        <v>135</v>
      </c>
      <c r="H27" s="240">
        <v>1.280115740740741E-2</v>
      </c>
      <c r="I27" s="244">
        <v>1.2490740740740795E-3</v>
      </c>
      <c r="J27" s="242">
        <v>34.177215189873415</v>
      </c>
      <c r="K27" s="17"/>
      <c r="L27" s="21"/>
    </row>
    <row r="28" spans="1:12" s="96" customFormat="1" ht="26.25" customHeight="1" x14ac:dyDescent="0.2">
      <c r="A28" s="243">
        <v>6</v>
      </c>
      <c r="B28" s="245">
        <v>76</v>
      </c>
      <c r="C28" s="235" t="s">
        <v>138</v>
      </c>
      <c r="D28" s="236" t="s">
        <v>175</v>
      </c>
      <c r="E28" s="237">
        <v>39526</v>
      </c>
      <c r="F28" s="238" t="s">
        <v>40</v>
      </c>
      <c r="G28" s="239" t="s">
        <v>217</v>
      </c>
      <c r="H28" s="240">
        <v>1.2827083333333333E-2</v>
      </c>
      <c r="I28" s="244">
        <v>1.2750000000000018E-3</v>
      </c>
      <c r="J28" s="242">
        <v>34.115523465703973</v>
      </c>
      <c r="K28" s="17"/>
      <c r="L28" s="21"/>
    </row>
    <row r="29" spans="1:12" s="96" customFormat="1" ht="26.25" customHeight="1" x14ac:dyDescent="0.2">
      <c r="A29" s="233">
        <v>7</v>
      </c>
      <c r="B29" s="245">
        <v>37</v>
      </c>
      <c r="C29" s="235" t="s">
        <v>143</v>
      </c>
      <c r="D29" s="236" t="s">
        <v>152</v>
      </c>
      <c r="E29" s="237">
        <v>39535</v>
      </c>
      <c r="F29" s="238" t="s">
        <v>40</v>
      </c>
      <c r="G29" s="239" t="s">
        <v>218</v>
      </c>
      <c r="H29" s="240">
        <v>1.2883449074074078E-2</v>
      </c>
      <c r="I29" s="244">
        <v>1.3313657407407475E-3</v>
      </c>
      <c r="J29" s="242">
        <v>33.962264150943398</v>
      </c>
      <c r="K29" s="17"/>
      <c r="L29" s="21"/>
    </row>
    <row r="30" spans="1:12" s="96" customFormat="1" ht="26.25" customHeight="1" x14ac:dyDescent="0.2">
      <c r="A30" s="243">
        <v>8</v>
      </c>
      <c r="B30" s="168">
        <v>43</v>
      </c>
      <c r="C30" s="235" t="s">
        <v>163</v>
      </c>
      <c r="D30" s="236" t="s">
        <v>165</v>
      </c>
      <c r="E30" s="237">
        <v>39144</v>
      </c>
      <c r="F30" s="238" t="s">
        <v>40</v>
      </c>
      <c r="G30" s="239" t="s">
        <v>87</v>
      </c>
      <c r="H30" s="240">
        <v>1.341701388888889E-2</v>
      </c>
      <c r="I30" s="244">
        <v>1.8649305555555589E-3</v>
      </c>
      <c r="J30" s="242">
        <v>32.614322691975843</v>
      </c>
      <c r="K30" s="17"/>
      <c r="L30" s="21"/>
    </row>
    <row r="31" spans="1:12" s="96" customFormat="1" ht="26.25" customHeight="1" x14ac:dyDescent="0.2">
      <c r="A31" s="233">
        <v>9</v>
      </c>
      <c r="B31" s="168">
        <v>57</v>
      </c>
      <c r="C31" s="235" t="s">
        <v>158</v>
      </c>
      <c r="D31" s="236" t="s">
        <v>155</v>
      </c>
      <c r="E31" s="237">
        <v>39459</v>
      </c>
      <c r="F31" s="238" t="s">
        <v>40</v>
      </c>
      <c r="G31" s="239" t="s">
        <v>156</v>
      </c>
      <c r="H31" s="240">
        <v>1.344699074074074E-2</v>
      </c>
      <c r="I31" s="244">
        <v>1.8949074074074094E-3</v>
      </c>
      <c r="J31" s="242">
        <v>32.53012048192771</v>
      </c>
      <c r="K31" s="17"/>
      <c r="L31" s="21"/>
    </row>
    <row r="32" spans="1:12" s="96" customFormat="1" ht="26.25" customHeight="1" x14ac:dyDescent="0.2">
      <c r="A32" s="243">
        <v>10</v>
      </c>
      <c r="B32" s="245">
        <v>1</v>
      </c>
      <c r="C32" s="235" t="s">
        <v>109</v>
      </c>
      <c r="D32" s="236" t="s">
        <v>110</v>
      </c>
      <c r="E32" s="237">
        <v>39565</v>
      </c>
      <c r="F32" s="238" t="s">
        <v>40</v>
      </c>
      <c r="G32" s="239" t="s">
        <v>78</v>
      </c>
      <c r="H32" s="240">
        <v>1.3696296296296297E-2</v>
      </c>
      <c r="I32" s="244">
        <v>2.1442129629629658E-3</v>
      </c>
      <c r="J32" s="242">
        <v>31.952662721893493</v>
      </c>
      <c r="K32" s="17"/>
      <c r="L32" s="21"/>
    </row>
    <row r="33" spans="1:12" s="96" customFormat="1" ht="26.25" customHeight="1" x14ac:dyDescent="0.2">
      <c r="A33" s="233">
        <v>11</v>
      </c>
      <c r="B33" s="168">
        <v>95</v>
      </c>
      <c r="C33" s="235" t="s">
        <v>196</v>
      </c>
      <c r="D33" s="236" t="s">
        <v>200</v>
      </c>
      <c r="E33" s="237">
        <v>39274</v>
      </c>
      <c r="F33" s="238" t="s">
        <v>62</v>
      </c>
      <c r="G33" s="239" t="s">
        <v>192</v>
      </c>
      <c r="H33" s="240">
        <v>1.3887268518518514E-2</v>
      </c>
      <c r="I33" s="244">
        <v>2.3351851851851832E-3</v>
      </c>
      <c r="J33" s="242">
        <v>31.5</v>
      </c>
      <c r="K33" s="17"/>
      <c r="L33" s="21"/>
    </row>
    <row r="34" spans="1:12" s="96" customFormat="1" ht="26.25" customHeight="1" x14ac:dyDescent="0.2">
      <c r="A34" s="243">
        <v>12</v>
      </c>
      <c r="B34" s="168">
        <v>65</v>
      </c>
      <c r="C34" s="235" t="s">
        <v>128</v>
      </c>
      <c r="D34" s="236" t="s">
        <v>127</v>
      </c>
      <c r="E34" s="237">
        <v>39247</v>
      </c>
      <c r="F34" s="238" t="s">
        <v>40</v>
      </c>
      <c r="G34" s="239" t="s">
        <v>124</v>
      </c>
      <c r="H34" s="240">
        <v>1.4001504629629628E-2</v>
      </c>
      <c r="I34" s="244">
        <v>2.4494212962962968E-3</v>
      </c>
      <c r="J34" s="242">
        <v>31.239669421487605</v>
      </c>
      <c r="K34" s="17"/>
      <c r="L34" s="21"/>
    </row>
    <row r="35" spans="1:12" s="96" customFormat="1" ht="26.25" customHeight="1" x14ac:dyDescent="0.2">
      <c r="A35" s="233">
        <v>13</v>
      </c>
      <c r="B35" s="246">
        <v>93</v>
      </c>
      <c r="C35" s="235" t="s">
        <v>195</v>
      </c>
      <c r="D35" s="236" t="s">
        <v>199</v>
      </c>
      <c r="E35" s="237">
        <v>39724</v>
      </c>
      <c r="F35" s="238" t="s">
        <v>62</v>
      </c>
      <c r="G35" s="239" t="s">
        <v>192</v>
      </c>
      <c r="H35" s="240">
        <v>1.4016203703703701E-2</v>
      </c>
      <c r="I35" s="244">
        <v>2.46412037037037E-3</v>
      </c>
      <c r="J35" s="242">
        <v>31.213872832369944</v>
      </c>
      <c r="K35" s="17"/>
      <c r="L35" s="21"/>
    </row>
    <row r="36" spans="1:12" s="96" customFormat="1" ht="26.25" customHeight="1" x14ac:dyDescent="0.2">
      <c r="A36" s="243">
        <v>14</v>
      </c>
      <c r="B36" s="247">
        <v>55</v>
      </c>
      <c r="C36" s="235" t="s">
        <v>137</v>
      </c>
      <c r="D36" s="236" t="s">
        <v>150</v>
      </c>
      <c r="E36" s="237">
        <v>39255</v>
      </c>
      <c r="F36" s="238" t="s">
        <v>40</v>
      </c>
      <c r="G36" s="239" t="s">
        <v>135</v>
      </c>
      <c r="H36" s="240">
        <v>1.4039583333333338E-2</v>
      </c>
      <c r="I36" s="244">
        <v>2.4875000000000071E-3</v>
      </c>
      <c r="J36" s="242">
        <v>31.162407254740312</v>
      </c>
      <c r="K36" s="17"/>
      <c r="L36" s="21"/>
    </row>
    <row r="37" spans="1:12" s="96" customFormat="1" ht="26.25" customHeight="1" x14ac:dyDescent="0.2">
      <c r="A37" s="233">
        <v>15</v>
      </c>
      <c r="B37" s="246">
        <v>44</v>
      </c>
      <c r="C37" s="235" t="s">
        <v>164</v>
      </c>
      <c r="D37" s="236" t="s">
        <v>166</v>
      </c>
      <c r="E37" s="237">
        <v>39155</v>
      </c>
      <c r="F37" s="238" t="s">
        <v>40</v>
      </c>
      <c r="G37" s="239" t="s">
        <v>87</v>
      </c>
      <c r="H37" s="240">
        <v>1.4058680555555559E-2</v>
      </c>
      <c r="I37" s="244">
        <v>2.5065972222222278E-3</v>
      </c>
      <c r="J37" s="242">
        <v>31.111111111111111</v>
      </c>
      <c r="K37" s="17"/>
      <c r="L37" s="21"/>
    </row>
    <row r="38" spans="1:12" s="96" customFormat="1" ht="26.25" customHeight="1" x14ac:dyDescent="0.2">
      <c r="A38" s="243">
        <v>16</v>
      </c>
      <c r="B38" s="168">
        <v>84</v>
      </c>
      <c r="C38" s="235" t="s">
        <v>179</v>
      </c>
      <c r="D38" s="236" t="s">
        <v>187</v>
      </c>
      <c r="E38" s="237">
        <v>39587</v>
      </c>
      <c r="F38" s="238" t="s">
        <v>40</v>
      </c>
      <c r="G38" s="239" t="s">
        <v>180</v>
      </c>
      <c r="H38" s="240">
        <v>1.4156944444444446E-2</v>
      </c>
      <c r="I38" s="244">
        <v>2.6048611111111151E-3</v>
      </c>
      <c r="J38" s="242">
        <v>30.907604251839739</v>
      </c>
      <c r="K38" s="17"/>
      <c r="L38" s="21"/>
    </row>
    <row r="39" spans="1:12" s="96" customFormat="1" ht="26.25" customHeight="1" x14ac:dyDescent="0.2">
      <c r="A39" s="233">
        <v>17</v>
      </c>
      <c r="B39" s="168">
        <v>58</v>
      </c>
      <c r="C39" s="235" t="s">
        <v>159</v>
      </c>
      <c r="D39" s="236" t="s">
        <v>208</v>
      </c>
      <c r="E39" s="237">
        <v>39763</v>
      </c>
      <c r="F39" s="238" t="s">
        <v>40</v>
      </c>
      <c r="G39" s="239" t="s">
        <v>156</v>
      </c>
      <c r="H39" s="240">
        <v>1.418414351851852E-2</v>
      </c>
      <c r="I39" s="244">
        <v>2.6320601851851887E-3</v>
      </c>
      <c r="J39" s="242">
        <v>30.831973898858074</v>
      </c>
      <c r="K39" s="17"/>
      <c r="L39" s="21"/>
    </row>
    <row r="40" spans="1:12" s="96" customFormat="1" ht="26.25" customHeight="1" x14ac:dyDescent="0.2">
      <c r="A40" s="243">
        <v>18</v>
      </c>
      <c r="B40" s="168">
        <v>66</v>
      </c>
      <c r="C40" s="235" t="s">
        <v>129</v>
      </c>
      <c r="D40" s="236" t="s">
        <v>146</v>
      </c>
      <c r="E40" s="237">
        <v>39765</v>
      </c>
      <c r="F40" s="238" t="s">
        <v>40</v>
      </c>
      <c r="G40" s="239" t="s">
        <v>124</v>
      </c>
      <c r="H40" s="240">
        <v>1.4408796296296301E-2</v>
      </c>
      <c r="I40" s="244">
        <v>2.8567129629629706E-3</v>
      </c>
      <c r="J40" s="242">
        <v>30.361445783132531</v>
      </c>
      <c r="K40" s="17"/>
      <c r="L40" s="21"/>
    </row>
    <row r="41" spans="1:12" s="96" customFormat="1" ht="26.25" customHeight="1" x14ac:dyDescent="0.2">
      <c r="A41" s="233">
        <v>19</v>
      </c>
      <c r="B41" s="168">
        <v>42</v>
      </c>
      <c r="C41" s="235" t="s">
        <v>160</v>
      </c>
      <c r="D41" s="236" t="s">
        <v>162</v>
      </c>
      <c r="E41" s="237">
        <v>39412</v>
      </c>
      <c r="F41" s="238" t="s">
        <v>40</v>
      </c>
      <c r="G41" s="239" t="s">
        <v>87</v>
      </c>
      <c r="H41" s="240">
        <v>1.4515393518518521E-2</v>
      </c>
      <c r="I41" s="244">
        <v>2.9633101851851903E-3</v>
      </c>
      <c r="J41" s="242">
        <v>30.14354066985646</v>
      </c>
      <c r="K41" s="17"/>
      <c r="L41" s="21"/>
    </row>
    <row r="42" spans="1:12" s="96" customFormat="1" ht="26.25" customHeight="1" x14ac:dyDescent="0.2">
      <c r="A42" s="243">
        <v>20</v>
      </c>
      <c r="B42" s="168">
        <v>86</v>
      </c>
      <c r="C42" s="235" t="s">
        <v>182</v>
      </c>
      <c r="D42" s="236" t="s">
        <v>188</v>
      </c>
      <c r="E42" s="237">
        <v>39379</v>
      </c>
      <c r="F42" s="238" t="s">
        <v>62</v>
      </c>
      <c r="G42" s="239" t="s">
        <v>180</v>
      </c>
      <c r="H42" s="240">
        <v>1.4526273148148148E-2</v>
      </c>
      <c r="I42" s="244">
        <v>2.9741898148148167E-3</v>
      </c>
      <c r="J42" s="242">
        <v>30.119521912350599</v>
      </c>
      <c r="K42" s="17"/>
      <c r="L42" s="21"/>
    </row>
    <row r="43" spans="1:12" s="96" customFormat="1" ht="26.25" customHeight="1" x14ac:dyDescent="0.2">
      <c r="A43" s="233">
        <v>21</v>
      </c>
      <c r="B43" s="234">
        <v>3</v>
      </c>
      <c r="C43" s="235" t="s">
        <v>112</v>
      </c>
      <c r="D43" s="236" t="s">
        <v>111</v>
      </c>
      <c r="E43" s="237">
        <v>39525</v>
      </c>
      <c r="F43" s="238" t="s">
        <v>40</v>
      </c>
      <c r="G43" s="239" t="s">
        <v>78</v>
      </c>
      <c r="H43" s="240">
        <v>1.4618865740740747E-2</v>
      </c>
      <c r="I43" s="244">
        <v>3.0667824074074156E-3</v>
      </c>
      <c r="J43" s="242">
        <v>29.928741092636578</v>
      </c>
      <c r="K43" s="17"/>
      <c r="L43" s="21"/>
    </row>
    <row r="44" spans="1:12" s="96" customFormat="1" ht="26.25" customHeight="1" x14ac:dyDescent="0.2">
      <c r="A44" s="243">
        <v>22</v>
      </c>
      <c r="B44" s="168">
        <v>48</v>
      </c>
      <c r="C44" s="235" t="s">
        <v>170</v>
      </c>
      <c r="D44" s="236" t="s">
        <v>167</v>
      </c>
      <c r="E44" s="237">
        <v>39690</v>
      </c>
      <c r="F44" s="238" t="s">
        <v>62</v>
      </c>
      <c r="G44" s="239" t="s">
        <v>168</v>
      </c>
      <c r="H44" s="240">
        <v>1.4707523148148143E-2</v>
      </c>
      <c r="I44" s="244">
        <v>3.1554398148148123E-3</v>
      </c>
      <c r="J44" s="242">
        <v>29.740361919748231</v>
      </c>
      <c r="K44" s="17"/>
      <c r="L44" s="21"/>
    </row>
    <row r="45" spans="1:12" s="96" customFormat="1" ht="26.25" customHeight="1" x14ac:dyDescent="0.2">
      <c r="A45" s="233">
        <v>23</v>
      </c>
      <c r="B45" s="168">
        <v>87</v>
      </c>
      <c r="C45" s="235" t="s">
        <v>183</v>
      </c>
      <c r="D45" s="236" t="s">
        <v>189</v>
      </c>
      <c r="E45" s="237">
        <v>39471</v>
      </c>
      <c r="F45" s="238" t="s">
        <v>40</v>
      </c>
      <c r="G45" s="239" t="s">
        <v>180</v>
      </c>
      <c r="H45" s="240">
        <v>1.5111574074074074E-2</v>
      </c>
      <c r="I45" s="244">
        <v>3.5594907407407433E-3</v>
      </c>
      <c r="J45" s="242">
        <v>28.943338437978561</v>
      </c>
      <c r="K45" s="17"/>
      <c r="L45" s="21"/>
    </row>
    <row r="46" spans="1:12" s="96" customFormat="1" ht="26.25" customHeight="1" x14ac:dyDescent="0.2">
      <c r="A46" s="243">
        <v>24</v>
      </c>
      <c r="B46" s="168">
        <v>63</v>
      </c>
      <c r="C46" s="235" t="s">
        <v>140</v>
      </c>
      <c r="D46" s="236" t="s">
        <v>151</v>
      </c>
      <c r="E46" s="237">
        <v>39415</v>
      </c>
      <c r="F46" s="238" t="s">
        <v>40</v>
      </c>
      <c r="G46" s="239" t="s">
        <v>141</v>
      </c>
      <c r="H46" s="240">
        <v>1.5213888888888891E-2</v>
      </c>
      <c r="I46" s="244">
        <v>3.6618055555555605E-3</v>
      </c>
      <c r="J46" s="242">
        <v>28.767123287671232</v>
      </c>
      <c r="K46" s="17"/>
      <c r="L46" s="21"/>
    </row>
    <row r="47" spans="1:12" s="96" customFormat="1" ht="26.25" customHeight="1" x14ac:dyDescent="0.2">
      <c r="A47" s="233">
        <v>25</v>
      </c>
      <c r="B47" s="168">
        <v>91</v>
      </c>
      <c r="C47" s="235" t="s">
        <v>191</v>
      </c>
      <c r="D47" s="236" t="s">
        <v>197</v>
      </c>
      <c r="E47" s="237">
        <v>39361</v>
      </c>
      <c r="F47" s="238" t="s">
        <v>40</v>
      </c>
      <c r="G47" s="239" t="s">
        <v>192</v>
      </c>
      <c r="H47" s="240">
        <v>1.5237731481481479E-2</v>
      </c>
      <c r="I47" s="244">
        <v>3.685648148148148E-3</v>
      </c>
      <c r="J47" s="242">
        <v>28.701594533029613</v>
      </c>
      <c r="K47" s="17"/>
      <c r="L47" s="21"/>
    </row>
    <row r="48" spans="1:12" s="96" customFormat="1" ht="26.25" customHeight="1" x14ac:dyDescent="0.2">
      <c r="A48" s="243">
        <v>26</v>
      </c>
      <c r="B48" s="168">
        <v>92</v>
      </c>
      <c r="C48" s="235" t="s">
        <v>194</v>
      </c>
      <c r="D48" s="236" t="s">
        <v>198</v>
      </c>
      <c r="E48" s="237">
        <v>39773</v>
      </c>
      <c r="F48" s="238" t="s">
        <v>62</v>
      </c>
      <c r="G48" s="239" t="s">
        <v>192</v>
      </c>
      <c r="H48" s="240">
        <v>1.6171990740740744E-2</v>
      </c>
      <c r="I48" s="244">
        <v>4.6199074074074128E-3</v>
      </c>
      <c r="J48" s="242">
        <v>27.057981388690049</v>
      </c>
      <c r="K48" s="17"/>
      <c r="L48" s="21"/>
    </row>
    <row r="49" spans="1:12" s="96" customFormat="1" ht="26.25" customHeight="1" x14ac:dyDescent="0.2">
      <c r="A49" s="233">
        <v>27</v>
      </c>
      <c r="B49" s="168">
        <v>88</v>
      </c>
      <c r="C49" s="235" t="s">
        <v>184</v>
      </c>
      <c r="D49" s="236" t="s">
        <v>190</v>
      </c>
      <c r="E49" s="237">
        <v>39632</v>
      </c>
      <c r="F49" s="238" t="s">
        <v>40</v>
      </c>
      <c r="G49" s="239" t="s">
        <v>180</v>
      </c>
      <c r="H49" s="240">
        <v>1.6350000000000003E-2</v>
      </c>
      <c r="I49" s="244">
        <v>4.7979166666666725E-3</v>
      </c>
      <c r="J49" s="242">
        <v>26.751592356687897</v>
      </c>
      <c r="K49" s="17"/>
      <c r="L49" s="21"/>
    </row>
    <row r="50" spans="1:12" ht="9" customHeight="1" thickBot="1" x14ac:dyDescent="0.25">
      <c r="A50" s="136"/>
      <c r="B50" s="137"/>
      <c r="C50" s="137"/>
      <c r="D50" s="138"/>
      <c r="E50" s="139"/>
      <c r="F50" s="140"/>
      <c r="G50" s="141"/>
      <c r="H50" s="142"/>
      <c r="I50" s="143"/>
      <c r="J50" s="98"/>
      <c r="K50" s="144"/>
      <c r="L50" s="144"/>
    </row>
    <row r="51" spans="1:12" ht="15.75" thickTop="1" x14ac:dyDescent="0.2">
      <c r="A51" s="306" t="s">
        <v>5</v>
      </c>
      <c r="B51" s="307"/>
      <c r="C51" s="307"/>
      <c r="D51" s="307"/>
      <c r="E51" s="307"/>
      <c r="F51" s="307"/>
      <c r="G51" s="307" t="s">
        <v>6</v>
      </c>
      <c r="H51" s="307"/>
      <c r="I51" s="307"/>
      <c r="J51" s="307"/>
      <c r="K51" s="307"/>
      <c r="L51" s="308"/>
    </row>
    <row r="52" spans="1:12" x14ac:dyDescent="0.2">
      <c r="A52" s="23" t="s">
        <v>30</v>
      </c>
      <c r="B52" s="5"/>
      <c r="C52" s="220" t="s">
        <v>173</v>
      </c>
      <c r="D52" s="5"/>
      <c r="E52" s="119"/>
      <c r="F52" s="99"/>
      <c r="G52" s="100" t="s">
        <v>41</v>
      </c>
      <c r="H52" s="232">
        <v>12</v>
      </c>
      <c r="I52" s="132"/>
      <c r="J52" s="35"/>
      <c r="K52" s="33" t="s">
        <v>39</v>
      </c>
      <c r="L52" s="101">
        <v>0</v>
      </c>
    </row>
    <row r="53" spans="1:12" x14ac:dyDescent="0.2">
      <c r="A53" s="23" t="s">
        <v>31</v>
      </c>
      <c r="B53" s="5"/>
      <c r="C53" s="221">
        <v>0.45</v>
      </c>
      <c r="D53" s="5"/>
      <c r="E53" s="120"/>
      <c r="F53" s="102"/>
      <c r="G53" s="24" t="s">
        <v>34</v>
      </c>
      <c r="H53" s="232">
        <v>27</v>
      </c>
      <c r="I53" s="133"/>
      <c r="J53" s="36"/>
      <c r="K53" s="33" t="s">
        <v>21</v>
      </c>
      <c r="L53" s="101">
        <v>0</v>
      </c>
    </row>
    <row r="54" spans="1:12" x14ac:dyDescent="0.2">
      <c r="A54" s="23" t="s">
        <v>32</v>
      </c>
      <c r="B54" s="5"/>
      <c r="C54" s="222" t="s">
        <v>113</v>
      </c>
      <c r="D54" s="5"/>
      <c r="E54" s="120"/>
      <c r="F54" s="102"/>
      <c r="G54" s="24" t="s">
        <v>35</v>
      </c>
      <c r="H54" s="232">
        <v>27</v>
      </c>
      <c r="I54" s="133"/>
      <c r="J54" s="36"/>
      <c r="K54" s="33" t="s">
        <v>26</v>
      </c>
      <c r="L54" s="101">
        <v>0</v>
      </c>
    </row>
    <row r="55" spans="1:12" x14ac:dyDescent="0.2">
      <c r="A55" s="23" t="s">
        <v>33</v>
      </c>
      <c r="B55" s="5"/>
      <c r="C55" s="222" t="s">
        <v>174</v>
      </c>
      <c r="D55" s="5"/>
      <c r="E55" s="120"/>
      <c r="F55" s="102"/>
      <c r="G55" s="24" t="s">
        <v>36</v>
      </c>
      <c r="H55" s="232">
        <v>27</v>
      </c>
      <c r="I55" s="133"/>
      <c r="J55" s="36"/>
      <c r="K55" s="33" t="s">
        <v>40</v>
      </c>
      <c r="L55" s="101">
        <v>22</v>
      </c>
    </row>
    <row r="56" spans="1:12" x14ac:dyDescent="0.2">
      <c r="A56" s="23"/>
      <c r="B56" s="5"/>
      <c r="C56" s="26"/>
      <c r="D56" s="5"/>
      <c r="E56" s="120"/>
      <c r="F56" s="102"/>
      <c r="G56" s="24" t="s">
        <v>74</v>
      </c>
      <c r="H56" s="232">
        <v>0</v>
      </c>
      <c r="I56" s="133"/>
      <c r="J56" s="36"/>
      <c r="K56" s="33" t="s">
        <v>62</v>
      </c>
      <c r="L56" s="101">
        <v>5</v>
      </c>
    </row>
    <row r="57" spans="1:12" x14ac:dyDescent="0.2">
      <c r="A57" s="23"/>
      <c r="B57" s="5"/>
      <c r="C57" s="5"/>
      <c r="D57" s="5"/>
      <c r="E57" s="120"/>
      <c r="F57" s="102"/>
      <c r="G57" s="24" t="s">
        <v>37</v>
      </c>
      <c r="H57" s="232">
        <v>0</v>
      </c>
      <c r="I57" s="133"/>
      <c r="J57" s="36"/>
      <c r="K57" s="33" t="s">
        <v>114</v>
      </c>
      <c r="L57" s="101">
        <v>0</v>
      </c>
    </row>
    <row r="58" spans="1:12" x14ac:dyDescent="0.2">
      <c r="A58" s="23"/>
      <c r="B58" s="5"/>
      <c r="C58" s="5"/>
      <c r="D58" s="5"/>
      <c r="E58" s="120"/>
      <c r="F58" s="102"/>
      <c r="G58" s="24" t="s">
        <v>42</v>
      </c>
      <c r="H58" s="232">
        <v>0</v>
      </c>
      <c r="I58" s="133"/>
      <c r="J58" s="36"/>
      <c r="K58" s="33"/>
      <c r="L58" s="25"/>
    </row>
    <row r="59" spans="1:12" x14ac:dyDescent="0.2">
      <c r="A59" s="23"/>
      <c r="B59" s="5"/>
      <c r="C59" s="5"/>
      <c r="D59" s="5"/>
      <c r="E59" s="121"/>
      <c r="F59" s="103"/>
      <c r="G59" s="24" t="s">
        <v>38</v>
      </c>
      <c r="H59" s="232">
        <v>0</v>
      </c>
      <c r="I59" s="134"/>
      <c r="J59" s="37"/>
      <c r="K59" s="33"/>
      <c r="L59" s="25"/>
    </row>
    <row r="60" spans="1:12" ht="9.75" customHeight="1" x14ac:dyDescent="0.2">
      <c r="A60" s="23"/>
      <c r="B60" s="8"/>
      <c r="C60" s="8"/>
      <c r="D60" s="5"/>
      <c r="E60" s="84"/>
      <c r="L60" s="9"/>
    </row>
    <row r="61" spans="1:12" ht="15.75" x14ac:dyDescent="0.2">
      <c r="A61" s="309" t="s">
        <v>3</v>
      </c>
      <c r="B61" s="310"/>
      <c r="C61" s="310"/>
      <c r="D61" s="310"/>
      <c r="E61" s="310"/>
      <c r="F61" s="34"/>
      <c r="G61" s="310" t="s">
        <v>12</v>
      </c>
      <c r="H61" s="310"/>
      <c r="I61" s="310" t="s">
        <v>4</v>
      </c>
      <c r="J61" s="310"/>
      <c r="K61" s="310"/>
      <c r="L61" s="311"/>
    </row>
    <row r="62" spans="1:12" x14ac:dyDescent="0.2">
      <c r="A62" s="295"/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7"/>
    </row>
    <row r="63" spans="1:12" x14ac:dyDescent="0.2">
      <c r="A63" s="251"/>
      <c r="B63" s="250"/>
      <c r="C63" s="250"/>
      <c r="D63" s="250"/>
      <c r="E63" s="122"/>
      <c r="F63" s="250"/>
      <c r="G63" s="250"/>
      <c r="I63" s="126"/>
      <c r="J63" s="250"/>
      <c r="K63" s="250"/>
      <c r="L63" s="252"/>
    </row>
    <row r="64" spans="1:12" x14ac:dyDescent="0.2">
      <c r="A64" s="251"/>
      <c r="B64" s="250"/>
      <c r="C64" s="250"/>
      <c r="D64" s="250"/>
      <c r="E64" s="122"/>
      <c r="F64" s="250"/>
      <c r="G64" s="250"/>
      <c r="I64" s="126"/>
      <c r="J64" s="250"/>
      <c r="K64" s="250"/>
      <c r="L64" s="252"/>
    </row>
    <row r="65" spans="1:12" x14ac:dyDescent="0.2">
      <c r="A65" s="251"/>
      <c r="B65" s="250"/>
      <c r="C65" s="250"/>
      <c r="D65" s="250"/>
      <c r="E65" s="122"/>
      <c r="F65" s="250"/>
      <c r="G65" s="250"/>
      <c r="I65" s="126"/>
      <c r="J65" s="250"/>
      <c r="K65" s="250"/>
      <c r="L65" s="252"/>
    </row>
    <row r="66" spans="1:12" x14ac:dyDescent="0.2">
      <c r="A66" s="251"/>
      <c r="B66" s="250"/>
      <c r="C66" s="250"/>
      <c r="D66" s="250"/>
      <c r="E66" s="122"/>
      <c r="F66" s="250"/>
      <c r="G66" s="250"/>
      <c r="I66" s="126"/>
      <c r="J66" s="250"/>
      <c r="K66" s="250"/>
      <c r="L66" s="252"/>
    </row>
    <row r="67" spans="1:12" x14ac:dyDescent="0.2">
      <c r="A67" s="298"/>
      <c r="B67" s="299"/>
      <c r="C67" s="299"/>
      <c r="D67" s="299"/>
      <c r="E67" s="299"/>
      <c r="F67" s="290"/>
      <c r="G67" s="290"/>
      <c r="H67" s="290"/>
      <c r="I67" s="290"/>
      <c r="J67" s="290"/>
      <c r="K67" s="290"/>
      <c r="L67" s="300"/>
    </row>
    <row r="68" spans="1:12" x14ac:dyDescent="0.2">
      <c r="A68" s="301"/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3"/>
    </row>
    <row r="69" spans="1:12" ht="16.5" thickBot="1" x14ac:dyDescent="0.25">
      <c r="A69" s="285" t="s">
        <v>219</v>
      </c>
      <c r="B69" s="286"/>
      <c r="C69" s="286"/>
      <c r="D69" s="286"/>
      <c r="E69" s="286"/>
      <c r="F69" s="106"/>
      <c r="G69" s="287" t="s">
        <v>115</v>
      </c>
      <c r="H69" s="287"/>
      <c r="I69" s="288" t="s">
        <v>116</v>
      </c>
      <c r="J69" s="288"/>
      <c r="K69" s="288"/>
      <c r="L69" s="289"/>
    </row>
    <row r="70" spans="1:12" ht="13.5" thickTop="1" x14ac:dyDescent="0.2"/>
    <row r="73" spans="1:12" x14ac:dyDescent="0.2">
      <c r="A73" s="107" t="s">
        <v>59</v>
      </c>
    </row>
    <row r="75" spans="1:12" ht="19.5" customHeight="1" x14ac:dyDescent="0.2">
      <c r="A75" s="87" t="s">
        <v>51</v>
      </c>
    </row>
    <row r="76" spans="1:12" ht="19.5" customHeight="1" x14ac:dyDescent="0.2">
      <c r="A76" s="87" t="s">
        <v>52</v>
      </c>
    </row>
    <row r="77" spans="1:12" ht="19.5" customHeight="1" x14ac:dyDescent="0.2">
      <c r="A77" s="87" t="s">
        <v>54</v>
      </c>
    </row>
    <row r="78" spans="1:12" ht="19.5" customHeight="1" x14ac:dyDescent="0.2">
      <c r="A78" s="87" t="s">
        <v>53</v>
      </c>
    </row>
    <row r="79" spans="1:12" ht="19.5" customHeight="1" x14ac:dyDescent="0.2">
      <c r="A79" s="87" t="s">
        <v>63</v>
      </c>
    </row>
    <row r="80" spans="1:12" ht="19.5" customHeight="1" x14ac:dyDescent="0.2">
      <c r="A80" s="87" t="s">
        <v>55</v>
      </c>
    </row>
    <row r="81" spans="1:4" ht="19.5" customHeight="1" x14ac:dyDescent="0.2">
      <c r="A81" s="87" t="s">
        <v>56</v>
      </c>
    </row>
    <row r="82" spans="1:4" ht="19.5" customHeight="1" x14ac:dyDescent="0.2">
      <c r="A82" s="87" t="s">
        <v>57</v>
      </c>
    </row>
    <row r="83" spans="1:4" ht="19.5" customHeight="1" x14ac:dyDescent="0.2">
      <c r="A83" s="108" t="s">
        <v>47</v>
      </c>
      <c r="D83" s="87" t="s">
        <v>58</v>
      </c>
    </row>
    <row r="84" spans="1:4" ht="19.5" customHeight="1" x14ac:dyDescent="0.2">
      <c r="A84" s="108" t="s">
        <v>48</v>
      </c>
    </row>
    <row r="85" spans="1:4" ht="19.5" customHeight="1" x14ac:dyDescent="0.2">
      <c r="A85" s="108" t="s">
        <v>60</v>
      </c>
    </row>
    <row r="86" spans="1:4" ht="19.5" customHeight="1" x14ac:dyDescent="0.2">
      <c r="A86" s="109" t="s">
        <v>41</v>
      </c>
      <c r="C86" s="109" t="s">
        <v>75</v>
      </c>
    </row>
    <row r="87" spans="1:4" ht="19.5" customHeight="1" x14ac:dyDescent="0.2">
      <c r="A87" s="87" t="s">
        <v>61</v>
      </c>
    </row>
  </sheetData>
  <mergeCells count="39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G61:H61"/>
    <mergeCell ref="I61:L61"/>
    <mergeCell ref="F21:F22"/>
    <mergeCell ref="G21:G22"/>
    <mergeCell ref="H21:H22"/>
    <mergeCell ref="I21:I22"/>
    <mergeCell ref="J21:J22"/>
    <mergeCell ref="K21:K22"/>
    <mergeCell ref="A69:E69"/>
    <mergeCell ref="G69:H69"/>
    <mergeCell ref="I69:L69"/>
    <mergeCell ref="A5:L5"/>
    <mergeCell ref="A8:L8"/>
    <mergeCell ref="A12:L12"/>
    <mergeCell ref="A62:E62"/>
    <mergeCell ref="F62:L62"/>
    <mergeCell ref="A67:E67"/>
    <mergeCell ref="F67:L67"/>
    <mergeCell ref="A68:E68"/>
    <mergeCell ref="F68:L68"/>
    <mergeCell ref="L21:L22"/>
    <mergeCell ref="A51:F51"/>
    <mergeCell ref="G51:L51"/>
    <mergeCell ref="A61:E61"/>
  </mergeCells>
  <phoneticPr fontId="22" type="noConversion"/>
  <conditionalFormatting sqref="B38:B40">
    <cfRule type="duplicateValues" dxfId="2" priority="1"/>
  </conditionalFormatting>
  <conditionalFormatting sqref="B34 B38:B41">
    <cfRule type="duplicateValues" dxfId="1" priority="2"/>
  </conditionalFormatting>
  <conditionalFormatting sqref="B23:B34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23"/>
  <sheetViews>
    <sheetView workbookViewId="0">
      <selection activeCell="H36" sqref="H36"/>
    </sheetView>
  </sheetViews>
  <sheetFormatPr defaultRowHeight="12.75" x14ac:dyDescent="0.2"/>
  <cols>
    <col min="3" max="3" width="12" bestFit="1" customWidth="1"/>
    <col min="4" max="4" width="21.140625" bestFit="1" customWidth="1"/>
    <col min="5" max="5" width="11.28515625" bestFit="1" customWidth="1"/>
    <col min="7" max="7" width="22.7109375" bestFit="1" customWidth="1"/>
  </cols>
  <sheetData>
    <row r="2" spans="2:10" ht="15.75" x14ac:dyDescent="0.2">
      <c r="B2">
        <v>30</v>
      </c>
      <c r="C2" t="str">
        <f>VLOOKUP(B2,'База спортсменов'!A:H,2,FALSE)</f>
        <v>101 135 144 34</v>
      </c>
      <c r="D2" t="str">
        <f>VLOOKUP(B2,'База спортсменов'!A:H,3,FALSE)</f>
        <v>ГОРБАЧЕНКО Полина Ильинична</v>
      </c>
      <c r="E2" s="86">
        <f>VLOOKUP(B2,'База спортсменов'!A:H,4,FALSE)</f>
        <v>39413</v>
      </c>
      <c r="F2" s="97" t="str">
        <f>VLOOKUP(B2,'База спортсменов'!A:H,5,FALSE)</f>
        <v>КМС</v>
      </c>
      <c r="G2" s="150" t="str">
        <f>VLOOKUP(B2,'База спортсменов'!A:H,6,FALSE)</f>
        <v>г. Санкт-Петербург</v>
      </c>
      <c r="H2" s="154">
        <v>5.7870370370370378E-4</v>
      </c>
      <c r="I2" s="155">
        <v>4.6974537037037037E-3</v>
      </c>
      <c r="J2" s="155">
        <f>I2-H2</f>
        <v>4.11875E-3</v>
      </c>
    </row>
    <row r="3" spans="2:10" ht="15.75" x14ac:dyDescent="0.2">
      <c r="B3">
        <v>31</v>
      </c>
      <c r="C3" t="e">
        <f>VLOOKUP(B3,'База спортсменов'!A:H,2,FALSE)</f>
        <v>#N/A</v>
      </c>
      <c r="D3" t="e">
        <f>VLOOKUP(B3,'База спортсменов'!A:H,3,FALSE)</f>
        <v>#N/A</v>
      </c>
      <c r="E3" s="86" t="e">
        <f>VLOOKUP(B3,'База спортсменов'!A:H,4,FALSE)</f>
        <v>#N/A</v>
      </c>
      <c r="F3" s="97" t="e">
        <f>VLOOKUP(B3,'База спортсменов'!A:H,5,FALSE)</f>
        <v>#N/A</v>
      </c>
      <c r="G3" s="150" t="e">
        <f>VLOOKUP(B3,'База спортсменов'!A:H,6,FALSE)</f>
        <v>#N/A</v>
      </c>
      <c r="H3" s="154">
        <v>1.8518518518518517E-3</v>
      </c>
      <c r="I3" s="155">
        <v>6.3712962962962959E-3</v>
      </c>
      <c r="J3" s="155">
        <f t="shared" ref="J3:J15" si="0">I3-H3</f>
        <v>4.519444444444444E-3</v>
      </c>
    </row>
    <row r="4" spans="2:10" ht="15.75" x14ac:dyDescent="0.2">
      <c r="B4">
        <v>32</v>
      </c>
      <c r="C4" t="e">
        <f>VLOOKUP(B4,'База спортсменов'!A:H,2,FALSE)</f>
        <v>#N/A</v>
      </c>
      <c r="D4" t="e">
        <f>VLOOKUP(B4,'База спортсменов'!A:H,3,FALSE)</f>
        <v>#N/A</v>
      </c>
      <c r="E4" s="86" t="e">
        <f>VLOOKUP(B4,'База спортсменов'!A:H,4,FALSE)</f>
        <v>#N/A</v>
      </c>
      <c r="F4" s="97" t="e">
        <f>VLOOKUP(B4,'База спортсменов'!A:H,5,FALSE)</f>
        <v>#N/A</v>
      </c>
      <c r="G4" s="150" t="e">
        <f>VLOOKUP(B4,'База спортсменов'!A:H,6,FALSE)</f>
        <v>#N/A</v>
      </c>
      <c r="H4" s="154">
        <v>6.3657407407407404E-3</v>
      </c>
      <c r="I4" s="155">
        <v>1.0912731481481482E-2</v>
      </c>
      <c r="J4" s="155">
        <f t="shared" si="0"/>
        <v>4.5469907407407412E-3</v>
      </c>
    </row>
    <row r="5" spans="2:10" ht="15.75" x14ac:dyDescent="0.2">
      <c r="B5">
        <v>33</v>
      </c>
      <c r="C5" t="e">
        <f>VLOOKUP(B5,'База спортсменов'!A:H,2,FALSE)</f>
        <v>#N/A</v>
      </c>
      <c r="D5" t="e">
        <f>VLOOKUP(B5,'База спортсменов'!A:H,3,FALSE)</f>
        <v>#N/A</v>
      </c>
      <c r="E5" s="86" t="e">
        <f>VLOOKUP(B5,'База спортсменов'!A:H,4,FALSE)</f>
        <v>#N/A</v>
      </c>
      <c r="F5" s="97" t="e">
        <f>VLOOKUP(B5,'База спортсменов'!A:H,5,FALSE)</f>
        <v>#N/A</v>
      </c>
      <c r="G5" s="150" t="e">
        <f>VLOOKUP(B5,'База спортсменов'!A:H,6,FALSE)</f>
        <v>#N/A</v>
      </c>
      <c r="H5" s="154">
        <v>6.2499999999999995E-3</v>
      </c>
      <c r="I5" s="155">
        <v>1.0640277777777776E-2</v>
      </c>
      <c r="J5" s="155">
        <f t="shared" si="0"/>
        <v>4.3902777777777768E-3</v>
      </c>
    </row>
    <row r="6" spans="2:10" ht="15.75" x14ac:dyDescent="0.2">
      <c r="B6">
        <v>34</v>
      </c>
      <c r="C6" t="e">
        <f>VLOOKUP(B6,'База спортсменов'!A:H,2,FALSE)</f>
        <v>#N/A</v>
      </c>
      <c r="D6" t="e">
        <f>VLOOKUP(B6,'База спортсменов'!A:H,3,FALSE)</f>
        <v>#N/A</v>
      </c>
      <c r="E6" s="86" t="e">
        <f>VLOOKUP(B6,'База спортсменов'!A:H,4,FALSE)</f>
        <v>#N/A</v>
      </c>
      <c r="F6" s="97" t="e">
        <f>VLOOKUP(B6,'База спортсменов'!A:H,5,FALSE)</f>
        <v>#N/A</v>
      </c>
      <c r="G6" s="150" t="e">
        <f>VLOOKUP(B6,'База спортсменов'!A:H,6,FALSE)</f>
        <v>#N/A</v>
      </c>
      <c r="H6" s="154">
        <v>6.7129629629629622E-3</v>
      </c>
      <c r="I6" s="155">
        <v>1.0855902777777779E-2</v>
      </c>
      <c r="J6" s="155">
        <f t="shared" si="0"/>
        <v>4.1429398148148163E-3</v>
      </c>
    </row>
    <row r="7" spans="2:10" ht="15.75" x14ac:dyDescent="0.2">
      <c r="B7">
        <v>35</v>
      </c>
      <c r="C7" t="e">
        <f>VLOOKUP(B7,'База спортсменов'!A:H,2,FALSE)</f>
        <v>#N/A</v>
      </c>
      <c r="D7" t="e">
        <f>VLOOKUP(B7,'База спортсменов'!A:H,3,FALSE)</f>
        <v>#N/A</v>
      </c>
      <c r="E7" s="86" t="e">
        <f>VLOOKUP(B7,'База спортсменов'!A:H,4,FALSE)</f>
        <v>#N/A</v>
      </c>
      <c r="F7" s="97" t="e">
        <f>VLOOKUP(B7,'База спортсменов'!A:H,5,FALSE)</f>
        <v>#N/A</v>
      </c>
      <c r="G7" s="150" t="e">
        <f>VLOOKUP(B7,'База спортсменов'!A:H,6,FALSE)</f>
        <v>#N/A</v>
      </c>
      <c r="H7" s="154">
        <v>6.4814814814814813E-3</v>
      </c>
      <c r="I7" s="155">
        <v>1.058611111111111E-2</v>
      </c>
      <c r="J7" s="155">
        <f t="shared" si="0"/>
        <v>4.1046296296296291E-3</v>
      </c>
    </row>
    <row r="8" spans="2:10" ht="15.75" x14ac:dyDescent="0.2">
      <c r="B8">
        <v>36</v>
      </c>
      <c r="C8" t="e">
        <f>VLOOKUP(B8,'База спортсменов'!A:H,2,FALSE)</f>
        <v>#N/A</v>
      </c>
      <c r="D8" t="e">
        <f>VLOOKUP(B8,'База спортсменов'!A:H,3,FALSE)</f>
        <v>#N/A</v>
      </c>
      <c r="E8" s="86" t="e">
        <f>VLOOKUP(B8,'База спортсменов'!A:H,4,FALSE)</f>
        <v>#N/A</v>
      </c>
      <c r="F8" s="97" t="e">
        <f>VLOOKUP(B8,'База спортсменов'!A:H,5,FALSE)</f>
        <v>#N/A</v>
      </c>
      <c r="G8" s="150" t="e">
        <f>VLOOKUP(B8,'База спортсменов'!A:H,6,FALSE)</f>
        <v>#N/A</v>
      </c>
      <c r="H8" s="154">
        <v>6.828703703703704E-3</v>
      </c>
      <c r="I8" s="155">
        <v>1.0802314814814815E-2</v>
      </c>
      <c r="J8" s="155">
        <f t="shared" si="0"/>
        <v>3.9736111111111109E-3</v>
      </c>
    </row>
    <row r="9" spans="2:10" ht="15.75" x14ac:dyDescent="0.2">
      <c r="B9">
        <v>37</v>
      </c>
      <c r="C9" t="str">
        <f>VLOOKUP(B9,'База спортсменов'!A:H,2,FALSE)</f>
        <v>101 372 489 20</v>
      </c>
      <c r="D9" t="str">
        <f>VLOOKUP(B9,'База спортсменов'!A:H,3,FALSE)</f>
        <v>БАРАНОВА Екатерина Викторовна</v>
      </c>
      <c r="E9" s="86">
        <f>VLOOKUP(B9,'База спортсменов'!A:H,4,FALSE)</f>
        <v>39535</v>
      </c>
      <c r="F9" s="97" t="str">
        <f>VLOOKUP(B9,'База спортсменов'!A:H,5,FALSE)</f>
        <v>КМС</v>
      </c>
      <c r="G9" s="150" t="str">
        <f>VLOOKUP(B9,'База спортсменов'!A:H,6,FALSE)</f>
        <v>г. Санкт-Петербург</v>
      </c>
      <c r="H9" s="154">
        <v>9.3749999999999997E-3</v>
      </c>
      <c r="I9" s="155">
        <v>1.3472453703703704E-2</v>
      </c>
      <c r="J9" s="155">
        <f t="shared" si="0"/>
        <v>4.0974537037037038E-3</v>
      </c>
    </row>
    <row r="10" spans="2:10" ht="15.75" x14ac:dyDescent="0.2">
      <c r="B10">
        <v>38</v>
      </c>
      <c r="C10" t="str">
        <f>VLOOKUP(B10,'База спортсменов'!A:H,2,FALSE)</f>
        <v>101 301 799 43</v>
      </c>
      <c r="D10" t="str">
        <f>VLOOKUP(B10,'База спортсменов'!A:H,3,FALSE)</f>
        <v>ХАТУНЦЕВА Александра Васильевна</v>
      </c>
      <c r="E10" s="86">
        <f>VLOOKUP(B10,'База спортсменов'!A:H,4,FALSE)</f>
        <v>39478</v>
      </c>
      <c r="F10" s="97" t="str">
        <f>VLOOKUP(B10,'База спортсменов'!A:H,5,FALSE)</f>
        <v>КМС</v>
      </c>
      <c r="G10" s="150" t="str">
        <f>VLOOKUP(B10,'База спортсменов'!A:H,6,FALSE)</f>
        <v>г. Санкт-Петербург</v>
      </c>
      <c r="H10" s="154">
        <v>1.7476851851851851E-2</v>
      </c>
      <c r="I10" s="155">
        <v>2.166770833333333E-2</v>
      </c>
      <c r="J10" s="155">
        <f t="shared" si="0"/>
        <v>4.1908564814814794E-3</v>
      </c>
    </row>
    <row r="11" spans="2:10" ht="15.75" x14ac:dyDescent="0.2">
      <c r="B11">
        <v>39</v>
      </c>
      <c r="C11" t="e">
        <f>VLOOKUP(B11,'База спортсменов'!A:H,2,FALSE)</f>
        <v>#N/A</v>
      </c>
      <c r="D11" t="e">
        <f>VLOOKUP(B11,'База спортсменов'!A:H,3,FALSE)</f>
        <v>#N/A</v>
      </c>
      <c r="E11" s="86" t="e">
        <f>VLOOKUP(B11,'База спортсменов'!A:H,4,FALSE)</f>
        <v>#N/A</v>
      </c>
      <c r="F11" s="97" t="e">
        <f>VLOOKUP(B11,'База спортсменов'!A:H,5,FALSE)</f>
        <v>#N/A</v>
      </c>
      <c r="G11" s="150" t="e">
        <f>VLOOKUP(B11,'База спортсменов'!A:H,6,FALSE)</f>
        <v>#N/A</v>
      </c>
      <c r="H11" s="154">
        <v>4.0509259259259257E-3</v>
      </c>
      <c r="I11" s="155">
        <v>8.3143518518518523E-3</v>
      </c>
      <c r="J11" s="155">
        <f t="shared" si="0"/>
        <v>4.2634259259259266E-3</v>
      </c>
    </row>
    <row r="12" spans="2:10" ht="15.75" x14ac:dyDescent="0.2">
      <c r="B12">
        <v>40</v>
      </c>
      <c r="C12" t="e">
        <f>VLOOKUP(B12,'База спортсменов'!A:H,2,FALSE)</f>
        <v>#N/A</v>
      </c>
      <c r="D12" t="e">
        <f>VLOOKUP(B12,'База спортсменов'!A:H,3,FALSE)</f>
        <v>#N/A</v>
      </c>
      <c r="E12" s="86" t="e">
        <f>VLOOKUP(B12,'База спортсменов'!A:H,4,FALSE)</f>
        <v>#N/A</v>
      </c>
      <c r="F12" s="97" t="e">
        <f>VLOOKUP(B12,'База спортсменов'!A:H,5,FALSE)</f>
        <v>#N/A</v>
      </c>
      <c r="G12" s="150" t="e">
        <f>VLOOKUP(B12,'База спортсменов'!A:H,6,FALSE)</f>
        <v>#N/A</v>
      </c>
      <c r="H12" s="154">
        <v>5.0925925925925921E-3</v>
      </c>
      <c r="I12" s="155">
        <v>8.7790509259259245E-3</v>
      </c>
      <c r="J12" s="155">
        <f t="shared" si="0"/>
        <v>3.6864583333333324E-3</v>
      </c>
    </row>
    <row r="13" spans="2:10" ht="15.75" x14ac:dyDescent="0.2">
      <c r="B13">
        <v>41</v>
      </c>
      <c r="C13" t="e">
        <f>VLOOKUP(B13,'База спортсменов'!A:H,2,FALSE)</f>
        <v>#N/A</v>
      </c>
      <c r="D13" t="e">
        <f>VLOOKUP(B13,'База спортсменов'!A:H,3,FALSE)</f>
        <v>#N/A</v>
      </c>
      <c r="E13" s="86" t="e">
        <f>VLOOKUP(B13,'База спортсменов'!A:H,4,FALSE)</f>
        <v>#N/A</v>
      </c>
      <c r="F13" s="97" t="e">
        <f>VLOOKUP(B13,'База спортсменов'!A:H,5,FALSE)</f>
        <v>#N/A</v>
      </c>
      <c r="G13" s="150" t="e">
        <f>VLOOKUP(B13,'База спортсменов'!A:H,6,FALSE)</f>
        <v>#N/A</v>
      </c>
      <c r="H13" s="154">
        <v>4.8611111111111112E-3</v>
      </c>
      <c r="I13" s="155">
        <v>8.998263888888889E-3</v>
      </c>
      <c r="J13" s="155">
        <f t="shared" si="0"/>
        <v>4.1371527777777778E-3</v>
      </c>
    </row>
    <row r="14" spans="2:10" ht="15.75" x14ac:dyDescent="0.2">
      <c r="B14">
        <v>42</v>
      </c>
      <c r="C14" t="str">
        <f>VLOOKUP(B14,'База спортсменов'!A:H,2,FALSE)</f>
        <v>101 260 447 13</v>
      </c>
      <c r="D14" t="str">
        <f>VLOOKUP(B14,'База спортсменов'!A:H,3,FALSE)</f>
        <v>ЛИПЧАНСКАЯ Анастасия Валерьевна</v>
      </c>
      <c r="E14" s="86">
        <f>VLOOKUP(B14,'База спортсменов'!A:H,4,FALSE)</f>
        <v>39412</v>
      </c>
      <c r="F14" s="97" t="str">
        <f>VLOOKUP(B14,'База спортсменов'!A:H,5,FALSE)</f>
        <v>КМС</v>
      </c>
      <c r="G14" s="150" t="str">
        <f>VLOOKUP(B14,'База спортсменов'!A:H,6,FALSE)</f>
        <v>Ростовская область</v>
      </c>
      <c r="I14" s="155"/>
      <c r="J14" s="155">
        <f t="shared" si="0"/>
        <v>0</v>
      </c>
    </row>
    <row r="15" spans="2:10" ht="15.75" x14ac:dyDescent="0.2">
      <c r="B15">
        <v>43</v>
      </c>
      <c r="C15" t="str">
        <f>VLOOKUP(B15,'База спортсменов'!A:H,2,FALSE)</f>
        <v>101 267 072 42</v>
      </c>
      <c r="D15" t="str">
        <f>VLOOKUP(B15,'База спортсменов'!A:H,3,FALSE)</f>
        <v>КИРИЧЕНКО Лилиана Юрьевна</v>
      </c>
      <c r="E15" s="86">
        <f>VLOOKUP(B15,'База спортсменов'!A:H,4,FALSE)</f>
        <v>39144</v>
      </c>
      <c r="F15" s="97" t="str">
        <f>VLOOKUP(B15,'База спортсменов'!A:H,5,FALSE)</f>
        <v>КМС</v>
      </c>
      <c r="G15" s="150" t="str">
        <f>VLOOKUP(B15,'База спортсменов'!A:H,6,FALSE)</f>
        <v>Ростовская область</v>
      </c>
      <c r="H15" s="154">
        <v>1.2499999999999999E-2</v>
      </c>
      <c r="I15" s="155">
        <v>1.6522800925925927E-2</v>
      </c>
      <c r="J15" s="155">
        <f t="shared" si="0"/>
        <v>4.0228009259259279E-3</v>
      </c>
    </row>
    <row r="16" spans="2:10" ht="15.75" x14ac:dyDescent="0.2">
      <c r="C16" t="e">
        <f>VLOOKUP(B16,'База спортсменов'!A:H,2,FALSE)</f>
        <v>#N/A</v>
      </c>
      <c r="D16" t="e">
        <f>VLOOKUP(B16,'База спортсменов'!A:H,3,FALSE)</f>
        <v>#N/A</v>
      </c>
      <c r="E16" s="86" t="e">
        <f>VLOOKUP(B16,'База спортсменов'!A:H,4,FALSE)</f>
        <v>#N/A</v>
      </c>
      <c r="F16" s="97" t="e">
        <f>VLOOKUP(B16,'База спортсменов'!A:H,5,FALSE)</f>
        <v>#N/A</v>
      </c>
      <c r="G16" s="150" t="e">
        <f>VLOOKUP(B16,'База спортсменов'!A:H,6,FALSE)</f>
        <v>#N/A</v>
      </c>
    </row>
    <row r="17" spans="3:7" ht="15.75" x14ac:dyDescent="0.2">
      <c r="C17" t="e">
        <f>VLOOKUP(B17,'База спортсменов'!A:H,2,FALSE)</f>
        <v>#N/A</v>
      </c>
      <c r="D17" t="e">
        <f>VLOOKUP(B17,'База спортсменов'!A:H,3,FALSE)</f>
        <v>#N/A</v>
      </c>
      <c r="E17" s="86" t="e">
        <f>VLOOKUP(B17,'База спортсменов'!A:H,4,FALSE)</f>
        <v>#N/A</v>
      </c>
      <c r="F17" s="97" t="e">
        <f>VLOOKUP(B17,'База спортсменов'!A:H,5,FALSE)</f>
        <v>#N/A</v>
      </c>
      <c r="G17" s="150" t="e">
        <f>VLOOKUP(B17,'База спортсменов'!A:H,6,FALSE)</f>
        <v>#N/A</v>
      </c>
    </row>
    <row r="18" spans="3:7" ht="15.75" x14ac:dyDescent="0.2">
      <c r="C18" t="e">
        <f>VLOOKUP(B18,'База спортсменов'!A:H,2,FALSE)</f>
        <v>#N/A</v>
      </c>
      <c r="D18" t="e">
        <f>VLOOKUP(B18,'База спортсменов'!A:H,3,FALSE)</f>
        <v>#N/A</v>
      </c>
      <c r="E18" s="86" t="e">
        <f>VLOOKUP(B18,'База спортсменов'!A:H,4,FALSE)</f>
        <v>#N/A</v>
      </c>
      <c r="F18" s="97" t="e">
        <f>VLOOKUP(B18,'База спортсменов'!A:H,5,FALSE)</f>
        <v>#N/A</v>
      </c>
      <c r="G18" s="150" t="e">
        <f>VLOOKUP(B18,'База спортсменов'!A:H,6,FALSE)</f>
        <v>#N/A</v>
      </c>
    </row>
    <row r="19" spans="3:7" ht="15.75" x14ac:dyDescent="0.2">
      <c r="C19" t="e">
        <f>VLOOKUP(B19,'База спортсменов'!A:H,2,FALSE)</f>
        <v>#N/A</v>
      </c>
      <c r="D19" t="e">
        <f>VLOOKUP(B19,'База спортсменов'!A:H,3,FALSE)</f>
        <v>#N/A</v>
      </c>
      <c r="E19" s="86" t="e">
        <f>VLOOKUP(B19,'База спортсменов'!A:H,4,FALSE)</f>
        <v>#N/A</v>
      </c>
      <c r="F19" s="97" t="e">
        <f>VLOOKUP(B19,'База спортсменов'!A:H,5,FALSE)</f>
        <v>#N/A</v>
      </c>
      <c r="G19" s="150" t="e">
        <f>VLOOKUP(B19,'База спортсменов'!A:H,6,FALSE)</f>
        <v>#N/A</v>
      </c>
    </row>
    <row r="20" spans="3:7" ht="15.75" x14ac:dyDescent="0.2">
      <c r="C20" t="e">
        <f>VLOOKUP(B20,'База спортсменов'!A:H,2,FALSE)</f>
        <v>#N/A</v>
      </c>
      <c r="D20" t="e">
        <f>VLOOKUP(B20,'База спортсменов'!A:H,3,FALSE)</f>
        <v>#N/A</v>
      </c>
      <c r="E20" s="86" t="e">
        <f>VLOOKUP(B20,'База спортсменов'!A:H,4,FALSE)</f>
        <v>#N/A</v>
      </c>
      <c r="F20" s="97" t="e">
        <f>VLOOKUP(B20,'База спортсменов'!A:H,5,FALSE)</f>
        <v>#N/A</v>
      </c>
      <c r="G20" s="150" t="e">
        <f>VLOOKUP(B20,'База спортсменов'!A:H,6,FALSE)</f>
        <v>#N/A</v>
      </c>
    </row>
    <row r="21" spans="3:7" ht="15.75" x14ac:dyDescent="0.2">
      <c r="C21" t="e">
        <f>VLOOKUP(B21,'База спортсменов'!A:H,2,FALSE)</f>
        <v>#N/A</v>
      </c>
      <c r="D21" t="e">
        <f>VLOOKUP(B21,'База спортсменов'!A:H,3,FALSE)</f>
        <v>#N/A</v>
      </c>
      <c r="E21" s="86" t="e">
        <f>VLOOKUP(B21,'База спортсменов'!A:H,4,FALSE)</f>
        <v>#N/A</v>
      </c>
      <c r="F21" s="97" t="e">
        <f>VLOOKUP(B21,'База спортсменов'!A:H,5,FALSE)</f>
        <v>#N/A</v>
      </c>
      <c r="G21" s="150" t="e">
        <f>VLOOKUP(B21,'База спортсменов'!A:H,6,FALSE)</f>
        <v>#N/A</v>
      </c>
    </row>
    <row r="22" spans="3:7" ht="15.75" x14ac:dyDescent="0.2">
      <c r="C22" t="e">
        <f>VLOOKUP(B22,'База спортсменов'!A:H,2,FALSE)</f>
        <v>#N/A</v>
      </c>
      <c r="D22" t="e">
        <f>VLOOKUP(B22,'База спортсменов'!A:H,3,FALSE)</f>
        <v>#N/A</v>
      </c>
      <c r="E22" s="86" t="e">
        <f>VLOOKUP(B22,'База спортсменов'!A:H,4,FALSE)</f>
        <v>#N/A</v>
      </c>
      <c r="F22" s="97" t="e">
        <f>VLOOKUP(B22,'База спортсменов'!A:H,5,FALSE)</f>
        <v>#N/A</v>
      </c>
      <c r="G22" s="150" t="e">
        <f>VLOOKUP(B22,'База спортсменов'!A:H,6,FALSE)</f>
        <v>#N/A</v>
      </c>
    </row>
    <row r="23" spans="3:7" ht="15.75" x14ac:dyDescent="0.2">
      <c r="C23" t="e">
        <f>VLOOKUP(B23,'База спортсменов'!A:H,2,FALSE)</f>
        <v>#N/A</v>
      </c>
      <c r="D23" t="e">
        <f>VLOOKUP(B23,'База спортсменов'!A:H,3,FALSE)</f>
        <v>#N/A</v>
      </c>
      <c r="E23" s="86" t="e">
        <f>VLOOKUP(B23,'База спортсменов'!A:H,4,FALSE)</f>
        <v>#N/A</v>
      </c>
      <c r="F23" s="97" t="e">
        <f>VLOOKUP(B23,'База спортсменов'!A:H,5,FALSE)</f>
        <v>#N/A</v>
      </c>
      <c r="G23" s="150" t="e">
        <f>VLOOKUP(B23,'База спортсменов'!A:H,6,FALSE)</f>
        <v>#N/A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workbookViewId="0">
      <selection activeCell="J2" sqref="J2:J15"/>
    </sheetView>
  </sheetViews>
  <sheetFormatPr defaultRowHeight="12.75" x14ac:dyDescent="0.2"/>
  <cols>
    <col min="3" max="3" width="12" bestFit="1" customWidth="1"/>
    <col min="4" max="4" width="23.140625" bestFit="1" customWidth="1"/>
    <col min="5" max="5" width="11.28515625" bestFit="1" customWidth="1"/>
    <col min="7" max="7" width="40.7109375" bestFit="1" customWidth="1"/>
    <col min="8" max="8" width="11.85546875" bestFit="1" customWidth="1"/>
  </cols>
  <sheetData>
    <row r="1" spans="1:10" ht="13.5" customHeight="1" thickTop="1" x14ac:dyDescent="0.2">
      <c r="B1" s="60" t="s">
        <v>13</v>
      </c>
      <c r="C1" s="60" t="s">
        <v>44</v>
      </c>
      <c r="D1" s="60" t="s">
        <v>2</v>
      </c>
      <c r="E1" s="61" t="s">
        <v>43</v>
      </c>
      <c r="F1" s="60" t="s">
        <v>9</v>
      </c>
      <c r="G1" s="60" t="s">
        <v>14</v>
      </c>
      <c r="H1" s="160" t="s">
        <v>8</v>
      </c>
    </row>
    <row r="2" spans="1:10" ht="15.75" x14ac:dyDescent="0.2">
      <c r="B2" s="156">
        <v>40</v>
      </c>
      <c r="C2" s="156">
        <v>10079979312</v>
      </c>
      <c r="D2" s="156" t="s">
        <v>98</v>
      </c>
      <c r="E2" s="86">
        <v>38329</v>
      </c>
      <c r="F2" s="157" t="s">
        <v>40</v>
      </c>
      <c r="G2" s="158" t="s">
        <v>25</v>
      </c>
      <c r="H2" s="159">
        <v>3.6864583333333324E-3</v>
      </c>
      <c r="I2" s="154">
        <v>9.2592592592592585E-4</v>
      </c>
      <c r="J2" s="155">
        <f>H2+I2</f>
        <v>4.6123842592592579E-3</v>
      </c>
    </row>
    <row r="3" spans="1:10" ht="15.75" x14ac:dyDescent="0.2">
      <c r="B3" s="156">
        <v>36</v>
      </c>
      <c r="C3" s="156">
        <v>10080173413</v>
      </c>
      <c r="D3" s="156" t="s">
        <v>91</v>
      </c>
      <c r="E3" s="86">
        <v>38006</v>
      </c>
      <c r="F3" s="157" t="s">
        <v>40</v>
      </c>
      <c r="G3" s="158" t="s">
        <v>87</v>
      </c>
      <c r="H3" s="159">
        <v>3.9736111111111109E-3</v>
      </c>
      <c r="I3" s="154">
        <v>9.2592592592592585E-4</v>
      </c>
      <c r="J3" s="155">
        <f t="shared" ref="J3:J15" si="0">H3+I3</f>
        <v>4.8995370370370364E-3</v>
      </c>
    </row>
    <row r="4" spans="1:10" ht="15.75" x14ac:dyDescent="0.2">
      <c r="B4" s="156">
        <v>43</v>
      </c>
      <c r="C4" s="156">
        <v>10119756483</v>
      </c>
      <c r="D4" s="156" t="s">
        <v>101</v>
      </c>
      <c r="E4" s="86">
        <v>38441</v>
      </c>
      <c r="F4" s="157" t="s">
        <v>40</v>
      </c>
      <c r="G4" s="158" t="s">
        <v>102</v>
      </c>
      <c r="H4" s="159">
        <v>4.0228009259259279E-3</v>
      </c>
      <c r="I4" s="154">
        <v>9.2592592592592585E-4</v>
      </c>
      <c r="J4" s="155">
        <f t="shared" si="0"/>
        <v>4.9487268518518535E-3</v>
      </c>
    </row>
    <row r="5" spans="1:10" ht="15.75" x14ac:dyDescent="0.2">
      <c r="B5" s="156">
        <v>37</v>
      </c>
      <c r="C5" s="156">
        <v>10108261680</v>
      </c>
      <c r="D5" s="156" t="s">
        <v>92</v>
      </c>
      <c r="E5" s="86">
        <v>38525</v>
      </c>
      <c r="F5" s="157" t="s">
        <v>62</v>
      </c>
      <c r="G5" s="158" t="s">
        <v>93</v>
      </c>
      <c r="H5" s="159">
        <v>4.0974537037037038E-3</v>
      </c>
      <c r="I5" s="154">
        <v>9.2592592592592585E-4</v>
      </c>
      <c r="J5" s="155">
        <f t="shared" si="0"/>
        <v>5.0233796296296294E-3</v>
      </c>
    </row>
    <row r="6" spans="1:10" ht="15.75" x14ac:dyDescent="0.2">
      <c r="B6" s="156">
        <v>35</v>
      </c>
      <c r="C6" s="156">
        <v>10080703374</v>
      </c>
      <c r="D6" s="156" t="s">
        <v>90</v>
      </c>
      <c r="E6" s="86">
        <v>38130</v>
      </c>
      <c r="F6" s="157" t="s">
        <v>40</v>
      </c>
      <c r="G6" s="158" t="s">
        <v>87</v>
      </c>
      <c r="H6" s="159">
        <v>4.1046296296296291E-3</v>
      </c>
      <c r="I6" s="154">
        <v>9.2592592592592585E-4</v>
      </c>
      <c r="J6" s="155">
        <f t="shared" si="0"/>
        <v>5.0305555555555546E-3</v>
      </c>
    </row>
    <row r="7" spans="1:10" ht="15.75" x14ac:dyDescent="0.2">
      <c r="B7" s="156">
        <v>30</v>
      </c>
      <c r="C7" s="156">
        <v>10075128201</v>
      </c>
      <c r="D7" s="156" t="s">
        <v>83</v>
      </c>
      <c r="E7" s="86">
        <v>38466</v>
      </c>
      <c r="F7" s="157" t="s">
        <v>40</v>
      </c>
      <c r="G7" s="158" t="s">
        <v>78</v>
      </c>
      <c r="H7" s="159">
        <v>4.11875E-3</v>
      </c>
      <c r="I7" s="154">
        <v>9.2592592592592585E-4</v>
      </c>
      <c r="J7" s="155">
        <f t="shared" si="0"/>
        <v>5.0446759259259255E-3</v>
      </c>
    </row>
    <row r="8" spans="1:10" ht="15.75" x14ac:dyDescent="0.2">
      <c r="B8" s="156">
        <v>41</v>
      </c>
      <c r="C8" s="156">
        <v>10079777026</v>
      </c>
      <c r="D8" s="156" t="s">
        <v>99</v>
      </c>
      <c r="E8" s="86">
        <v>38050</v>
      </c>
      <c r="F8" s="157" t="s">
        <v>40</v>
      </c>
      <c r="G8" s="158" t="s">
        <v>25</v>
      </c>
      <c r="H8" s="159">
        <v>4.1371527777777778E-3</v>
      </c>
      <c r="I8" s="154">
        <v>9.2592592592592585E-4</v>
      </c>
      <c r="J8" s="155">
        <f t="shared" si="0"/>
        <v>5.0630787037037033E-3</v>
      </c>
    </row>
    <row r="9" spans="1:10" ht="15.75" x14ac:dyDescent="0.2">
      <c r="B9" s="156">
        <v>34</v>
      </c>
      <c r="C9" s="156">
        <v>10081174932</v>
      </c>
      <c r="D9" s="156" t="s">
        <v>89</v>
      </c>
      <c r="E9" s="86">
        <v>38544</v>
      </c>
      <c r="F9" s="157" t="s">
        <v>40</v>
      </c>
      <c r="G9" s="158" t="s">
        <v>87</v>
      </c>
      <c r="H9" s="159">
        <v>4.1429398148148163E-3</v>
      </c>
      <c r="I9" s="154">
        <v>9.2592592592592585E-4</v>
      </c>
      <c r="J9" s="155">
        <f t="shared" si="0"/>
        <v>5.0688657407407418E-3</v>
      </c>
    </row>
    <row r="10" spans="1:10" ht="15.75" x14ac:dyDescent="0.2">
      <c r="B10" s="156">
        <v>38</v>
      </c>
      <c r="C10" s="156">
        <v>10092428553</v>
      </c>
      <c r="D10" s="156" t="s">
        <v>94</v>
      </c>
      <c r="E10" s="86">
        <v>38296</v>
      </c>
      <c r="F10" s="157" t="s">
        <v>40</v>
      </c>
      <c r="G10" s="158" t="s">
        <v>95</v>
      </c>
      <c r="H10" s="159">
        <v>4.1908564814814794E-3</v>
      </c>
      <c r="I10" s="154">
        <v>9.2592592592592585E-4</v>
      </c>
      <c r="J10" s="155">
        <f t="shared" si="0"/>
        <v>5.116782407407405E-3</v>
      </c>
    </row>
    <row r="11" spans="1:10" ht="15.75" x14ac:dyDescent="0.2">
      <c r="B11" s="156">
        <v>39</v>
      </c>
      <c r="C11" s="156">
        <v>10083185766</v>
      </c>
      <c r="D11" s="156" t="s">
        <v>96</v>
      </c>
      <c r="E11" s="86">
        <v>38682</v>
      </c>
      <c r="F11" s="157" t="s">
        <v>40</v>
      </c>
      <c r="G11" s="158" t="s">
        <v>97</v>
      </c>
      <c r="H11" s="159">
        <v>4.2634259259259266E-3</v>
      </c>
      <c r="I11" s="154">
        <v>9.2592592592592585E-4</v>
      </c>
      <c r="J11" s="155">
        <f t="shared" si="0"/>
        <v>5.1893518518518521E-3</v>
      </c>
    </row>
    <row r="12" spans="1:10" ht="15.75" x14ac:dyDescent="0.2">
      <c r="B12" s="156">
        <v>33</v>
      </c>
      <c r="C12" s="156">
        <v>10102491392</v>
      </c>
      <c r="D12" s="156" t="s">
        <v>88</v>
      </c>
      <c r="E12" s="86">
        <v>38556</v>
      </c>
      <c r="F12" s="157" t="s">
        <v>40</v>
      </c>
      <c r="G12" s="158" t="s">
        <v>87</v>
      </c>
      <c r="H12" s="159">
        <v>4.3902777777777768E-3</v>
      </c>
      <c r="I12" s="154">
        <v>9.2592592592592585E-4</v>
      </c>
      <c r="J12" s="155">
        <f t="shared" si="0"/>
        <v>5.3162037037037023E-3</v>
      </c>
    </row>
    <row r="13" spans="1:10" ht="15.75" x14ac:dyDescent="0.2">
      <c r="B13" s="156">
        <v>31</v>
      </c>
      <c r="C13" s="156">
        <v>10096914094</v>
      </c>
      <c r="D13" s="156" t="s">
        <v>84</v>
      </c>
      <c r="E13" s="86" t="s">
        <v>85</v>
      </c>
      <c r="F13" s="157" t="s">
        <v>62</v>
      </c>
      <c r="G13" s="158" t="s">
        <v>78</v>
      </c>
      <c r="H13" s="159">
        <v>4.519444444444444E-3</v>
      </c>
      <c r="I13" s="154">
        <v>9.2592592592592585E-4</v>
      </c>
      <c r="J13" s="155">
        <f t="shared" si="0"/>
        <v>5.4453703703703695E-3</v>
      </c>
    </row>
    <row r="14" spans="1:10" ht="15.75" x14ac:dyDescent="0.2">
      <c r="B14" s="156">
        <v>32</v>
      </c>
      <c r="C14" s="156">
        <v>10090445511</v>
      </c>
      <c r="D14" s="156" t="s">
        <v>86</v>
      </c>
      <c r="E14" s="86">
        <v>38641</v>
      </c>
      <c r="F14" s="157" t="s">
        <v>40</v>
      </c>
      <c r="G14" s="158" t="s">
        <v>87</v>
      </c>
      <c r="H14" s="159">
        <v>4.5469907407407412E-3</v>
      </c>
      <c r="I14" s="154">
        <v>9.2592592592592585E-4</v>
      </c>
      <c r="J14" s="155">
        <f t="shared" si="0"/>
        <v>5.4729166666666667E-3</v>
      </c>
    </row>
    <row r="15" spans="1:10" ht="15.75" x14ac:dyDescent="0.2">
      <c r="A15" s="161" t="s">
        <v>81</v>
      </c>
      <c r="B15" s="156">
        <v>42</v>
      </c>
      <c r="C15" s="156">
        <v>10088344146</v>
      </c>
      <c r="D15" s="156" t="s">
        <v>100</v>
      </c>
      <c r="E15" s="86">
        <v>38624</v>
      </c>
      <c r="F15" s="157" t="s">
        <v>40</v>
      </c>
      <c r="G15" s="158" t="s">
        <v>25</v>
      </c>
      <c r="H15" s="159">
        <v>0</v>
      </c>
      <c r="I15" s="154">
        <v>9.2592592592592585E-4</v>
      </c>
      <c r="J15" s="155">
        <f t="shared" si="0"/>
        <v>9.2592592592592585E-4</v>
      </c>
    </row>
    <row r="16" spans="1:10" x14ac:dyDescent="0.2">
      <c r="I16" s="154"/>
      <c r="J16" s="154"/>
    </row>
  </sheetData>
  <autoFilter ref="B1:H14" xr:uid="{00000000-0009-0000-0000-000004000000}">
    <sortState xmlns:xlrd2="http://schemas.microsoft.com/office/spreadsheetml/2017/richdata2" ref="B2:H15">
      <sortCondition ref="H1:H1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База спортсменов</vt:lpstr>
      <vt:lpstr>Список участников</vt:lpstr>
      <vt:lpstr>ИГВ без отсечек</vt:lpstr>
      <vt:lpstr>Лист1</vt:lpstr>
      <vt:lpstr>Лист2</vt:lpstr>
      <vt:lpstr>'ИГВ без отсечек'!Заголовки_для_печати</vt:lpstr>
      <vt:lpstr>'Список участников'!Заголовки_для_печати</vt:lpstr>
      <vt:lpstr>'База спортсменов'!Область_печати</vt:lpstr>
      <vt:lpstr>'ИГВ без отсечек'!Область_печати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2025-06-09T09:09:53Z</cp:lastPrinted>
  <dcterms:created xsi:type="dcterms:W3CDTF">1996-10-08T23:32:33Z</dcterms:created>
  <dcterms:modified xsi:type="dcterms:W3CDTF">2025-06-10T07:48:06Z</dcterms:modified>
</cp:coreProperties>
</file>