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Протоколы шоссе ЕКП 2021\"/>
    </mc:Choice>
  </mc:AlternateContent>
  <bookViews>
    <workbookView xWindow="0" yWindow="0" windowWidth="20490" windowHeight="7755" firstSheet="1" activeTab="1"/>
  </bookViews>
  <sheets>
    <sheet name="Стартовый протокол" sheetId="1" state="hidden" r:id="rId1"/>
    <sheet name="многодневная гонка" sheetId="2" r:id="rId2"/>
  </sheets>
  <definedNames>
    <definedName name="_xlnm.Print_Titles" localSheetId="1">'многодневная гонка'!$21:$22</definedName>
    <definedName name="_xlnm.Print_Titles" localSheetId="0">'Стартовый протокол'!$18:$19</definedName>
    <definedName name="_xlnm.Print_Area" localSheetId="1">'многодневная гонка'!$A$1:$L$60</definedName>
    <definedName name="_xlnm.Print_Area" localSheetId="0">'Стартовый протокол'!$A$1:$G$117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2" l="1"/>
  <c r="I32" i="2"/>
  <c r="I31" i="2"/>
  <c r="I30" i="2"/>
  <c r="I29" i="2"/>
  <c r="I28" i="2"/>
  <c r="I27" i="2"/>
  <c r="I26" i="2"/>
  <c r="I25" i="2"/>
  <c r="I24" i="2"/>
  <c r="J24" i="2" l="1"/>
  <c r="J25" i="2"/>
  <c r="J26" i="2"/>
  <c r="J27" i="2"/>
  <c r="J28" i="2"/>
  <c r="J29" i="2"/>
  <c r="J30" i="2"/>
  <c r="J31" i="2"/>
  <c r="J32" i="2"/>
  <c r="J33" i="2"/>
  <c r="J23" i="2"/>
  <c r="J42" i="2" l="1"/>
  <c r="J41" i="2"/>
  <c r="H52" i="2" l="1"/>
  <c r="H51" i="2"/>
  <c r="H50" i="2"/>
  <c r="H49" i="2"/>
  <c r="H48" i="2"/>
  <c r="L49" i="2"/>
  <c r="L48" i="2"/>
  <c r="L47" i="2"/>
  <c r="L46" i="2"/>
  <c r="L45" i="2"/>
  <c r="L50" i="2"/>
  <c r="L51" i="2"/>
  <c r="I60" i="2"/>
  <c r="G60" i="2"/>
  <c r="H47" i="2" l="1"/>
  <c r="H46" i="2" s="1"/>
  <c r="H107" i="1"/>
  <c r="H22" i="1"/>
  <c r="H48" i="1"/>
  <c r="H71" i="1"/>
  <c r="H56" i="1"/>
  <c r="H86" i="1"/>
  <c r="H31" i="1"/>
  <c r="H111" i="1"/>
  <c r="H25" i="1"/>
  <c r="H63" i="1"/>
  <c r="H44" i="1"/>
  <c r="H99" i="1"/>
  <c r="H82" i="1"/>
  <c r="H29" i="1"/>
  <c r="H85" i="1"/>
  <c r="H106" i="1"/>
  <c r="H35" i="1"/>
  <c r="H81" i="1"/>
  <c r="H74" i="1"/>
  <c r="H109" i="1"/>
  <c r="H39" i="1"/>
  <c r="H76" i="1"/>
  <c r="H40" i="1"/>
  <c r="H67" i="1"/>
  <c r="H110" i="1"/>
  <c r="H49" i="1"/>
  <c r="H101" i="1"/>
  <c r="H100" i="1"/>
  <c r="H57" i="1"/>
  <c r="H78" i="1"/>
  <c r="H77" i="1"/>
  <c r="H80" i="1"/>
  <c r="H34" i="1"/>
  <c r="H41" i="1"/>
  <c r="H55" i="1"/>
  <c r="H27" i="1"/>
  <c r="H117" i="1"/>
  <c r="H26" i="1"/>
  <c r="H36" i="1"/>
  <c r="H60" i="1"/>
  <c r="H62" i="1"/>
  <c r="H46" i="1"/>
  <c r="H32" i="1"/>
  <c r="H47" i="1"/>
  <c r="H70" i="1"/>
  <c r="H53" i="1"/>
  <c r="H88" i="1"/>
  <c r="H87" i="1"/>
  <c r="H24" i="1"/>
  <c r="H38" i="1"/>
  <c r="H72" i="1"/>
  <c r="H59" i="1"/>
  <c r="H28" i="1"/>
  <c r="H93" i="1"/>
  <c r="H21" i="1"/>
  <c r="H104" i="1"/>
  <c r="H112" i="1"/>
  <c r="H37" i="1"/>
  <c r="H79" i="1"/>
  <c r="H54" i="1"/>
  <c r="H89" i="1"/>
  <c r="H75" i="1"/>
  <c r="H94" i="1"/>
  <c r="H96" i="1"/>
  <c r="H33" i="1"/>
  <c r="H84" i="1"/>
  <c r="H23" i="1"/>
  <c r="H103" i="1"/>
  <c r="H115" i="1"/>
  <c r="H66" i="1"/>
  <c r="H30" i="1"/>
  <c r="H20" i="1"/>
  <c r="H102" i="1"/>
  <c r="H73" i="1"/>
  <c r="H43" i="1"/>
  <c r="H64" i="1"/>
  <c r="H45" i="1"/>
  <c r="H114" i="1"/>
  <c r="H61" i="1"/>
  <c r="H50" i="1"/>
  <c r="H69" i="1"/>
  <c r="H52" i="1"/>
  <c r="H65" i="1"/>
  <c r="H113" i="1"/>
  <c r="H105" i="1"/>
  <c r="H68" i="1"/>
  <c r="H42" i="1"/>
  <c r="H58" i="1"/>
  <c r="H98" i="1"/>
  <c r="H91" i="1"/>
  <c r="H90" i="1"/>
  <c r="H51" i="1"/>
  <c r="H116" i="1"/>
</calcChain>
</file>

<file path=xl/sharedStrings.xml><?xml version="1.0" encoding="utf-8"?>
<sst xmlns="http://schemas.openxmlformats.org/spreadsheetml/2006/main" count="399" uniqueCount="250">
  <si>
    <t>СТАРТОВЫЙ ПРОТОКОЛ</t>
  </si>
  <si>
    <t>шоссе - индивидуальная гонка на время</t>
  </si>
  <si>
    <t>ЮНОШИ 15-16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</si>
  <si>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</t>
    </r>
  </si>
  <si>
    <t>№ ВРВС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</si>
  <si>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</t>
    </r>
  </si>
  <si>
    <t>25 апреля 2021 г.</t>
  </si>
  <si>
    <t>№ ЕКП 2021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</si>
  <si>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</si>
  <si>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</si>
  <si>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</si>
  <si>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</si>
  <si>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</si>
  <si>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 (м)</t>
  </si>
  <si>
    <t>ГЛАВНЫЙ СЕКРЕТАРЬ:</t>
  </si>
  <si>
    <t>СУММА ПОЛОЖИТЕЛЬНЫХ ПЕРЕПАДОВ ВЫСОТЫ НА ДИСТАНЦИИ (ТС): (м)</t>
  </si>
  <si>
    <t>СУДЬЯ НА ФИНИШЕ:</t>
  </si>
  <si>
    <t>Бибов Ю. Б. (1К, г. Майкоп)</t>
  </si>
  <si>
    <t>ДИСТАНЦИЯ (КМ):ДЛИНА КРУГА/КРУГОВ</t>
  </si>
  <si>
    <t>НОМЕР</t>
  </si>
  <si>
    <t>ФАМИЛИЯ ИМЯ</t>
  </si>
  <si>
    <t>ДАТА РОЖД.</t>
  </si>
  <si>
    <t>ТЕРРИТОРИАЛЬНАЯ ПРИНАДЛЕЖНОСТЬ</t>
  </si>
  <si>
    <t>ПРИМЕЧАНИЕ</t>
  </si>
  <si>
    <t xml:space="preserve"> </t>
  </si>
  <si>
    <t xml:space="preserve">ВСЕРОССИЙСКИЕ СОРЕВНОВАНИЯ </t>
  </si>
  <si>
    <t>ПОРЯДКОВЫЙ НОМЕР</t>
  </si>
  <si>
    <t>НАЧАЛО ГОНКИ 11:00</t>
  </si>
  <si>
    <t>Донецкая республика</t>
  </si>
  <si>
    <t>ВРЕМЯ СТАРТА</t>
  </si>
  <si>
    <t>СТАРТ ПОСЛЕДНОГО УЧАСТНИКА</t>
  </si>
  <si>
    <t>Воронов А.М. (1К, г. Майкоп)</t>
  </si>
  <si>
    <t>12 км</t>
  </si>
  <si>
    <t>ТЛЮСТАНГЕЛОВ Даниил</t>
  </si>
  <si>
    <t>Республика Адыгея</t>
  </si>
  <si>
    <t>ГУСЕВ Глеб</t>
  </si>
  <si>
    <t>Челябинская область</t>
  </si>
  <si>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</si>
  <si>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</si>
  <si>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</si>
  <si>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</si>
  <si>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МЕСТО</t>
  </si>
  <si>
    <t>КОД UCI</t>
  </si>
  <si>
    <t>РАЗРЯД,
ЗВАНИЕ</t>
  </si>
  <si>
    <t>РЕЗУЛЬТАТ</t>
  </si>
  <si>
    <t>ОТСТАВАНИЕ</t>
  </si>
  <si>
    <t>СКОРОСТЬ км/ч</t>
  </si>
  <si>
    <t>ВЫПОЛНЕНИЕ НТУ ЕВСК</t>
  </si>
  <si>
    <t>ПОГОДНЫЕ УСЛОВИЯ</t>
  </si>
  <si>
    <t>СТАТИСТИКА ГОНКИ</t>
  </si>
  <si>
    <t>ТЕХНИЧЕСКИЙ ДЕЛЕГАТ</t>
  </si>
  <si>
    <t>ГЛАВНЫЙ СУДЬЯ</t>
  </si>
  <si>
    <t>ГЛАВНЫЙ СЕКРЕТАРЬ</t>
  </si>
  <si>
    <t>Федерация велосипедного спорта Республики Адыгея</t>
  </si>
  <si>
    <t>КОРЧУГАНОВ Степан</t>
  </si>
  <si>
    <t>ВРЕМЯ ФИШИНА СКРЫТЬ</t>
  </si>
  <si>
    <t>ВРЕМЯ СТАРТА СКРЫТЬ</t>
  </si>
  <si>
    <t>Лелюк А.Ф. (ВК, г. Майкоп)</t>
  </si>
  <si>
    <t>ТОКАРЕВ Матвей</t>
  </si>
  <si>
    <t>Комитет Республики Адыгея по физической культуре и спорту</t>
  </si>
  <si>
    <t>КМС</t>
  </si>
  <si>
    <t>Ростовская область</t>
  </si>
  <si>
    <t>ШАИН Герман</t>
  </si>
  <si>
    <t>Санкт-Петербург</t>
  </si>
  <si>
    <t>САВЕКИН Илья</t>
  </si>
  <si>
    <t>ГОНЧАРОВ Владимир</t>
  </si>
  <si>
    <t>ЛУНИН Михаил</t>
  </si>
  <si>
    <t>КУЗНЕЦОВ Руслан</t>
  </si>
  <si>
    <t>БОРТНИКОВ Георгий</t>
  </si>
  <si>
    <t>ГРЕБЕНЮКОВ Никита</t>
  </si>
  <si>
    <t>Краснодарский Край</t>
  </si>
  <si>
    <t>БЕЛОУСОВ Иван</t>
  </si>
  <si>
    <t>КАЗАКОВ Даниил</t>
  </si>
  <si>
    <t>ЛОЖКИН Дмитрий</t>
  </si>
  <si>
    <t>ШИШКОВ Степан</t>
  </si>
  <si>
    <t>Саратовская область</t>
  </si>
  <si>
    <t>НИКОНОВ Александр</t>
  </si>
  <si>
    <t>КРАСНОВ Иван</t>
  </si>
  <si>
    <t>ХОВМЕНЕЦ Михаил</t>
  </si>
  <si>
    <t>УЖЕВКО Роман</t>
  </si>
  <si>
    <t>МАЛЬЦЕВ Даниил</t>
  </si>
  <si>
    <t>БОНДАРЬ Даниил</t>
  </si>
  <si>
    <t>БОНДАРЕНКО Мирон</t>
  </si>
  <si>
    <t>ЯКИМОВ Даниил</t>
  </si>
  <si>
    <t>ШКОЛЬНИК Филипп</t>
  </si>
  <si>
    <t>Нижний Тагил</t>
  </si>
  <si>
    <t>ГОЛКОВ Михаил</t>
  </si>
  <si>
    <t>ФАУЗИ Андреас</t>
  </si>
  <si>
    <t>Ленинградская область</t>
  </si>
  <si>
    <t>САННИКОВ Евгений</t>
  </si>
  <si>
    <t>НИКОЛАЕВ Илья</t>
  </si>
  <si>
    <t>ВДОВИН Владислав</t>
  </si>
  <si>
    <t>КЕРНИЦКИЙ Максим</t>
  </si>
  <si>
    <t>НИКОЛАЕВ Егор</t>
  </si>
  <si>
    <t>МИШАНКОВ Максим</t>
  </si>
  <si>
    <t>Тюменская область</t>
  </si>
  <si>
    <t>ЗЕМЕНОВ Илья</t>
  </si>
  <si>
    <t>СЕРЕБРЕННИКОВ Иван</t>
  </si>
  <si>
    <t>АЗИЗА Али</t>
  </si>
  <si>
    <t>СИБИРКИН Антон</t>
  </si>
  <si>
    <t>Московская область</t>
  </si>
  <si>
    <t>ЧИЧИЛАНОВ Владислав</t>
  </si>
  <si>
    <t>КИРСАНОВ Алексей</t>
  </si>
  <si>
    <t>СОЗИНОВ Владислав</t>
  </si>
  <si>
    <t>ГОНЧАРОВ Александр</t>
  </si>
  <si>
    <t>АНДРОСЕНКО Егор</t>
  </si>
  <si>
    <t>ШЕЛЯГ Валерий</t>
  </si>
  <si>
    <t>ПАВЛОВСКИЙ Дмитрий</t>
  </si>
  <si>
    <t>ХАБИПОВ Дамир</t>
  </si>
  <si>
    <t>Республика Татарстан</t>
  </si>
  <si>
    <t>ИСАЕВ Владимир</t>
  </si>
  <si>
    <t>КОНОПАТСКИЙ Никита</t>
  </si>
  <si>
    <t>Севастополь</t>
  </si>
  <si>
    <t>ГАЛАХИН Владислав</t>
  </si>
  <si>
    <t>ПОЛЯКОВ Кирилл</t>
  </si>
  <si>
    <t>ПУШКАРЕВ Олег</t>
  </si>
  <si>
    <t>МИЦЕЛЬ Андрей</t>
  </si>
  <si>
    <t>ПОПОВ Максим</t>
  </si>
  <si>
    <t>ПРОШКИН Артём</t>
  </si>
  <si>
    <t>АЛИМБЕКОВ Святослав</t>
  </si>
  <si>
    <t>ШУМИЛИН Егор</t>
  </si>
  <si>
    <t>САРОЯН Артур</t>
  </si>
  <si>
    <t>НЕКРАСОВ Николай</t>
  </si>
  <si>
    <t>ДЕМИРЧЯН Артак</t>
  </si>
  <si>
    <t>ЕПИФАНОВ Вячеслав</t>
  </si>
  <si>
    <t>ГЛОБИН Никита</t>
  </si>
  <si>
    <t>ДАВЫДОВ Егор</t>
  </si>
  <si>
    <t>РАЗУМОВСКИЙ Артем</t>
  </si>
  <si>
    <t>ПОПОВ Марк</t>
  </si>
  <si>
    <t>МЕЩЕРЯКОВ Илья</t>
  </si>
  <si>
    <t>Свердловская область</t>
  </si>
  <si>
    <t>ВОЛКОВ Степан</t>
  </si>
  <si>
    <t>МАЛЯНОВ Семен</t>
  </si>
  <si>
    <t>ИСАЕВ Павел</t>
  </si>
  <si>
    <t>Самарская область</t>
  </si>
  <si>
    <t>АГАФОНОВ Егор</t>
  </si>
  <si>
    <t>НОВИКОВ Александр</t>
  </si>
  <si>
    <t>АСАТРЯН Зорик</t>
  </si>
  <si>
    <t>Тульская область</t>
  </si>
  <si>
    <t>ЛОБЧУК Дмитрий</t>
  </si>
  <si>
    <t>АНОХИН Вячеслав</t>
  </si>
  <si>
    <t>ХАРЧЕНКО Алексей</t>
  </si>
  <si>
    <t>ИСЛАМОВ Илья</t>
  </si>
  <si>
    <t>ЧЕРЕПНИН Артем</t>
  </si>
  <si>
    <t>СМЕТАНИН Капитон</t>
  </si>
  <si>
    <t>КУЗЬМИН Кирилл</t>
  </si>
  <si>
    <t>ПАЗЫНИЧ Артём</t>
  </si>
  <si>
    <t>АБРАМОВ Александр</t>
  </si>
  <si>
    <t>СЕРЕДА Александр</t>
  </si>
  <si>
    <t>ЧЕУЖЕВ Эльдар</t>
  </si>
  <si>
    <t>ИЛЬИНЫХ Максим</t>
  </si>
  <si>
    <t>ДЫХНЫЧ Евгений</t>
  </si>
  <si>
    <t>ЗАКУТКИН Егор</t>
  </si>
  <si>
    <t>КНЯЗЕВ Егор</t>
  </si>
  <si>
    <t>Новосибирская область</t>
  </si>
  <si>
    <t>БЕЛОРУСОВ Дмитрий</t>
  </si>
  <si>
    <t>ВОРОНОВ Сергей</t>
  </si>
  <si>
    <t>ШАМШИН Роман</t>
  </si>
  <si>
    <t>ПОЛЕЩУК Илья</t>
  </si>
  <si>
    <t>ВИШНЕВСКИЙ Роман</t>
  </si>
  <si>
    <t>СМАГИН Александр</t>
  </si>
  <si>
    <t>ПРОСВИРКИН Константин</t>
  </si>
  <si>
    <t>ТРОФИМОВ Никита</t>
  </si>
  <si>
    <t>ГУРЬЯНОВ Никита</t>
  </si>
  <si>
    <t>ВЕРШИНИН ВАЛЕРИЙ</t>
  </si>
  <si>
    <t>ВОЛКОВ Иван</t>
  </si>
  <si>
    <t>КАПИТАНОВ Алексей</t>
  </si>
  <si>
    <t>3 СР</t>
  </si>
  <si>
    <t>2 СР</t>
  </si>
  <si>
    <t>1 СР</t>
  </si>
  <si>
    <t>г. Майкоп</t>
  </si>
  <si>
    <t>МБУ СШОР "Импульс"</t>
  </si>
  <si>
    <t>МБУ ДО "ДЮСШ пос. Новый"</t>
  </si>
  <si>
    <t>МБУ ДО "ДЮСШ" г. Воткинск</t>
  </si>
  <si>
    <t>ХВОРСТОВ Богдан</t>
  </si>
  <si>
    <t>Субъектов РФ</t>
  </si>
  <si>
    <t>Заявлено</t>
  </si>
  <si>
    <t>Стартовало</t>
  </si>
  <si>
    <t>Финишировало</t>
  </si>
  <si>
    <t>Лимит времени</t>
  </si>
  <si>
    <t>Н. финишировало</t>
  </si>
  <si>
    <t>Дисквалифицировано</t>
  </si>
  <si>
    <t>Н. стартовало</t>
  </si>
  <si>
    <t>ЗМС</t>
  </si>
  <si>
    <t>МСМК</t>
  </si>
  <si>
    <t>МС</t>
  </si>
  <si>
    <t>МАКСИМАЛЬНЫЙ ПЕРЕПАД (HD)(м):</t>
  </si>
  <si>
    <t>СУММА ПЕРЕПАДОВ (ТС)(м):</t>
  </si>
  <si>
    <t>шоссе - многодневная гонка</t>
  </si>
  <si>
    <t>№ ВРВС: 0080671811Я</t>
  </si>
  <si>
    <t>Хабаровский край</t>
  </si>
  <si>
    <t>Удмуртская Республика</t>
  </si>
  <si>
    <t>НФ</t>
  </si>
  <si>
    <t>Краснодарский край</t>
  </si>
  <si>
    <t>2 этап</t>
  </si>
  <si>
    <t xml:space="preserve">Температура: </t>
  </si>
  <si>
    <t xml:space="preserve">Влажность: </t>
  </si>
  <si>
    <t xml:space="preserve">Осадки: </t>
  </si>
  <si>
    <t xml:space="preserve">Ветер: </t>
  </si>
  <si>
    <t>Азаров С.Н. (ВК, г.Санкт-Петербург)</t>
  </si>
  <si>
    <t>ДИСТАНЦИЯ: ЭТАПОВ</t>
  </si>
  <si>
    <t>ВСЕРОССИЙСКИЕ СОРЕВНОВАНИЯ</t>
  </si>
  <si>
    <t>Юниорки 17-18 лет</t>
  </si>
  <si>
    <t>№ ЕКП 2021: 33268</t>
  </si>
  <si>
    <t>ГАЙФУЛЛИНА Карина</t>
  </si>
  <si>
    <t>18.04.2003</t>
  </si>
  <si>
    <t>Республика Башкортостан</t>
  </si>
  <si>
    <t>ГИЛЬФАНОВА Кристина</t>
  </si>
  <si>
    <t>21.03.2004</t>
  </si>
  <si>
    <t>МЯЛИЦИНАЯна</t>
  </si>
  <si>
    <t>10.04.2003</t>
  </si>
  <si>
    <t>КАНАКОВА Наталья</t>
  </si>
  <si>
    <t>16.04.2003</t>
  </si>
  <si>
    <t>МАТИНА Ирина</t>
  </si>
  <si>
    <t>27.02.2003</t>
  </si>
  <si>
    <t>ИВАНОВА Марианна</t>
  </si>
  <si>
    <t>06.04.2004</t>
  </si>
  <si>
    <t>МЯЛИЦИНА Ника</t>
  </si>
  <si>
    <t>СМИРНОВА Ульяна</t>
  </si>
  <si>
    <t>03.01.2004</t>
  </si>
  <si>
    <t>МОГИЛЕВСКАЯ Анастасия</t>
  </si>
  <si>
    <t>12.09.2003</t>
  </si>
  <si>
    <t>ШЕРСТЮК Виктория</t>
  </si>
  <si>
    <t>14.11.2003</t>
  </si>
  <si>
    <t>Республика Крым</t>
  </si>
  <si>
    <t>СИМАКОВА Алена</t>
  </si>
  <si>
    <t>05.11.2004</t>
  </si>
  <si>
    <t>НОВИКОВА Кристина</t>
  </si>
  <si>
    <t>20.03.2003</t>
  </si>
  <si>
    <t>ПРОЗОРОВА Елизавета</t>
  </si>
  <si>
    <t>17.01.2003</t>
  </si>
  <si>
    <t>СЕМЫШЕВА Таисия</t>
  </si>
  <si>
    <t>16.06.2004</t>
  </si>
  <si>
    <t>ЗАХОДЯКО Алиса</t>
  </si>
  <si>
    <t>25.11.2004</t>
  </si>
  <si>
    <t>ВОЛИК Екатерина</t>
  </si>
  <si>
    <t>09.05.2004</t>
  </si>
  <si>
    <t>ЗДАНЮК Маргарита</t>
  </si>
  <si>
    <t>14.04.2004</t>
  </si>
  <si>
    <t>ОСЬКИНА Лилия</t>
  </si>
  <si>
    <t>29.05.2003</t>
  </si>
  <si>
    <t>1 этап</t>
  </si>
  <si>
    <t>КОМОГОРОВА Екатерина</t>
  </si>
  <si>
    <t>01.08.2004</t>
  </si>
  <si>
    <t>ВАСЕВА Кристина</t>
  </si>
  <si>
    <t>26.05.2003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</si>
  <si>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Майкоп</t>
    </r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</si>
  <si>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10-14 августа 2021 г.</t>
    </r>
  </si>
  <si>
    <t>НАЧАЛО ГОНКИ:</t>
  </si>
  <si>
    <t>ОКОНЧАНИЕ ГОНКИ: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</si>
</sst>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"/>
    <numFmt numFmtId="165" formatCode="hh:mm:ss.00"/>
    <numFmt numFmtId="166" formatCode="h:mm:ss.00"/>
    <numFmt numFmtId="167" formatCode="hh:mm:ss"/>
  </numFmts>
  <fonts count="27" x14ac:knownFonts="1">
    <font>
      <sz val="11"/>
      <color theme="1"/>
      <name val="Cambria"/>
      <family val="2"/>
      <charset val="204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 tint="4.9989318521683403E-2"/>
      <name val="Calibri"/>
      <family val="2"/>
      <charset val="204"/>
      <scheme val="minor"/>
    </font>
    <font>
      <b/>
      <sz val="12"/>
      <color theme="1" tint="4.9989318521683403E-2"/>
      <name val="Calibri"/>
      <family val="2"/>
      <charset val="204"/>
      <scheme val="minor"/>
    </font>
    <font>
      <sz val="14"/>
      <color theme="1" tint="4.9989318521683403E-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5" fillId="0" borderId="0"/>
    <xf numFmtId="0" fontId="22" fillId="0" borderId="0"/>
    <xf numFmtId="0" fontId="15" fillId="0" borderId="0"/>
  </cellStyleXfs>
  <cellXfs count="248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/>
    <xf numFmtId="0" fontId="8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1" fontId="9" fillId="0" borderId="10" xfId="1" applyNumberFormat="1" applyFont="1" applyBorder="1" applyAlignment="1">
      <alignment horizontal="left" vertical="center"/>
    </xf>
    <xf numFmtId="14" fontId="9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0" fillId="0" borderId="11" xfId="1" applyFont="1" applyBorder="1" applyAlignment="1">
      <alignment horizontal="center" vertical="center"/>
    </xf>
    <xf numFmtId="0" fontId="8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14" fontId="9" fillId="0" borderId="7" xfId="1" applyNumberFormat="1" applyFont="1" applyBorder="1" applyAlignment="1">
      <alignment horizontal="left" vertical="center"/>
    </xf>
    <xf numFmtId="0" fontId="10" fillId="0" borderId="7" xfId="1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/>
    </xf>
    <xf numFmtId="0" fontId="8" fillId="2" borderId="12" xfId="1" applyFont="1" applyFill="1" applyBorder="1" applyAlignment="1">
      <alignment vertical="center"/>
    </xf>
    <xf numFmtId="0" fontId="8" fillId="2" borderId="13" xfId="1" applyFont="1" applyFill="1" applyBorder="1" applyAlignment="1">
      <alignment vertical="center"/>
    </xf>
    <xf numFmtId="0" fontId="8" fillId="2" borderId="13" xfId="2" applyFont="1" applyFill="1" applyBorder="1" applyAlignment="1">
      <alignment vertical="center"/>
    </xf>
    <xf numFmtId="0" fontId="8" fillId="2" borderId="14" xfId="1" applyFont="1" applyFill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8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horizontal="right" vertical="center"/>
    </xf>
    <xf numFmtId="14" fontId="9" fillId="0" borderId="13" xfId="1" applyNumberFormat="1" applyFont="1" applyBorder="1" applyAlignment="1">
      <alignment vertical="center"/>
    </xf>
    <xf numFmtId="0" fontId="12" fillId="0" borderId="13" xfId="2" applyFont="1" applyBorder="1" applyAlignment="1">
      <alignment horizontal="left" vertical="center"/>
    </xf>
    <xf numFmtId="0" fontId="9" fillId="0" borderId="13" xfId="1" applyFont="1" applyBorder="1" applyAlignment="1">
      <alignment vertical="center"/>
    </xf>
    <xf numFmtId="49" fontId="9" fillId="0" borderId="14" xfId="1" applyNumberFormat="1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right" vertical="center"/>
    </xf>
    <xf numFmtId="14" fontId="3" fillId="0" borderId="13" xfId="1" applyNumberFormat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center" vertical="center"/>
    </xf>
    <xf numFmtId="0" fontId="3" fillId="0" borderId="17" xfId="1" applyFont="1" applyBorder="1" applyAlignment="1">
      <alignment vertical="center"/>
    </xf>
    <xf numFmtId="14" fontId="3" fillId="0" borderId="17" xfId="1" applyNumberFormat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3" fillId="0" borderId="27" xfId="2" applyFont="1" applyFill="1" applyBorder="1" applyAlignment="1">
      <alignment horizontal="left" vertical="center" wrapText="1"/>
    </xf>
    <xf numFmtId="14" fontId="13" fillId="0" borderId="27" xfId="2" applyNumberFormat="1" applyFont="1" applyFill="1" applyBorder="1" applyAlignment="1">
      <alignment horizontal="center" vertical="center"/>
    </xf>
    <xf numFmtId="0" fontId="13" fillId="0" borderId="27" xfId="2" applyFont="1" applyFill="1" applyBorder="1" applyAlignment="1">
      <alignment vertical="center" wrapText="1"/>
    </xf>
    <xf numFmtId="0" fontId="13" fillId="0" borderId="28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3" fillId="0" borderId="30" xfId="1" applyFont="1" applyBorder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16" fillId="0" borderId="0" xfId="1" applyFont="1" applyAlignment="1">
      <alignment vertical="center"/>
    </xf>
    <xf numFmtId="0" fontId="13" fillId="0" borderId="30" xfId="1" applyFont="1" applyFill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17" fillId="0" borderId="30" xfId="1" applyFont="1" applyBorder="1" applyAlignment="1">
      <alignment horizontal="center" vertical="center" wrapText="1"/>
    </xf>
    <xf numFmtId="0" fontId="13" fillId="3" borderId="26" xfId="1" applyNumberFormat="1" applyFont="1" applyFill="1" applyBorder="1" applyAlignment="1">
      <alignment horizontal="center" vertical="center" wrapText="1"/>
    </xf>
    <xf numFmtId="0" fontId="13" fillId="3" borderId="29" xfId="1" applyNumberFormat="1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/>
    </xf>
    <xf numFmtId="20" fontId="13" fillId="0" borderId="27" xfId="1" applyNumberFormat="1" applyFont="1" applyBorder="1" applyAlignment="1">
      <alignment horizontal="center" vertical="center"/>
    </xf>
    <xf numFmtId="16" fontId="8" fillId="0" borderId="14" xfId="1" applyNumberFormat="1" applyFont="1" applyBorder="1" applyAlignment="1">
      <alignment horizontal="right" vertical="center"/>
    </xf>
    <xf numFmtId="0" fontId="19" fillId="0" borderId="27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left" vertical="center" wrapText="1"/>
    </xf>
    <xf numFmtId="14" fontId="18" fillId="0" borderId="27" xfId="2" applyNumberFormat="1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vertical="center" wrapText="1"/>
    </xf>
    <xf numFmtId="0" fontId="18" fillId="0" borderId="30" xfId="1" applyFont="1" applyBorder="1" applyAlignment="1">
      <alignment horizontal="center" vertical="center" wrapText="1"/>
    </xf>
    <xf numFmtId="0" fontId="20" fillId="0" borderId="0" xfId="1" applyFont="1" applyAlignment="1">
      <alignment vertical="center"/>
    </xf>
    <xf numFmtId="0" fontId="13" fillId="3" borderId="27" xfId="1" applyNumberFormat="1" applyFont="1" applyFill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3" fillId="0" borderId="0" xfId="4" applyFont="1" applyBorder="1" applyAlignment="1">
      <alignment vertical="center"/>
    </xf>
    <xf numFmtId="0" fontId="9" fillId="0" borderId="0" xfId="4" applyFont="1" applyBorder="1" applyAlignment="1">
      <alignment horizontal="center" vertical="center"/>
    </xf>
    <xf numFmtId="0" fontId="2" fillId="0" borderId="0" xfId="4" applyFont="1" applyBorder="1" applyAlignment="1">
      <alignment vertical="center"/>
    </xf>
    <xf numFmtId="0" fontId="6" fillId="0" borderId="32" xfId="4" applyNumberFormat="1" applyFont="1" applyBorder="1" applyAlignment="1">
      <alignment vertical="center"/>
    </xf>
    <xf numFmtId="0" fontId="6" fillId="0" borderId="4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3" fillId="0" borderId="5" xfId="4" applyFont="1" applyBorder="1" applyAlignment="1">
      <alignment vertical="center"/>
    </xf>
    <xf numFmtId="0" fontId="9" fillId="0" borderId="10" xfId="4" applyFont="1" applyBorder="1" applyAlignment="1">
      <alignment horizontal="center" vertical="center"/>
    </xf>
    <xf numFmtId="0" fontId="9" fillId="0" borderId="10" xfId="4" applyFont="1" applyBorder="1" applyAlignment="1">
      <alignment vertical="center"/>
    </xf>
    <xf numFmtId="0" fontId="10" fillId="0" borderId="10" xfId="4" applyFont="1" applyBorder="1" applyAlignment="1">
      <alignment horizontal="right" vertical="center"/>
    </xf>
    <xf numFmtId="0" fontId="10" fillId="0" borderId="11" xfId="4" applyFont="1" applyBorder="1" applyAlignment="1">
      <alignment horizontal="right" vertical="center"/>
    </xf>
    <xf numFmtId="0" fontId="8" fillId="0" borderId="6" xfId="4" applyFont="1" applyFill="1" applyBorder="1" applyAlignment="1">
      <alignment horizontal="left" vertical="center"/>
    </xf>
    <xf numFmtId="0" fontId="9" fillId="0" borderId="7" xfId="4" applyFont="1" applyBorder="1" applyAlignment="1">
      <alignment horizontal="center" vertical="center"/>
    </xf>
    <xf numFmtId="0" fontId="9" fillId="0" borderId="7" xfId="4" applyFont="1" applyBorder="1" applyAlignment="1">
      <alignment vertical="center"/>
    </xf>
    <xf numFmtId="0" fontId="10" fillId="0" borderId="7" xfId="4" applyFont="1" applyBorder="1" applyAlignment="1">
      <alignment horizontal="right" vertical="center"/>
    </xf>
    <xf numFmtId="0" fontId="8" fillId="0" borderId="12" xfId="4" applyFont="1" applyFill="1" applyBorder="1" applyAlignment="1">
      <alignment vertical="center"/>
    </xf>
    <xf numFmtId="0" fontId="8" fillId="0" borderId="13" xfId="4" applyFont="1" applyFill="1" applyBorder="1" applyAlignment="1">
      <alignment horizontal="center" vertical="center"/>
    </xf>
    <xf numFmtId="0" fontId="8" fillId="0" borderId="13" xfId="4" applyFont="1" applyFill="1" applyBorder="1" applyAlignment="1">
      <alignment vertical="center"/>
    </xf>
    <xf numFmtId="0" fontId="9" fillId="0" borderId="13" xfId="4" applyFont="1" applyFill="1" applyBorder="1" applyAlignment="1">
      <alignment vertical="center"/>
    </xf>
    <xf numFmtId="0" fontId="9" fillId="0" borderId="13" xfId="4" applyFont="1" applyFill="1" applyBorder="1" applyAlignment="1">
      <alignment horizontal="right" vertical="center"/>
    </xf>
    <xf numFmtId="0" fontId="8" fillId="0" borderId="33" xfId="4" applyFont="1" applyBorder="1" applyAlignment="1">
      <alignment horizontal="left" vertical="center"/>
    </xf>
    <xf numFmtId="0" fontId="9" fillId="0" borderId="13" xfId="4" applyFont="1" applyBorder="1" applyAlignment="1">
      <alignment vertical="center"/>
    </xf>
    <xf numFmtId="49" fontId="9" fillId="0" borderId="14" xfId="4" applyNumberFormat="1" applyFont="1" applyFill="1" applyBorder="1" applyAlignment="1">
      <alignment horizontal="right" vertical="center"/>
    </xf>
    <xf numFmtId="0" fontId="9" fillId="0" borderId="13" xfId="4" applyFont="1" applyBorder="1" applyAlignment="1">
      <alignment horizontal="right" vertical="center"/>
    </xf>
    <xf numFmtId="0" fontId="3" fillId="0" borderId="13" xfId="4" applyFont="1" applyBorder="1" applyAlignment="1">
      <alignment horizontal="center" vertical="center"/>
    </xf>
    <xf numFmtId="0" fontId="3" fillId="0" borderId="13" xfId="4" applyFont="1" applyBorder="1" applyAlignment="1">
      <alignment vertical="center"/>
    </xf>
    <xf numFmtId="0" fontId="3" fillId="0" borderId="16" xfId="4" applyFont="1" applyBorder="1" applyAlignment="1">
      <alignment vertical="center"/>
    </xf>
    <xf numFmtId="0" fontId="3" fillId="0" borderId="17" xfId="4" applyFont="1" applyBorder="1" applyAlignment="1">
      <alignment horizontal="center" vertical="center"/>
    </xf>
    <xf numFmtId="0" fontId="3" fillId="0" borderId="17" xfId="4" applyFont="1" applyBorder="1" applyAlignment="1">
      <alignment vertical="center"/>
    </xf>
    <xf numFmtId="0" fontId="3" fillId="0" borderId="1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164" fontId="3" fillId="0" borderId="27" xfId="4" applyNumberFormat="1" applyFont="1" applyFill="1" applyBorder="1" applyAlignment="1">
      <alignment horizontal="center" vertical="center" wrapText="1"/>
    </xf>
    <xf numFmtId="0" fontId="3" fillId="0" borderId="27" xfId="4" applyNumberFormat="1" applyFont="1" applyFill="1" applyBorder="1" applyAlignment="1" applyProtection="1">
      <alignment horizontal="center" vertical="center"/>
    </xf>
    <xf numFmtId="0" fontId="3" fillId="0" borderId="27" xfId="4" applyFont="1" applyFill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5" fillId="0" borderId="10" xfId="4" applyFont="1" applyBorder="1"/>
    <xf numFmtId="0" fontId="21" fillId="0" borderId="7" xfId="4" applyFont="1" applyBorder="1" applyAlignment="1">
      <alignment horizontal="center" vertical="center"/>
    </xf>
    <xf numFmtId="0" fontId="21" fillId="0" borderId="7" xfId="4" applyFont="1" applyBorder="1" applyAlignment="1">
      <alignment vertical="center"/>
    </xf>
    <xf numFmtId="20" fontId="4" fillId="0" borderId="0" xfId="4" applyNumberFormat="1" applyFont="1" applyBorder="1" applyAlignment="1">
      <alignment vertical="center"/>
    </xf>
    <xf numFmtId="47" fontId="4" fillId="0" borderId="0" xfId="4" applyNumberFormat="1" applyFont="1" applyBorder="1" applyAlignment="1">
      <alignment vertical="center"/>
    </xf>
    <xf numFmtId="47" fontId="3" fillId="0" borderId="0" xfId="4" applyNumberFormat="1" applyFont="1" applyBorder="1" applyAlignment="1">
      <alignment vertical="center"/>
    </xf>
    <xf numFmtId="0" fontId="3" fillId="0" borderId="27" xfId="4" applyFont="1" applyBorder="1" applyAlignment="1">
      <alignment horizontal="left" vertical="center" wrapText="1"/>
    </xf>
    <xf numFmtId="14" fontId="3" fillId="0" borderId="27" xfId="4" applyNumberFormat="1" applyFont="1" applyBorder="1" applyAlignment="1">
      <alignment horizontal="center" vertical="center"/>
    </xf>
    <xf numFmtId="164" fontId="3" fillId="0" borderId="27" xfId="1" applyNumberFormat="1" applyFont="1" applyFill="1" applyBorder="1" applyAlignment="1">
      <alignment horizontal="center" vertical="center" wrapText="1"/>
    </xf>
    <xf numFmtId="164" fontId="13" fillId="0" borderId="0" xfId="4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3" fillId="0" borderId="13" xfId="0" applyNumberFormat="1" applyFont="1" applyBorder="1" applyAlignment="1">
      <alignment horizontal="left" vertical="center"/>
    </xf>
    <xf numFmtId="14" fontId="3" fillId="0" borderId="41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15" xfId="0" applyNumberFormat="1" applyFont="1" applyBorder="1" applyAlignment="1">
      <alignment horizontal="center" vertical="center"/>
    </xf>
    <xf numFmtId="166" fontId="3" fillId="0" borderId="41" xfId="0" applyNumberFormat="1" applyFont="1" applyBorder="1" applyAlignment="1">
      <alignment vertical="center"/>
    </xf>
    <xf numFmtId="2" fontId="3" fillId="0" borderId="42" xfId="0" applyNumberFormat="1" applyFont="1" applyBorder="1" applyAlignment="1">
      <alignment vertical="center"/>
    </xf>
    <xf numFmtId="2" fontId="3" fillId="0" borderId="33" xfId="0" applyNumberFormat="1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9" fontId="3" fillId="0" borderId="13" xfId="0" applyNumberFormat="1" applyFont="1" applyBorder="1" applyAlignment="1">
      <alignment horizontal="left" vertical="center"/>
    </xf>
    <xf numFmtId="14" fontId="3" fillId="0" borderId="40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49" fontId="3" fillId="0" borderId="33" xfId="0" applyNumberFormat="1" applyFont="1" applyBorder="1" applyAlignment="1">
      <alignment horizontal="left" vertical="center"/>
    </xf>
    <xf numFmtId="166" fontId="3" fillId="0" borderId="40" xfId="0" applyNumberFormat="1" applyFont="1" applyBorder="1" applyAlignment="1">
      <alignment vertical="center"/>
    </xf>
    <xf numFmtId="2" fontId="3" fillId="0" borderId="43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4" fontId="3" fillId="0" borderId="31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166" fontId="3" fillId="0" borderId="31" xfId="0" applyNumberFormat="1" applyFont="1" applyBorder="1" applyAlignment="1">
      <alignment vertical="center"/>
    </xf>
    <xf numFmtId="2" fontId="3" fillId="0" borderId="44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23" fillId="0" borderId="27" xfId="5" applyFont="1" applyFill="1" applyBorder="1" applyAlignment="1">
      <alignment horizontal="center" vertical="center" wrapText="1"/>
    </xf>
    <xf numFmtId="0" fontId="3" fillId="0" borderId="33" xfId="4" applyFont="1" applyBorder="1" applyAlignment="1">
      <alignment vertical="center"/>
    </xf>
    <xf numFmtId="0" fontId="3" fillId="0" borderId="14" xfId="4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6" fontId="3" fillId="0" borderId="27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9" fillId="0" borderId="10" xfId="4" applyFont="1" applyBorder="1" applyAlignment="1">
      <alignment horizontal="left" vertical="center"/>
    </xf>
    <xf numFmtId="0" fontId="9" fillId="0" borderId="7" xfId="4" applyFont="1" applyBorder="1" applyAlignment="1">
      <alignment horizontal="left" vertical="center"/>
    </xf>
    <xf numFmtId="165" fontId="3" fillId="0" borderId="27" xfId="4" applyNumberFormat="1" applyFont="1" applyBorder="1" applyAlignment="1">
      <alignment horizontal="center" vertical="center"/>
    </xf>
    <xf numFmtId="0" fontId="3" fillId="0" borderId="27" xfId="4" applyNumberFormat="1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/>
    </xf>
    <xf numFmtId="0" fontId="3" fillId="0" borderId="0" xfId="4" applyFont="1" applyBorder="1" applyAlignment="1">
      <alignment horizontal="justify"/>
    </xf>
    <xf numFmtId="0" fontId="24" fillId="0" borderId="0" xfId="5" applyFont="1" applyFill="1" applyBorder="1" applyAlignment="1">
      <alignment vertical="center" wrapText="1"/>
    </xf>
    <xf numFmtId="0" fontId="13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3" fillId="0" borderId="26" xfId="4" applyNumberFormat="1" applyFont="1" applyBorder="1" applyAlignment="1">
      <alignment horizontal="center" vertical="center"/>
    </xf>
    <xf numFmtId="0" fontId="3" fillId="0" borderId="28" xfId="4" applyFont="1" applyFill="1" applyBorder="1" applyAlignment="1">
      <alignment horizontal="center" vertical="center"/>
    </xf>
    <xf numFmtId="0" fontId="3" fillId="0" borderId="28" xfId="4" applyNumberFormat="1" applyFont="1" applyFill="1" applyBorder="1" applyAlignment="1" applyProtection="1">
      <alignment horizontal="center" vertical="center" wrapText="1"/>
    </xf>
    <xf numFmtId="165" fontId="3" fillId="0" borderId="45" xfId="4" applyNumberFormat="1" applyFont="1" applyBorder="1" applyAlignment="1">
      <alignment horizontal="center" vertical="center"/>
    </xf>
    <xf numFmtId="166" fontId="3" fillId="0" borderId="45" xfId="0" applyNumberFormat="1" applyFont="1" applyBorder="1" applyAlignment="1">
      <alignment horizontal="center" vertical="center"/>
    </xf>
    <xf numFmtId="2" fontId="3" fillId="0" borderId="45" xfId="0" applyNumberFormat="1" applyFont="1" applyBorder="1" applyAlignment="1">
      <alignment horizontal="center" vertical="center"/>
    </xf>
    <xf numFmtId="0" fontId="3" fillId="0" borderId="45" xfId="4" applyFont="1" applyFill="1" applyBorder="1" applyAlignment="1">
      <alignment horizontal="center" vertical="center"/>
    </xf>
    <xf numFmtId="0" fontId="3" fillId="0" borderId="50" xfId="4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4" borderId="15" xfId="0" applyNumberFormat="1" applyFont="1" applyFill="1" applyBorder="1" applyAlignment="1">
      <alignment horizontal="center" vertical="center"/>
    </xf>
    <xf numFmtId="0" fontId="9" fillId="4" borderId="13" xfId="4" applyFont="1" applyFill="1" applyBorder="1" applyAlignment="1">
      <alignment horizontal="right" vertical="center"/>
    </xf>
    <xf numFmtId="0" fontId="9" fillId="4" borderId="15" xfId="4" applyFont="1" applyFill="1" applyBorder="1" applyAlignment="1">
      <alignment horizontal="right" vertical="center"/>
    </xf>
    <xf numFmtId="0" fontId="8" fillId="4" borderId="9" xfId="4" applyFont="1" applyFill="1" applyBorder="1" applyAlignment="1">
      <alignment vertical="center"/>
    </xf>
    <xf numFmtId="0" fontId="9" fillId="4" borderId="13" xfId="4" applyFont="1" applyFill="1" applyBorder="1" applyAlignment="1">
      <alignment horizontal="center" vertical="center"/>
    </xf>
    <xf numFmtId="0" fontId="10" fillId="4" borderId="8" xfId="4" applyFont="1" applyFill="1" applyBorder="1" applyAlignment="1">
      <alignment horizontal="right" vertical="center"/>
    </xf>
    <xf numFmtId="0" fontId="3" fillId="0" borderId="49" xfId="4" applyNumberFormat="1" applyFont="1" applyBorder="1" applyAlignment="1">
      <alignment horizontal="center" vertical="center"/>
    </xf>
    <xf numFmtId="0" fontId="3" fillId="0" borderId="45" xfId="4" applyNumberFormat="1" applyFont="1" applyBorder="1" applyAlignment="1">
      <alignment horizontal="center" vertical="center" wrapText="1"/>
    </xf>
    <xf numFmtId="0" fontId="3" fillId="0" borderId="45" xfId="4" applyFont="1" applyBorder="1" applyAlignment="1">
      <alignment horizontal="left" vertical="center" wrapText="1"/>
    </xf>
    <xf numFmtId="14" fontId="3" fillId="0" borderId="45" xfId="4" applyNumberFormat="1" applyFont="1" applyBorder="1" applyAlignment="1">
      <alignment horizontal="center" vertical="center"/>
    </xf>
    <xf numFmtId="164" fontId="3" fillId="0" borderId="45" xfId="1" applyNumberFormat="1" applyFont="1" applyFill="1" applyBorder="1" applyAlignment="1">
      <alignment horizontal="center" vertical="center" wrapText="1"/>
    </xf>
    <xf numFmtId="0" fontId="23" fillId="0" borderId="45" xfId="5" applyFont="1" applyFill="1" applyBorder="1" applyAlignment="1">
      <alignment horizontal="center" vertical="center" wrapText="1"/>
    </xf>
    <xf numFmtId="167" fontId="3" fillId="0" borderId="27" xfId="4" applyNumberFormat="1" applyFont="1" applyBorder="1" applyAlignment="1">
      <alignment horizontal="center" vertical="center"/>
    </xf>
    <xf numFmtId="167" fontId="3" fillId="0" borderId="27" xfId="0" applyNumberFormat="1" applyFont="1" applyBorder="1" applyAlignment="1">
      <alignment horizontal="center" vertical="center"/>
    </xf>
    <xf numFmtId="0" fontId="9" fillId="4" borderId="14" xfId="4" applyNumberFormat="1" applyFont="1" applyFill="1" applyBorder="1" applyAlignment="1">
      <alignment horizontal="center" vertical="center"/>
    </xf>
    <xf numFmtId="0" fontId="8" fillId="4" borderId="10" xfId="4" applyFont="1" applyFill="1" applyBorder="1" applyAlignment="1">
      <alignment vertical="center"/>
    </xf>
    <xf numFmtId="0" fontId="8" fillId="4" borderId="7" xfId="4" applyFont="1" applyFill="1" applyBorder="1" applyAlignment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4" fillId="2" borderId="20" xfId="3" applyFont="1" applyFill="1" applyBorder="1" applyAlignment="1">
      <alignment horizontal="center" vertical="center" wrapText="1"/>
    </xf>
    <xf numFmtId="0" fontId="14" fillId="2" borderId="23" xfId="3" applyFont="1" applyFill="1" applyBorder="1" applyAlignment="1">
      <alignment horizontal="center" vertical="center" wrapText="1"/>
    </xf>
    <xf numFmtId="14" fontId="14" fillId="2" borderId="20" xfId="3" applyNumberFormat="1" applyFont="1" applyFill="1" applyBorder="1" applyAlignment="1">
      <alignment horizontal="center" vertical="center" wrapText="1"/>
    </xf>
    <xf numFmtId="14" fontId="14" fillId="2" borderId="23" xfId="3" applyNumberFormat="1" applyFont="1" applyFill="1" applyBorder="1" applyAlignment="1">
      <alignment horizontal="center" vertical="center" wrapText="1"/>
    </xf>
    <xf numFmtId="0" fontId="14" fillId="2" borderId="24" xfId="3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4" fontId="8" fillId="0" borderId="7" xfId="1" applyNumberFormat="1" applyFont="1" applyBorder="1" applyAlignment="1">
      <alignment horizontal="left" vertical="center"/>
    </xf>
    <xf numFmtId="0" fontId="12" fillId="0" borderId="0" xfId="4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wrapText="1"/>
    </xf>
    <xf numFmtId="0" fontId="14" fillId="2" borderId="47" xfId="4" applyFont="1" applyFill="1" applyBorder="1" applyAlignment="1">
      <alignment horizontal="center" vertical="center" wrapText="1"/>
    </xf>
    <xf numFmtId="0" fontId="14" fillId="2" borderId="27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0" fontId="26" fillId="0" borderId="4" xfId="4" applyFont="1" applyBorder="1" applyAlignment="1">
      <alignment horizontal="center" vertical="center"/>
    </xf>
    <xf numFmtId="0" fontId="26" fillId="0" borderId="0" xfId="4" applyFont="1" applyBorder="1" applyAlignment="1">
      <alignment horizontal="center" vertical="center"/>
    </xf>
    <xf numFmtId="0" fontId="26" fillId="0" borderId="5" xfId="4" applyFont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13" xfId="4" applyFont="1" applyFill="1" applyBorder="1" applyAlignment="1">
      <alignment horizontal="center" vertical="center"/>
    </xf>
    <xf numFmtId="0" fontId="8" fillId="2" borderId="15" xfId="4" applyFont="1" applyFill="1" applyBorder="1" applyAlignment="1">
      <alignment horizontal="center" vertical="center"/>
    </xf>
    <xf numFmtId="0" fontId="14" fillId="2" borderId="46" xfId="4" applyFont="1" applyFill="1" applyBorder="1" applyAlignment="1">
      <alignment horizontal="center" vertical="center"/>
    </xf>
    <xf numFmtId="0" fontId="14" fillId="2" borderId="26" xfId="4" applyFont="1" applyFill="1" applyBorder="1" applyAlignment="1">
      <alignment horizontal="center" vertical="center"/>
    </xf>
    <xf numFmtId="0" fontId="14" fillId="2" borderId="47" xfId="3" applyFont="1" applyFill="1" applyBorder="1" applyAlignment="1">
      <alignment horizontal="center" vertical="center" wrapText="1"/>
    </xf>
    <xf numFmtId="0" fontId="14" fillId="2" borderId="27" xfId="3" applyFont="1" applyFill="1" applyBorder="1" applyAlignment="1">
      <alignment horizontal="center" vertical="center" wrapText="1"/>
    </xf>
    <xf numFmtId="0" fontId="14" fillId="2" borderId="48" xfId="4" applyFont="1" applyFill="1" applyBorder="1" applyAlignment="1">
      <alignment horizontal="center" vertical="center" wrapText="1"/>
    </xf>
    <xf numFmtId="0" fontId="14" fillId="2" borderId="28" xfId="4" applyFont="1" applyFill="1" applyBorder="1" applyAlignment="1">
      <alignment horizontal="center" vertical="center" wrapText="1"/>
    </xf>
    <xf numFmtId="0" fontId="6" fillId="0" borderId="0" xfId="4" applyNumberFormat="1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5" fillId="0" borderId="0" xfId="4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8" fillId="2" borderId="33" xfId="4" applyFont="1" applyFill="1" applyBorder="1" applyAlignment="1">
      <alignment horizontal="center" vertical="center"/>
    </xf>
    <xf numFmtId="0" fontId="8" fillId="2" borderId="14" xfId="4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3" xfId="2"/>
    <cellStyle name="Обычный 4" xfId="4"/>
    <cellStyle name="Обычный_ID4938_RS_1" xfId="5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</xdr:colOff>
      <xdr:row>0</xdr:row>
      <xdr:rowOff>0</xdr:rowOff>
    </xdr:from>
    <xdr:to>
      <xdr:col>0</xdr:col>
      <xdr:colOff>561936</xdr:colOff>
      <xdr:row>3</xdr:row>
      <xdr:rowOff>8409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" y="0"/>
          <a:ext cx="554317" cy="675159"/>
        </a:xfrm>
        <a:prstGeom prst="rect">
          <a:avLst/>
        </a:prstGeom>
      </xdr:spPr>
    </xdr:pic>
    <xdr:clientData/>
  </xdr:twoCellAnchor>
  <xdr:twoCellAnchor editAs="oneCell">
    <xdr:from>
      <xdr:col>0</xdr:col>
      <xdr:colOff>899160</xdr:colOff>
      <xdr:row>0</xdr:row>
      <xdr:rowOff>1</xdr:rowOff>
    </xdr:from>
    <xdr:to>
      <xdr:col>2</xdr:col>
      <xdr:colOff>66707</xdr:colOff>
      <xdr:row>3</xdr:row>
      <xdr:rowOff>7620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" y="1"/>
          <a:ext cx="996347" cy="674369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0</xdr:row>
      <xdr:rowOff>0</xdr:rowOff>
    </xdr:from>
    <xdr:to>
      <xdr:col>6</xdr:col>
      <xdr:colOff>1114425</xdr:colOff>
      <xdr:row>3</xdr:row>
      <xdr:rowOff>133350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0"/>
          <a:ext cx="8001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0</xdr:row>
      <xdr:rowOff>51170</xdr:rowOff>
    </xdr:from>
    <xdr:to>
      <xdr:col>3</xdr:col>
      <xdr:colOff>207814</xdr:colOff>
      <xdr:row>3</xdr:row>
      <xdr:rowOff>57150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49" y="51170"/>
          <a:ext cx="817415" cy="66320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107118</xdr:colOff>
      <xdr:row>3</xdr:row>
      <xdr:rowOff>66675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40567" cy="723900"/>
        </a:xfrm>
        <a:prstGeom prst="rect">
          <a:avLst/>
        </a:prstGeom>
      </xdr:spPr>
    </xdr:pic>
    <xdr:clientData/>
  </xdr:twoCellAnchor>
  <xdr:twoCellAnchor editAs="oneCell">
    <xdr:from>
      <xdr:col>11</xdr:col>
      <xdr:colOff>161925</xdr:colOff>
      <xdr:row>0</xdr:row>
      <xdr:rowOff>45968</xdr:rowOff>
    </xdr:from>
    <xdr:to>
      <xdr:col>11</xdr:col>
      <xdr:colOff>822969</xdr:colOff>
      <xdr:row>3</xdr:row>
      <xdr:rowOff>38100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A8121C76-1D11-4C3E-A6C3-D5C134FB53E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9725" y="45968"/>
          <a:ext cx="661044" cy="649357"/>
        </a:xfrm>
        <a:prstGeom prst="rect">
          <a:avLst/>
        </a:prstGeom>
      </xdr:spPr>
    </xdr:pic>
    <xdr:clientData/>
  </xdr:twoCellAnchor>
  <xdr:oneCellAnchor>
    <xdr:from>
      <xdr:col>6</xdr:col>
      <xdr:colOff>381000</xdr:colOff>
      <xdr:row>55</xdr:row>
      <xdr:rowOff>66675</xdr:rowOff>
    </xdr:from>
    <xdr:ext cx="1298160" cy="356400"/>
    <xdr:pic>
      <xdr:nvPicPr>
        <xdr:cNvPr id="5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95825" y="17773650"/>
          <a:ext cx="1298160" cy="356400"/>
        </a:xfrm>
        <a:prstGeom prst="rect">
          <a:avLst/>
        </a:prstGeom>
      </xdr:spPr>
    </xdr:pic>
    <xdr:clientData/>
  </xdr:oneCellAnchor>
  <xdr:oneCellAnchor>
    <xdr:from>
      <xdr:col>9</xdr:col>
      <xdr:colOff>495300</xdr:colOff>
      <xdr:row>54</xdr:row>
      <xdr:rowOff>161924</xdr:rowOff>
    </xdr:from>
    <xdr:ext cx="1163081" cy="333375"/>
    <xdr:pic>
      <xdr:nvPicPr>
        <xdr:cNvPr id="6" name="Picture 6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69611"/>
        <a:stretch/>
      </xdr:blipFill>
      <xdr:spPr>
        <a:xfrm>
          <a:off x="8029575" y="17706974"/>
          <a:ext cx="1163081" cy="333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17"/>
  <sheetViews>
    <sheetView view="pageBreakPreview" topLeftCell="A78" zoomScale="115" zoomScaleSheetLayoutView="115" workbookViewId="0">
      <selection activeCell="C85" sqref="C85"/>
    </sheetView>
  </sheetViews>
  <sheetFormatPr defaultColWidth="8" defaultRowHeight="12.75" x14ac:dyDescent="0.2"/>
  <cols>
    <col min="1" max="1" width="12" style="1" customWidth="1"/>
    <col min="2" max="2" width="12" style="48" customWidth="1"/>
    <col min="3" max="3" width="23.75" style="1" customWidth="1"/>
    <col min="4" max="4" width="11.875" style="49" customWidth="1"/>
    <col min="5" max="5" width="25.625" style="1" customWidth="1"/>
    <col min="6" max="7" width="14.75" style="1" customWidth="1"/>
    <col min="8" max="16384" width="8" style="1"/>
  </cols>
  <sheetData>
    <row r="1" spans="1:9" ht="15.75" customHeight="1" x14ac:dyDescent="0.2">
      <c r="A1" s="197" t="s">
        <v>37</v>
      </c>
      <c r="B1" s="197"/>
      <c r="C1" s="197"/>
      <c r="D1" s="197"/>
      <c r="E1" s="197"/>
      <c r="F1" s="197"/>
      <c r="G1" s="197"/>
    </row>
    <row r="2" spans="1:9" ht="15.75" customHeight="1" x14ac:dyDescent="0.2">
      <c r="A2" s="198" t="s">
        <v>59</v>
      </c>
      <c r="B2" s="198"/>
      <c r="C2" s="198"/>
      <c r="D2" s="198"/>
      <c r="E2" s="198"/>
      <c r="F2" s="198"/>
      <c r="G2" s="198"/>
    </row>
    <row r="3" spans="1:9" ht="21" x14ac:dyDescent="0.2">
      <c r="A3" s="197" t="s">
        <v>38</v>
      </c>
      <c r="B3" s="197"/>
      <c r="C3" s="197"/>
      <c r="D3" s="197"/>
      <c r="E3" s="197"/>
      <c r="F3" s="197"/>
      <c r="G3" s="197"/>
    </row>
    <row r="4" spans="1:9" ht="21" x14ac:dyDescent="0.2">
      <c r="A4" s="197" t="s">
        <v>53</v>
      </c>
      <c r="B4" s="197"/>
      <c r="C4" s="197"/>
      <c r="D4" s="197"/>
      <c r="E4" s="197"/>
      <c r="F4" s="197"/>
      <c r="G4" s="197"/>
    </row>
    <row r="5" spans="1:9" s="2" customFormat="1" ht="28.5" x14ac:dyDescent="0.2">
      <c r="A5" s="199" t="s">
        <v>25</v>
      </c>
      <c r="B5" s="199"/>
      <c r="C5" s="199"/>
      <c r="D5" s="199"/>
      <c r="E5" s="199"/>
      <c r="F5" s="199"/>
      <c r="G5" s="199"/>
      <c r="I5" s="3"/>
    </row>
    <row r="6" spans="1:9" s="2" customFormat="1" ht="18" customHeight="1" thickBot="1" x14ac:dyDescent="0.25">
      <c r="A6" s="200" t="s">
        <v>39</v>
      </c>
      <c r="B6" s="200"/>
      <c r="C6" s="200"/>
      <c r="D6" s="200"/>
      <c r="E6" s="200"/>
      <c r="F6" s="200"/>
      <c r="G6" s="200"/>
    </row>
    <row r="7" spans="1:9" ht="18" customHeight="1" thickTop="1" x14ac:dyDescent="0.2">
      <c r="A7" s="201" t="s">
        <v>0</v>
      </c>
      <c r="B7" s="202"/>
      <c r="C7" s="202"/>
      <c r="D7" s="202"/>
      <c r="E7" s="202"/>
      <c r="F7" s="202"/>
      <c r="G7" s="203"/>
    </row>
    <row r="8" spans="1:9" ht="18" customHeight="1" x14ac:dyDescent="0.2">
      <c r="A8" s="204" t="s">
        <v>1</v>
      </c>
      <c r="B8" s="205"/>
      <c r="C8" s="205"/>
      <c r="D8" s="205"/>
      <c r="E8" s="205"/>
      <c r="F8" s="205"/>
      <c r="G8" s="206"/>
    </row>
    <row r="9" spans="1:9" ht="19.5" customHeight="1" x14ac:dyDescent="0.2">
      <c r="A9" s="204" t="s">
        <v>2</v>
      </c>
      <c r="B9" s="205"/>
      <c r="C9" s="205"/>
      <c r="D9" s="205"/>
      <c r="E9" s="205"/>
      <c r="F9" s="205"/>
      <c r="G9" s="206"/>
    </row>
    <row r="10" spans="1:9" ht="15.75" x14ac:dyDescent="0.2">
      <c r="A10" s="4" t="s">
        <v>3</v>
      </c>
      <c r="B10" s="5"/>
      <c r="C10" s="6" t="s">
        <v>170</v>
      </c>
      <c r="D10" s="7"/>
      <c r="E10" s="8"/>
      <c r="F10" s="9" t="s">
        <v>4</v>
      </c>
      <c r="G10" s="10"/>
    </row>
    <row r="11" spans="1:9" ht="15.75" x14ac:dyDescent="0.2">
      <c r="A11" s="11" t="s">
        <v>5</v>
      </c>
      <c r="B11" s="12"/>
      <c r="C11" s="13" t="s">
        <v>6</v>
      </c>
      <c r="D11" s="207" t="s">
        <v>27</v>
      </c>
      <c r="E11" s="207"/>
      <c r="F11" s="14" t="s">
        <v>7</v>
      </c>
      <c r="G11" s="15"/>
    </row>
    <row r="12" spans="1:9" ht="15" x14ac:dyDescent="0.2">
      <c r="A12" s="16" t="s">
        <v>8</v>
      </c>
      <c r="B12" s="17"/>
      <c r="C12" s="17"/>
      <c r="D12" s="17"/>
      <c r="E12" s="18" t="s">
        <v>9</v>
      </c>
      <c r="F12" s="17"/>
      <c r="G12" s="19"/>
    </row>
    <row r="13" spans="1:9" ht="15" x14ac:dyDescent="0.2">
      <c r="A13" s="20" t="s">
        <v>10</v>
      </c>
      <c r="B13" s="21"/>
      <c r="C13" s="22"/>
      <c r="D13" s="23"/>
      <c r="E13" s="24" t="s">
        <v>11</v>
      </c>
      <c r="F13" s="25"/>
      <c r="G13" s="26"/>
    </row>
    <row r="14" spans="1:9" ht="15" x14ac:dyDescent="0.2">
      <c r="A14" s="20" t="s">
        <v>12</v>
      </c>
      <c r="B14" s="21"/>
      <c r="C14" s="22" t="s">
        <v>57</v>
      </c>
      <c r="D14" s="23"/>
      <c r="E14" s="24" t="s">
        <v>13</v>
      </c>
      <c r="F14" s="25"/>
      <c r="G14" s="26"/>
    </row>
    <row r="15" spans="1:9" ht="15" x14ac:dyDescent="0.2">
      <c r="A15" s="20" t="s">
        <v>14</v>
      </c>
      <c r="B15" s="21"/>
      <c r="C15" s="22" t="s">
        <v>31</v>
      </c>
      <c r="D15" s="23"/>
      <c r="E15" s="24" t="s">
        <v>15</v>
      </c>
      <c r="F15" s="25"/>
      <c r="G15" s="26"/>
    </row>
    <row r="16" spans="1:9" ht="16.5" thickBot="1" x14ac:dyDescent="0.25">
      <c r="A16" s="20" t="s">
        <v>16</v>
      </c>
      <c r="B16" s="27"/>
      <c r="C16" s="28" t="s">
        <v>17</v>
      </c>
      <c r="D16" s="29"/>
      <c r="E16" s="24" t="s">
        <v>18</v>
      </c>
      <c r="F16" s="30"/>
      <c r="G16" s="55" t="s">
        <v>32</v>
      </c>
    </row>
    <row r="17" spans="1:13" ht="7.5" customHeight="1" thickTop="1" thickBot="1" x14ac:dyDescent="0.25">
      <c r="A17" s="31"/>
      <c r="B17" s="32"/>
      <c r="C17" s="33"/>
      <c r="D17" s="34"/>
      <c r="E17" s="33"/>
      <c r="F17" s="33"/>
      <c r="G17" s="35"/>
    </row>
    <row r="18" spans="1:13" s="36" customFormat="1" ht="21" customHeight="1" thickTop="1" x14ac:dyDescent="0.2">
      <c r="A18" s="190" t="s">
        <v>26</v>
      </c>
      <c r="B18" s="192" t="s">
        <v>19</v>
      </c>
      <c r="C18" s="192" t="s">
        <v>20</v>
      </c>
      <c r="D18" s="194" t="s">
        <v>21</v>
      </c>
      <c r="E18" s="192" t="s">
        <v>22</v>
      </c>
      <c r="F18" s="192" t="s">
        <v>29</v>
      </c>
      <c r="G18" s="188" t="s">
        <v>23</v>
      </c>
    </row>
    <row r="19" spans="1:13" s="36" customFormat="1" ht="22.5" customHeight="1" x14ac:dyDescent="0.2">
      <c r="A19" s="191"/>
      <c r="B19" s="193"/>
      <c r="C19" s="193"/>
      <c r="D19" s="195"/>
      <c r="E19" s="193"/>
      <c r="F19" s="196"/>
      <c r="G19" s="189"/>
    </row>
    <row r="20" spans="1:13" s="41" customFormat="1" ht="32.25" customHeight="1" x14ac:dyDescent="0.2">
      <c r="A20" s="51">
        <v>1</v>
      </c>
      <c r="B20" s="53">
        <v>25</v>
      </c>
      <c r="C20" s="37" t="s">
        <v>114</v>
      </c>
      <c r="D20" s="38">
        <v>38797</v>
      </c>
      <c r="E20" s="39" t="s">
        <v>100</v>
      </c>
      <c r="F20" s="54">
        <v>0.45902777777777781</v>
      </c>
      <c r="G20" s="40"/>
      <c r="H20" s="41">
        <f t="shared" ref="H20:H51" ca="1" si="0">RAND()</f>
        <v>0.28223142282872282</v>
      </c>
      <c r="J20" s="41">
        <v>36</v>
      </c>
    </row>
    <row r="21" spans="1:13" s="41" customFormat="1" ht="32.25" customHeight="1" x14ac:dyDescent="0.2">
      <c r="A21" s="52">
        <v>2</v>
      </c>
      <c r="B21" s="53">
        <v>42</v>
      </c>
      <c r="C21" s="37" t="s">
        <v>156</v>
      </c>
      <c r="D21" s="38">
        <v>39093</v>
      </c>
      <c r="E21" s="39" t="s">
        <v>34</v>
      </c>
      <c r="F21" s="54">
        <v>0.4597222222222222</v>
      </c>
      <c r="G21" s="40"/>
      <c r="H21" s="41">
        <f t="shared" ca="1" si="0"/>
        <v>0.1358313633355237</v>
      </c>
      <c r="J21" s="41">
        <v>55</v>
      </c>
    </row>
    <row r="22" spans="1:13" s="41" customFormat="1" ht="32.25" customHeight="1" x14ac:dyDescent="0.2">
      <c r="A22" s="51">
        <v>3</v>
      </c>
      <c r="B22" s="53">
        <v>7</v>
      </c>
      <c r="C22" s="37" t="s">
        <v>94</v>
      </c>
      <c r="D22" s="38">
        <v>38534</v>
      </c>
      <c r="E22" s="39" t="s">
        <v>95</v>
      </c>
      <c r="F22" s="54">
        <v>0.46041666666666697</v>
      </c>
      <c r="G22" s="40"/>
      <c r="H22" s="41">
        <f t="shared" ca="1" si="0"/>
        <v>0.3574271238387553</v>
      </c>
      <c r="J22" s="41">
        <v>11</v>
      </c>
    </row>
    <row r="23" spans="1:13" s="41" customFormat="1" ht="32.25" customHeight="1" x14ac:dyDescent="0.2">
      <c r="A23" s="52">
        <v>4</v>
      </c>
      <c r="B23" s="53">
        <v>113</v>
      </c>
      <c r="C23" s="37" t="s">
        <v>161</v>
      </c>
      <c r="D23" s="38">
        <v>39071</v>
      </c>
      <c r="E23" s="39" t="s">
        <v>154</v>
      </c>
      <c r="F23" s="54">
        <v>0.46111111111111103</v>
      </c>
      <c r="G23" s="42"/>
      <c r="H23" s="41">
        <f t="shared" ca="1" si="0"/>
        <v>0.66936001599924833</v>
      </c>
    </row>
    <row r="24" spans="1:13" s="43" customFormat="1" ht="32.25" customHeight="1" x14ac:dyDescent="0.2">
      <c r="A24" s="51">
        <v>5</v>
      </c>
      <c r="B24" s="53">
        <v>102</v>
      </c>
      <c r="C24" s="37" t="s">
        <v>118</v>
      </c>
      <c r="D24" s="38">
        <v>38492</v>
      </c>
      <c r="E24" s="39" t="s">
        <v>61</v>
      </c>
      <c r="F24" s="54">
        <v>0.46180555555555503</v>
      </c>
      <c r="G24" s="42"/>
      <c r="H24" s="41">
        <f t="shared" ca="1" si="0"/>
        <v>0.78798698645003462</v>
      </c>
      <c r="I24" s="41"/>
      <c r="J24" s="41">
        <v>46</v>
      </c>
      <c r="K24" s="41"/>
      <c r="L24" s="41"/>
      <c r="M24" s="41"/>
    </row>
    <row r="25" spans="1:13" s="41" customFormat="1" ht="32.25" customHeight="1" x14ac:dyDescent="0.2">
      <c r="A25" s="52">
        <v>6</v>
      </c>
      <c r="B25" s="53">
        <v>95</v>
      </c>
      <c r="C25" s="37" t="s">
        <v>120</v>
      </c>
      <c r="D25" s="38">
        <v>38541</v>
      </c>
      <c r="E25" s="39" t="s">
        <v>75</v>
      </c>
      <c r="F25" s="54">
        <v>0.46250000000000002</v>
      </c>
      <c r="G25" s="42"/>
      <c r="H25" s="41">
        <f t="shared" ca="1" si="0"/>
        <v>3.5264073428082798E-2</v>
      </c>
      <c r="J25" s="41">
        <v>76</v>
      </c>
    </row>
    <row r="26" spans="1:13" s="41" customFormat="1" ht="32.25" customHeight="1" x14ac:dyDescent="0.2">
      <c r="A26" s="51">
        <v>7</v>
      </c>
      <c r="B26" s="53">
        <v>70</v>
      </c>
      <c r="C26" s="37" t="s">
        <v>65</v>
      </c>
      <c r="D26" s="38">
        <v>38576</v>
      </c>
      <c r="E26" s="39" t="s">
        <v>63</v>
      </c>
      <c r="F26" s="54">
        <v>0.46319444444444402</v>
      </c>
      <c r="G26" s="42"/>
      <c r="H26" s="41">
        <f t="shared" ca="1" si="0"/>
        <v>0.69912599671034847</v>
      </c>
      <c r="J26" s="41">
        <v>32</v>
      </c>
    </row>
    <row r="27" spans="1:13" s="41" customFormat="1" ht="32.25" customHeight="1" x14ac:dyDescent="0.2">
      <c r="A27" s="52">
        <v>8</v>
      </c>
      <c r="B27" s="53">
        <v>63</v>
      </c>
      <c r="C27" s="37" t="s">
        <v>119</v>
      </c>
      <c r="D27" s="38">
        <v>38756</v>
      </c>
      <c r="E27" s="39" t="s">
        <v>63</v>
      </c>
      <c r="F27" s="54">
        <v>0.46388888888888902</v>
      </c>
      <c r="G27" s="42"/>
      <c r="H27" s="41">
        <f t="shared" ca="1" si="0"/>
        <v>0.22539828596930012</v>
      </c>
      <c r="J27" s="41">
        <v>28</v>
      </c>
    </row>
    <row r="28" spans="1:13" s="61" customFormat="1" ht="32.25" customHeight="1" x14ac:dyDescent="0.2">
      <c r="A28" s="51">
        <v>9</v>
      </c>
      <c r="B28" s="56">
        <v>1</v>
      </c>
      <c r="C28" s="57" t="s">
        <v>35</v>
      </c>
      <c r="D28" s="58">
        <v>38377</v>
      </c>
      <c r="E28" s="59" t="s">
        <v>36</v>
      </c>
      <c r="F28" s="54">
        <v>0.46458333333333302</v>
      </c>
      <c r="G28" s="60"/>
      <c r="H28" s="61">
        <f t="shared" ca="1" si="0"/>
        <v>0.78298175867798092</v>
      </c>
    </row>
    <row r="29" spans="1:13" s="44" customFormat="1" ht="32.25" customHeight="1" x14ac:dyDescent="0.2">
      <c r="A29" s="52">
        <v>10</v>
      </c>
      <c r="B29" s="53">
        <v>82</v>
      </c>
      <c r="C29" s="37" t="s">
        <v>72</v>
      </c>
      <c r="D29" s="38">
        <v>38360</v>
      </c>
      <c r="E29" s="39" t="s">
        <v>63</v>
      </c>
      <c r="F29" s="54">
        <v>0.46527777777777701</v>
      </c>
      <c r="G29" s="45"/>
      <c r="H29" s="41">
        <f t="shared" ca="1" si="0"/>
        <v>0.24071049198497629</v>
      </c>
      <c r="I29" s="43"/>
      <c r="J29" s="43">
        <v>5</v>
      </c>
      <c r="K29" s="43"/>
      <c r="L29" s="41"/>
      <c r="M29" s="41"/>
    </row>
    <row r="30" spans="1:13" s="41" customFormat="1" ht="32.25" customHeight="1" x14ac:dyDescent="0.2">
      <c r="A30" s="51">
        <v>11</v>
      </c>
      <c r="B30" s="53">
        <v>15</v>
      </c>
      <c r="C30" s="37" t="s">
        <v>105</v>
      </c>
      <c r="D30" s="38">
        <v>38778</v>
      </c>
      <c r="E30" s="39" t="s">
        <v>85</v>
      </c>
      <c r="F30" s="54">
        <v>0.46597222222222201</v>
      </c>
      <c r="G30" s="42"/>
      <c r="H30" s="41">
        <f t="shared" ca="1" si="0"/>
        <v>0.51033758714249633</v>
      </c>
      <c r="J30" s="41">
        <v>12</v>
      </c>
    </row>
    <row r="31" spans="1:13" s="41" customFormat="1" ht="32.25" customHeight="1" x14ac:dyDescent="0.2">
      <c r="A31" s="52">
        <v>12</v>
      </c>
      <c r="B31" s="53">
        <v>2</v>
      </c>
      <c r="C31" s="37" t="s">
        <v>147</v>
      </c>
      <c r="D31" s="38">
        <v>38988</v>
      </c>
      <c r="E31" s="39" t="s">
        <v>130</v>
      </c>
      <c r="F31" s="54">
        <v>0.46666666666666601</v>
      </c>
      <c r="G31" s="42"/>
      <c r="H31" s="41">
        <f t="shared" ca="1" si="0"/>
        <v>0.39837218141570108</v>
      </c>
      <c r="J31" s="41">
        <v>69</v>
      </c>
    </row>
    <row r="32" spans="1:13" s="41" customFormat="1" ht="32.25" customHeight="1" x14ac:dyDescent="0.2">
      <c r="A32" s="51">
        <v>13</v>
      </c>
      <c r="B32" s="53">
        <v>10</v>
      </c>
      <c r="C32" s="37" t="s">
        <v>166</v>
      </c>
      <c r="D32" s="38">
        <v>38855</v>
      </c>
      <c r="E32" s="39" t="s">
        <v>134</v>
      </c>
      <c r="F32" s="54">
        <v>0.46736111111111001</v>
      </c>
      <c r="G32" s="42"/>
      <c r="H32" s="41">
        <f t="shared" ca="1" si="0"/>
        <v>0.97829537504876851</v>
      </c>
      <c r="J32" s="41">
        <v>30</v>
      </c>
    </row>
    <row r="33" spans="1:10" s="41" customFormat="1" ht="32.25" customHeight="1" x14ac:dyDescent="0.2">
      <c r="A33" s="52">
        <v>14</v>
      </c>
      <c r="B33" s="53">
        <v>53</v>
      </c>
      <c r="C33" s="37" t="s">
        <v>165</v>
      </c>
      <c r="D33" s="38">
        <v>38722</v>
      </c>
      <c r="E33" s="39" t="s">
        <v>34</v>
      </c>
      <c r="F33" s="54">
        <v>0.468055555555555</v>
      </c>
      <c r="G33" s="42"/>
      <c r="H33" s="41">
        <f t="shared" ca="1" si="0"/>
        <v>0.27423705878227245</v>
      </c>
      <c r="J33" s="41">
        <v>45</v>
      </c>
    </row>
    <row r="34" spans="1:10" s="41" customFormat="1" ht="32.25" customHeight="1" x14ac:dyDescent="0.2">
      <c r="A34" s="51">
        <v>15</v>
      </c>
      <c r="B34" s="53">
        <v>89</v>
      </c>
      <c r="C34" s="37" t="s">
        <v>128</v>
      </c>
      <c r="D34" s="38">
        <v>39219</v>
      </c>
      <c r="E34" s="39" t="s">
        <v>63</v>
      </c>
      <c r="F34" s="54">
        <v>0.468749999999999</v>
      </c>
      <c r="G34" s="42"/>
      <c r="H34" s="41">
        <f t="shared" ca="1" si="0"/>
        <v>0.7500349946123599</v>
      </c>
      <c r="J34" s="41">
        <v>42</v>
      </c>
    </row>
    <row r="35" spans="1:10" s="41" customFormat="1" ht="32.25" customHeight="1" x14ac:dyDescent="0.2">
      <c r="A35" s="52">
        <v>16</v>
      </c>
      <c r="B35" s="53">
        <v>81</v>
      </c>
      <c r="C35" s="37" t="s">
        <v>91</v>
      </c>
      <c r="D35" s="38">
        <v>38529</v>
      </c>
      <c r="E35" s="39" t="s">
        <v>63</v>
      </c>
      <c r="F35" s="54">
        <v>0.469444444444444</v>
      </c>
      <c r="G35" s="42"/>
      <c r="H35" s="41">
        <f t="shared" ca="1" si="0"/>
        <v>0.73284505591392446</v>
      </c>
      <c r="J35" s="41">
        <v>70</v>
      </c>
    </row>
    <row r="36" spans="1:10" s="41" customFormat="1" ht="32.25" customHeight="1" x14ac:dyDescent="0.2">
      <c r="A36" s="51">
        <v>17</v>
      </c>
      <c r="B36" s="53">
        <v>71</v>
      </c>
      <c r="C36" s="37" t="s">
        <v>90</v>
      </c>
      <c r="D36" s="38">
        <v>38602</v>
      </c>
      <c r="E36" s="39" t="s">
        <v>63</v>
      </c>
      <c r="F36" s="54">
        <v>0.470138888888888</v>
      </c>
      <c r="G36" s="42"/>
      <c r="H36" s="41">
        <f t="shared" ca="1" si="0"/>
        <v>4.8444650104364495E-2</v>
      </c>
      <c r="J36" s="41">
        <v>81</v>
      </c>
    </row>
    <row r="37" spans="1:10" s="41" customFormat="1" ht="32.25" customHeight="1" x14ac:dyDescent="0.2">
      <c r="A37" s="52">
        <v>18</v>
      </c>
      <c r="B37" s="53">
        <v>45</v>
      </c>
      <c r="C37" s="37" t="s">
        <v>54</v>
      </c>
      <c r="D37" s="38"/>
      <c r="E37" s="39" t="s">
        <v>34</v>
      </c>
      <c r="F37" s="54">
        <v>0.47083333333333199</v>
      </c>
      <c r="G37" s="42"/>
      <c r="H37" s="41">
        <f t="shared" ca="1" si="0"/>
        <v>6.6539737363830231E-2</v>
      </c>
      <c r="J37" s="41">
        <v>37</v>
      </c>
    </row>
    <row r="38" spans="1:10" s="41" customFormat="1" ht="32.25" customHeight="1" x14ac:dyDescent="0.2">
      <c r="A38" s="51">
        <v>19</v>
      </c>
      <c r="B38" s="53">
        <v>101</v>
      </c>
      <c r="C38" s="37" t="s">
        <v>117</v>
      </c>
      <c r="D38" s="38">
        <v>38454</v>
      </c>
      <c r="E38" s="39" t="s">
        <v>61</v>
      </c>
      <c r="F38" s="54">
        <v>0.47152777777777699</v>
      </c>
      <c r="G38" s="42"/>
      <c r="H38" s="41">
        <f t="shared" ca="1" si="0"/>
        <v>0.30449626122452589</v>
      </c>
      <c r="J38" s="41">
        <v>23</v>
      </c>
    </row>
    <row r="39" spans="1:10" s="41" customFormat="1" ht="32.25" customHeight="1" x14ac:dyDescent="0.2">
      <c r="A39" s="52">
        <v>20</v>
      </c>
      <c r="B39" s="53">
        <v>61</v>
      </c>
      <c r="C39" s="37" t="s">
        <v>122</v>
      </c>
      <c r="D39" s="38">
        <v>38803</v>
      </c>
      <c r="E39" s="39" t="s">
        <v>63</v>
      </c>
      <c r="F39" s="54">
        <v>0.47222222222222099</v>
      </c>
      <c r="G39" s="42"/>
      <c r="H39" s="41">
        <f t="shared" ca="1" si="0"/>
        <v>1.4219968205030353E-2</v>
      </c>
    </row>
    <row r="40" spans="1:10" s="41" customFormat="1" ht="32.25" customHeight="1" x14ac:dyDescent="0.2">
      <c r="A40" s="51">
        <v>21</v>
      </c>
      <c r="B40" s="53">
        <v>92</v>
      </c>
      <c r="C40" s="37" t="s">
        <v>123</v>
      </c>
      <c r="D40" s="38">
        <v>39242</v>
      </c>
      <c r="E40" s="39" t="s">
        <v>63</v>
      </c>
      <c r="F40" s="54">
        <v>0.47291666666666499</v>
      </c>
      <c r="G40" s="42"/>
      <c r="H40" s="41">
        <f t="shared" ca="1" si="0"/>
        <v>0.97400218537156702</v>
      </c>
    </row>
    <row r="41" spans="1:10" s="41" customFormat="1" ht="32.25" customHeight="1" x14ac:dyDescent="0.2">
      <c r="A41" s="52">
        <v>22</v>
      </c>
      <c r="B41" s="53">
        <v>86</v>
      </c>
      <c r="C41" s="37" t="s">
        <v>71</v>
      </c>
      <c r="D41" s="38">
        <v>38853</v>
      </c>
      <c r="E41" s="39" t="s">
        <v>63</v>
      </c>
      <c r="F41" s="54">
        <v>0.47361111111110998</v>
      </c>
      <c r="G41" s="42"/>
      <c r="H41" s="41">
        <f t="shared" ca="1" si="0"/>
        <v>0.98152240909832744</v>
      </c>
    </row>
    <row r="42" spans="1:10" s="41" customFormat="1" ht="32.25" customHeight="1" x14ac:dyDescent="0.2">
      <c r="A42" s="51">
        <v>23</v>
      </c>
      <c r="B42" s="53">
        <v>111</v>
      </c>
      <c r="C42" s="37" t="s">
        <v>141</v>
      </c>
      <c r="D42" s="38">
        <v>38896</v>
      </c>
      <c r="E42" s="39" t="s">
        <v>70</v>
      </c>
      <c r="F42" s="54">
        <v>0.47430555555555398</v>
      </c>
      <c r="G42" s="42"/>
      <c r="H42" s="41">
        <f t="shared" ca="1" si="0"/>
        <v>0.27175471442589005</v>
      </c>
      <c r="J42" s="41">
        <v>47</v>
      </c>
    </row>
    <row r="43" spans="1:10" s="41" customFormat="1" ht="32.25" customHeight="1" x14ac:dyDescent="0.2">
      <c r="A43" s="52">
        <v>24</v>
      </c>
      <c r="B43" s="53">
        <v>28</v>
      </c>
      <c r="C43" s="37" t="s">
        <v>135</v>
      </c>
      <c r="D43" s="38">
        <v>38849</v>
      </c>
      <c r="E43" s="39" t="s">
        <v>100</v>
      </c>
      <c r="F43" s="54">
        <v>0.47499999999999898</v>
      </c>
      <c r="G43" s="42"/>
      <c r="H43" s="41">
        <f t="shared" ca="1" si="0"/>
        <v>0.34748463460416079</v>
      </c>
      <c r="J43" s="41">
        <v>41</v>
      </c>
    </row>
    <row r="44" spans="1:10" s="41" customFormat="1" ht="32.25" customHeight="1" x14ac:dyDescent="0.2">
      <c r="A44" s="51">
        <v>25</v>
      </c>
      <c r="B44" s="53">
        <v>96</v>
      </c>
      <c r="C44" s="37" t="s">
        <v>142</v>
      </c>
      <c r="D44" s="38">
        <v>38885</v>
      </c>
      <c r="E44" s="39" t="s">
        <v>75</v>
      </c>
      <c r="F44" s="54">
        <v>0.47569444444444298</v>
      </c>
      <c r="G44" s="42"/>
      <c r="H44" s="41">
        <f t="shared" ca="1" si="0"/>
        <v>0.86592937198361419</v>
      </c>
    </row>
    <row r="45" spans="1:10" s="41" customFormat="1" ht="32.25" customHeight="1" x14ac:dyDescent="0.2">
      <c r="A45" s="52">
        <v>26</v>
      </c>
      <c r="B45" s="53">
        <v>23</v>
      </c>
      <c r="C45" s="37" t="s">
        <v>83</v>
      </c>
      <c r="D45" s="38">
        <v>38780</v>
      </c>
      <c r="E45" s="39" t="s">
        <v>171</v>
      </c>
      <c r="F45" s="54">
        <v>0.47638888888888797</v>
      </c>
      <c r="G45" s="42"/>
      <c r="H45" s="41">
        <f t="shared" ca="1" si="0"/>
        <v>0.79222228039650666</v>
      </c>
    </row>
    <row r="46" spans="1:10" s="41" customFormat="1" ht="32.25" customHeight="1" x14ac:dyDescent="0.2">
      <c r="A46" s="51">
        <v>27</v>
      </c>
      <c r="B46" s="53">
        <v>11</v>
      </c>
      <c r="C46" s="37" t="s">
        <v>164</v>
      </c>
      <c r="D46" s="38">
        <v>39027</v>
      </c>
      <c r="E46" s="39" t="s">
        <v>134</v>
      </c>
      <c r="F46" s="54">
        <v>0.47708333333333203</v>
      </c>
      <c r="G46" s="42"/>
      <c r="H46" s="41">
        <f t="shared" ca="1" si="0"/>
        <v>0.64389990940729347</v>
      </c>
    </row>
    <row r="47" spans="1:10" s="41" customFormat="1" ht="32.25" customHeight="1" x14ac:dyDescent="0.2">
      <c r="A47" s="52">
        <v>28</v>
      </c>
      <c r="B47" s="53">
        <v>56</v>
      </c>
      <c r="C47" s="37" t="s">
        <v>133</v>
      </c>
      <c r="D47" s="38">
        <v>39330</v>
      </c>
      <c r="E47" s="39" t="s">
        <v>134</v>
      </c>
      <c r="F47" s="54">
        <v>0.47777777777777602</v>
      </c>
      <c r="G47" s="42"/>
      <c r="H47" s="41">
        <f t="shared" ca="1" si="0"/>
        <v>0.62556800541184276</v>
      </c>
      <c r="J47" s="41">
        <v>79</v>
      </c>
    </row>
    <row r="48" spans="1:10" s="41" customFormat="1" ht="32.25" customHeight="1" x14ac:dyDescent="0.2">
      <c r="A48" s="51">
        <v>29</v>
      </c>
      <c r="B48" s="53">
        <v>6</v>
      </c>
      <c r="C48" s="37" t="s">
        <v>106</v>
      </c>
      <c r="D48" s="38">
        <v>38485</v>
      </c>
      <c r="E48" s="39" t="s">
        <v>95</v>
      </c>
      <c r="F48" s="54">
        <v>0.47847222222222102</v>
      </c>
      <c r="G48" s="42"/>
      <c r="H48" s="41">
        <f t="shared" ca="1" si="0"/>
        <v>0.57452524074906797</v>
      </c>
      <c r="J48" s="41">
        <v>71</v>
      </c>
    </row>
    <row r="49" spans="1:13" s="41" customFormat="1" ht="32.25" customHeight="1" x14ac:dyDescent="0.2">
      <c r="A49" s="52">
        <v>30</v>
      </c>
      <c r="B49" s="53">
        <v>74</v>
      </c>
      <c r="C49" s="37" t="s">
        <v>102</v>
      </c>
      <c r="D49" s="38">
        <v>38775</v>
      </c>
      <c r="E49" s="39" t="s">
        <v>63</v>
      </c>
      <c r="F49" s="54">
        <v>0.47916666666666502</v>
      </c>
      <c r="G49" s="42"/>
      <c r="H49" s="41">
        <f t="shared" ca="1" si="0"/>
        <v>0.36225650998044467</v>
      </c>
      <c r="J49" s="41">
        <v>7</v>
      </c>
    </row>
    <row r="50" spans="1:13" s="41" customFormat="1" ht="32.25" customHeight="1" x14ac:dyDescent="0.2">
      <c r="A50" s="51">
        <v>31</v>
      </c>
      <c r="B50" s="53">
        <v>19</v>
      </c>
      <c r="C50" s="37" t="s">
        <v>145</v>
      </c>
      <c r="D50" s="38">
        <v>38798</v>
      </c>
      <c r="E50" s="39" t="s">
        <v>171</v>
      </c>
      <c r="F50" s="54">
        <v>0.47986111111110902</v>
      </c>
      <c r="G50" s="42"/>
      <c r="H50" s="41">
        <f t="shared" ca="1" si="0"/>
        <v>0.22755022501837296</v>
      </c>
      <c r="L50" s="44"/>
      <c r="M50" s="44"/>
    </row>
    <row r="51" spans="1:13" s="41" customFormat="1" ht="32.25" customHeight="1" x14ac:dyDescent="0.2">
      <c r="A51" s="52">
        <v>32</v>
      </c>
      <c r="B51" s="53">
        <v>115</v>
      </c>
      <c r="C51" s="37" t="s">
        <v>78</v>
      </c>
      <c r="D51" s="38">
        <v>38602</v>
      </c>
      <c r="E51" s="39" t="s">
        <v>28</v>
      </c>
      <c r="F51" s="54">
        <v>0.48055555555555401</v>
      </c>
      <c r="G51" s="42"/>
      <c r="H51" s="41">
        <f t="shared" ca="1" si="0"/>
        <v>0.26563321996424571</v>
      </c>
      <c r="J51" s="41">
        <v>34</v>
      </c>
    </row>
    <row r="52" spans="1:13" s="41" customFormat="1" ht="32.25" customHeight="1" x14ac:dyDescent="0.2">
      <c r="A52" s="51">
        <v>33</v>
      </c>
      <c r="B52" s="53">
        <v>21</v>
      </c>
      <c r="C52" s="37" t="s">
        <v>80</v>
      </c>
      <c r="D52" s="38">
        <v>38701</v>
      </c>
      <c r="E52" s="39" t="s">
        <v>172</v>
      </c>
      <c r="F52" s="54">
        <v>0.48124999999999801</v>
      </c>
      <c r="G52" s="42"/>
      <c r="H52" s="41">
        <f t="shared" ref="H52:H82" ca="1" si="1">RAND()</f>
        <v>0.46250727661327029</v>
      </c>
      <c r="J52" s="41">
        <v>24</v>
      </c>
    </row>
    <row r="53" spans="1:13" s="41" customFormat="1" ht="32.25" customHeight="1" x14ac:dyDescent="0.2">
      <c r="A53" s="52">
        <v>34</v>
      </c>
      <c r="B53" s="53">
        <v>106</v>
      </c>
      <c r="C53" s="37" t="s">
        <v>158</v>
      </c>
      <c r="D53" s="38">
        <v>39017</v>
      </c>
      <c r="E53" s="39" t="s">
        <v>61</v>
      </c>
      <c r="F53" s="54">
        <v>0.48194444444444301</v>
      </c>
      <c r="G53" s="42"/>
      <c r="H53" s="41">
        <f t="shared" ca="1" si="1"/>
        <v>0.79882072223965228</v>
      </c>
      <c r="J53" s="41">
        <v>33</v>
      </c>
    </row>
    <row r="54" spans="1:13" s="41" customFormat="1" ht="32.25" customHeight="1" x14ac:dyDescent="0.2">
      <c r="A54" s="51">
        <v>35</v>
      </c>
      <c r="B54" s="53">
        <v>40</v>
      </c>
      <c r="C54" s="37" t="s">
        <v>149</v>
      </c>
      <c r="D54" s="38">
        <v>39107</v>
      </c>
      <c r="E54" s="39" t="s">
        <v>34</v>
      </c>
      <c r="F54" s="54">
        <v>0.48263888888888701</v>
      </c>
      <c r="G54" s="42"/>
      <c r="H54" s="41">
        <f t="shared" ca="1" si="1"/>
        <v>8.817091225428686E-2</v>
      </c>
      <c r="J54" s="41">
        <v>39</v>
      </c>
    </row>
    <row r="55" spans="1:13" s="41" customFormat="1" ht="32.25" customHeight="1" x14ac:dyDescent="0.2">
      <c r="A55" s="52">
        <v>36</v>
      </c>
      <c r="B55" s="53">
        <v>85</v>
      </c>
      <c r="C55" s="37" t="s">
        <v>76</v>
      </c>
      <c r="D55" s="38">
        <v>38875</v>
      </c>
      <c r="E55" s="39" t="s">
        <v>63</v>
      </c>
      <c r="F55" s="54">
        <v>0.48333333333333101</v>
      </c>
      <c r="G55" s="42"/>
      <c r="H55" s="41">
        <f t="shared" ca="1" si="1"/>
        <v>0.43234921526115822</v>
      </c>
      <c r="J55" s="41">
        <v>8</v>
      </c>
    </row>
    <row r="56" spans="1:13" s="41" customFormat="1" ht="32.25" customHeight="1" x14ac:dyDescent="0.2">
      <c r="A56" s="51">
        <v>37</v>
      </c>
      <c r="B56" s="53">
        <v>93</v>
      </c>
      <c r="C56" s="37" t="s">
        <v>111</v>
      </c>
      <c r="D56" s="38">
        <v>38855</v>
      </c>
      <c r="E56" s="39" t="s">
        <v>112</v>
      </c>
      <c r="F56" s="54">
        <v>0.484027777777776</v>
      </c>
      <c r="G56" s="42"/>
      <c r="H56" s="41">
        <f t="shared" ca="1" si="1"/>
        <v>0.75727052409099183</v>
      </c>
      <c r="J56" s="41">
        <v>75</v>
      </c>
    </row>
    <row r="57" spans="1:13" s="41" customFormat="1" ht="32.25" customHeight="1" x14ac:dyDescent="0.2">
      <c r="A57" s="52">
        <v>38</v>
      </c>
      <c r="B57" s="53">
        <v>87</v>
      </c>
      <c r="C57" s="37" t="s">
        <v>117</v>
      </c>
      <c r="D57" s="38">
        <v>38766</v>
      </c>
      <c r="E57" s="39" t="s">
        <v>63</v>
      </c>
      <c r="F57" s="54">
        <v>0.48472222222222</v>
      </c>
      <c r="G57" s="42"/>
      <c r="H57" s="41">
        <f t="shared" ca="1" si="1"/>
        <v>0.73870728966351273</v>
      </c>
      <c r="J57" s="41">
        <v>77</v>
      </c>
    </row>
    <row r="58" spans="1:13" s="41" customFormat="1" ht="32.25" customHeight="1" x14ac:dyDescent="0.2">
      <c r="A58" s="51">
        <v>39</v>
      </c>
      <c r="B58" s="53">
        <v>109</v>
      </c>
      <c r="C58" s="37" t="s">
        <v>69</v>
      </c>
      <c r="D58" s="38">
        <v>38495</v>
      </c>
      <c r="E58" s="39" t="s">
        <v>70</v>
      </c>
      <c r="F58" s="54">
        <v>0.485416666666664</v>
      </c>
      <c r="G58" s="42"/>
      <c r="H58" s="41">
        <f t="shared" ca="1" si="1"/>
        <v>0.63075049793213323</v>
      </c>
    </row>
    <row r="59" spans="1:13" s="41" customFormat="1" ht="32.25" customHeight="1" x14ac:dyDescent="0.2">
      <c r="A59" s="52">
        <v>40</v>
      </c>
      <c r="B59" s="53">
        <v>17</v>
      </c>
      <c r="C59" s="37" t="s">
        <v>108</v>
      </c>
      <c r="D59" s="38">
        <v>38890</v>
      </c>
      <c r="E59" s="39" t="s">
        <v>109</v>
      </c>
      <c r="F59" s="54">
        <v>0.486111111111109</v>
      </c>
      <c r="G59" s="42"/>
      <c r="H59" s="41">
        <f t="shared" ca="1" si="1"/>
        <v>0.46501836774523375</v>
      </c>
    </row>
    <row r="60" spans="1:13" s="43" customFormat="1" ht="32.25" customHeight="1" x14ac:dyDescent="0.2">
      <c r="A60" s="51">
        <v>41</v>
      </c>
      <c r="B60" s="53">
        <v>67</v>
      </c>
      <c r="C60" s="37" t="s">
        <v>157</v>
      </c>
      <c r="D60" s="38">
        <v>39467</v>
      </c>
      <c r="E60" s="39" t="s">
        <v>63</v>
      </c>
      <c r="F60" s="54">
        <v>0.48680555555555299</v>
      </c>
      <c r="G60" s="42"/>
      <c r="H60" s="41">
        <f t="shared" ca="1" si="1"/>
        <v>0.6332205967630925</v>
      </c>
      <c r="I60" s="41"/>
      <c r="J60" s="41">
        <v>1</v>
      </c>
      <c r="K60" s="41"/>
      <c r="L60" s="41"/>
      <c r="M60" s="41"/>
    </row>
    <row r="61" spans="1:13" s="41" customFormat="1" ht="32.25" customHeight="1" x14ac:dyDescent="0.2">
      <c r="A61" s="52">
        <v>42</v>
      </c>
      <c r="B61" s="53">
        <v>18</v>
      </c>
      <c r="C61" s="37" t="s">
        <v>77</v>
      </c>
      <c r="D61" s="38">
        <v>38466</v>
      </c>
      <c r="E61" s="39" t="s">
        <v>171</v>
      </c>
      <c r="F61" s="54">
        <v>0.48749999999999799</v>
      </c>
      <c r="G61" s="42"/>
      <c r="H61" s="41">
        <f t="shared" ca="1" si="1"/>
        <v>0.17462582488085132</v>
      </c>
      <c r="J61" s="41">
        <v>56</v>
      </c>
    </row>
    <row r="62" spans="1:13" s="41" customFormat="1" ht="32.25" customHeight="1" x14ac:dyDescent="0.2">
      <c r="A62" s="51">
        <v>43</v>
      </c>
      <c r="B62" s="53">
        <v>9</v>
      </c>
      <c r="C62" s="37" t="s">
        <v>163</v>
      </c>
      <c r="D62" s="38">
        <v>38817</v>
      </c>
      <c r="E62" s="39" t="s">
        <v>134</v>
      </c>
      <c r="F62" s="54">
        <v>0.48819444444444199</v>
      </c>
      <c r="G62" s="42"/>
      <c r="H62" s="41">
        <f t="shared" ca="1" si="1"/>
        <v>0.91284522238770449</v>
      </c>
      <c r="J62" s="41">
        <v>67</v>
      </c>
    </row>
    <row r="63" spans="1:13" s="41" customFormat="1" ht="32.25" customHeight="1" x14ac:dyDescent="0.2">
      <c r="A63" s="52">
        <v>44</v>
      </c>
      <c r="B63" s="53">
        <v>97</v>
      </c>
      <c r="C63" s="37" t="s">
        <v>139</v>
      </c>
      <c r="D63" s="38">
        <v>38874</v>
      </c>
      <c r="E63" s="39" t="s">
        <v>75</v>
      </c>
      <c r="F63" s="54">
        <v>0.48888888888888599</v>
      </c>
      <c r="G63" s="42"/>
      <c r="H63" s="41">
        <f t="shared" ca="1" si="1"/>
        <v>0.94363768169080875</v>
      </c>
      <c r="J63" s="41">
        <v>48</v>
      </c>
    </row>
    <row r="64" spans="1:13" s="41" customFormat="1" ht="32.25" customHeight="1" x14ac:dyDescent="0.2">
      <c r="A64" s="51">
        <v>45</v>
      </c>
      <c r="B64" s="53">
        <v>24</v>
      </c>
      <c r="C64" s="37" t="s">
        <v>115</v>
      </c>
      <c r="D64" s="38">
        <v>38392</v>
      </c>
      <c r="E64" s="39" t="s">
        <v>100</v>
      </c>
      <c r="F64" s="54">
        <v>0.48958333333333098</v>
      </c>
      <c r="G64" s="42"/>
      <c r="H64" s="41">
        <f t="shared" ca="1" si="1"/>
        <v>0.90920582324362675</v>
      </c>
      <c r="J64" s="41">
        <v>78</v>
      </c>
    </row>
    <row r="65" spans="1:13" s="41" customFormat="1" ht="32.25" customHeight="1" x14ac:dyDescent="0.2">
      <c r="A65" s="52">
        <v>46</v>
      </c>
      <c r="B65" s="53">
        <v>30</v>
      </c>
      <c r="C65" s="37" t="s">
        <v>87</v>
      </c>
      <c r="D65" s="38">
        <v>38669</v>
      </c>
      <c r="E65" s="39" t="s">
        <v>88</v>
      </c>
      <c r="F65" s="54">
        <v>0.49027777777777498</v>
      </c>
      <c r="G65" s="42"/>
      <c r="H65" s="41">
        <f t="shared" ca="1" si="1"/>
        <v>0.32021106819332479</v>
      </c>
    </row>
    <row r="66" spans="1:13" s="41" customFormat="1" ht="32.25" customHeight="1" x14ac:dyDescent="0.2">
      <c r="A66" s="51">
        <v>47</v>
      </c>
      <c r="B66" s="53">
        <v>16</v>
      </c>
      <c r="C66" s="37" t="s">
        <v>97</v>
      </c>
      <c r="D66" s="38">
        <v>38687</v>
      </c>
      <c r="E66" s="39" t="s">
        <v>85</v>
      </c>
      <c r="F66" s="54">
        <v>0.49097222222221998</v>
      </c>
      <c r="G66" s="42"/>
      <c r="H66" s="41">
        <f t="shared" ca="1" si="1"/>
        <v>0.55581858246028559</v>
      </c>
      <c r="J66" s="41">
        <v>20</v>
      </c>
    </row>
    <row r="67" spans="1:13" s="41" customFormat="1" ht="32.25" customHeight="1" x14ac:dyDescent="0.2">
      <c r="A67" s="52">
        <v>48</v>
      </c>
      <c r="B67" s="53">
        <v>64</v>
      </c>
      <c r="C67" s="37" t="s">
        <v>127</v>
      </c>
      <c r="D67" s="38">
        <v>38994</v>
      </c>
      <c r="E67" s="39" t="s">
        <v>63</v>
      </c>
      <c r="F67" s="54">
        <v>0.49166666666666398</v>
      </c>
      <c r="G67" s="42"/>
      <c r="H67" s="41">
        <f t="shared" ca="1" si="1"/>
        <v>0.10179689361088018</v>
      </c>
      <c r="J67" s="41">
        <v>64</v>
      </c>
    </row>
    <row r="68" spans="1:13" s="41" customFormat="1" ht="32.25" customHeight="1" x14ac:dyDescent="0.2">
      <c r="A68" s="51">
        <v>49</v>
      </c>
      <c r="B68" s="53">
        <v>32</v>
      </c>
      <c r="C68" s="37" t="s">
        <v>113</v>
      </c>
      <c r="D68" s="38">
        <v>38735</v>
      </c>
      <c r="E68" s="39" t="s">
        <v>88</v>
      </c>
      <c r="F68" s="54">
        <v>0.49236111111110797</v>
      </c>
      <c r="G68" s="42"/>
      <c r="H68" s="41">
        <f t="shared" ca="1" si="1"/>
        <v>5.9859166464830804E-2</v>
      </c>
      <c r="J68" s="41">
        <v>72</v>
      </c>
    </row>
    <row r="69" spans="1:13" s="41" customFormat="1" ht="32.25" customHeight="1" x14ac:dyDescent="0.2">
      <c r="A69" s="52">
        <v>50</v>
      </c>
      <c r="B69" s="53">
        <v>20</v>
      </c>
      <c r="C69" s="37" t="s">
        <v>73</v>
      </c>
      <c r="D69" s="38">
        <v>38666</v>
      </c>
      <c r="E69" s="39" t="s">
        <v>173</v>
      </c>
      <c r="F69" s="54">
        <v>0.49305555555555303</v>
      </c>
      <c r="G69" s="42"/>
      <c r="H69" s="41">
        <f t="shared" ca="1" si="1"/>
        <v>8.4639617938455647E-3</v>
      </c>
      <c r="J69" s="41">
        <v>18</v>
      </c>
    </row>
    <row r="70" spans="1:13" s="41" customFormat="1" ht="32.25" customHeight="1" x14ac:dyDescent="0.2">
      <c r="A70" s="51">
        <v>51</v>
      </c>
      <c r="B70" s="53">
        <v>103</v>
      </c>
      <c r="C70" s="37" t="s">
        <v>146</v>
      </c>
      <c r="D70" s="38">
        <v>38476</v>
      </c>
      <c r="E70" s="39" t="s">
        <v>61</v>
      </c>
      <c r="F70" s="54">
        <v>0.49374999999999702</v>
      </c>
      <c r="G70" s="42"/>
      <c r="H70" s="41">
        <f t="shared" ca="1" si="1"/>
        <v>0.76527888638352204</v>
      </c>
      <c r="J70" s="41">
        <v>73</v>
      </c>
    </row>
    <row r="71" spans="1:13" s="41" customFormat="1" ht="32.25" customHeight="1" x14ac:dyDescent="0.2">
      <c r="A71" s="52">
        <v>52</v>
      </c>
      <c r="B71" s="53">
        <v>107</v>
      </c>
      <c r="C71" s="37" t="s">
        <v>137</v>
      </c>
      <c r="D71" s="38">
        <v>38524</v>
      </c>
      <c r="E71" s="39" t="s">
        <v>138</v>
      </c>
      <c r="F71" s="54">
        <v>0.49444444444444202</v>
      </c>
      <c r="G71" s="42"/>
      <c r="H71" s="41">
        <f t="shared" ca="1" si="1"/>
        <v>0.7082285418488482</v>
      </c>
    </row>
    <row r="72" spans="1:13" s="61" customFormat="1" ht="32.25" customHeight="1" x14ac:dyDescent="0.2">
      <c r="A72" s="51">
        <v>53</v>
      </c>
      <c r="B72" s="56">
        <v>49</v>
      </c>
      <c r="C72" s="57" t="s">
        <v>33</v>
      </c>
      <c r="D72" s="58">
        <v>38721</v>
      </c>
      <c r="E72" s="59" t="s">
        <v>34</v>
      </c>
      <c r="F72" s="54">
        <v>0.49513888888888602</v>
      </c>
      <c r="G72" s="60"/>
      <c r="H72" s="61">
        <f t="shared" ca="1" si="1"/>
        <v>0.14389438330937721</v>
      </c>
    </row>
    <row r="73" spans="1:13" s="41" customFormat="1" ht="32.25" customHeight="1" x14ac:dyDescent="0.2">
      <c r="A73" s="52">
        <v>54</v>
      </c>
      <c r="B73" s="53">
        <v>26</v>
      </c>
      <c r="C73" s="37" t="s">
        <v>99</v>
      </c>
      <c r="D73" s="38">
        <v>38601</v>
      </c>
      <c r="E73" s="39" t="s">
        <v>100</v>
      </c>
      <c r="F73" s="54">
        <v>0.49583333333333002</v>
      </c>
      <c r="G73" s="42"/>
      <c r="H73" s="41">
        <f t="shared" ca="1" si="1"/>
        <v>0.47570766380307949</v>
      </c>
    </row>
    <row r="74" spans="1:13" s="41" customFormat="1" ht="32.25" customHeight="1" x14ac:dyDescent="0.2">
      <c r="A74" s="51">
        <v>55</v>
      </c>
      <c r="B74" s="53">
        <v>72</v>
      </c>
      <c r="C74" s="37" t="s">
        <v>66</v>
      </c>
      <c r="D74" s="38">
        <v>38622</v>
      </c>
      <c r="E74" s="39" t="s">
        <v>63</v>
      </c>
      <c r="F74" s="54">
        <v>0.49652777777777501</v>
      </c>
      <c r="G74" s="42"/>
      <c r="H74" s="41">
        <f t="shared" ca="1" si="1"/>
        <v>0.29000366944472467</v>
      </c>
      <c r="J74" s="41">
        <v>35</v>
      </c>
    </row>
    <row r="75" spans="1:13" s="41" customFormat="1" ht="32.25" customHeight="1" x14ac:dyDescent="0.2">
      <c r="A75" s="52">
        <v>56</v>
      </c>
      <c r="B75" s="53">
        <v>39</v>
      </c>
      <c r="C75" s="37" t="s">
        <v>152</v>
      </c>
      <c r="D75" s="38">
        <v>39423</v>
      </c>
      <c r="E75" s="39" t="s">
        <v>34</v>
      </c>
      <c r="F75" s="54">
        <v>0.49722222222221901</v>
      </c>
      <c r="G75" s="42"/>
      <c r="H75" s="41">
        <f t="shared" ca="1" si="1"/>
        <v>0.25548154470232409</v>
      </c>
      <c r="J75" s="41">
        <v>80</v>
      </c>
    </row>
    <row r="76" spans="1:13" s="41" customFormat="1" ht="32.25" customHeight="1" x14ac:dyDescent="0.2">
      <c r="A76" s="51">
        <v>57</v>
      </c>
      <c r="B76" s="53">
        <v>91</v>
      </c>
      <c r="C76" s="37" t="s">
        <v>110</v>
      </c>
      <c r="D76" s="38">
        <v>39151</v>
      </c>
      <c r="E76" s="39" t="s">
        <v>63</v>
      </c>
      <c r="F76" s="54">
        <v>0.49791666666666301</v>
      </c>
      <c r="G76" s="42"/>
      <c r="H76" s="41">
        <f t="shared" ca="1" si="1"/>
        <v>7.8787101622591393E-2</v>
      </c>
      <c r="J76" s="41">
        <v>40</v>
      </c>
    </row>
    <row r="77" spans="1:13" s="41" customFormat="1" ht="32.25" customHeight="1" x14ac:dyDescent="0.2">
      <c r="A77" s="52">
        <v>58</v>
      </c>
      <c r="B77" s="53">
        <v>78</v>
      </c>
      <c r="C77" s="37" t="s">
        <v>143</v>
      </c>
      <c r="D77" s="38">
        <v>38871</v>
      </c>
      <c r="E77" s="39" t="s">
        <v>63</v>
      </c>
      <c r="F77" s="54">
        <v>0.49861111111110801</v>
      </c>
      <c r="G77" s="42"/>
      <c r="H77" s="41">
        <f t="shared" ca="1" si="1"/>
        <v>0.68545843133082629</v>
      </c>
      <c r="J77" s="41">
        <v>58</v>
      </c>
    </row>
    <row r="78" spans="1:13" s="41" customFormat="1" ht="32.25" customHeight="1" x14ac:dyDescent="0.2">
      <c r="A78" s="51">
        <v>59</v>
      </c>
      <c r="B78" s="53">
        <v>76</v>
      </c>
      <c r="C78" s="37" t="s">
        <v>86</v>
      </c>
      <c r="D78" s="38">
        <v>38749</v>
      </c>
      <c r="E78" s="39" t="s">
        <v>63</v>
      </c>
      <c r="F78" s="54">
        <v>0.49930555555555201</v>
      </c>
      <c r="G78" s="42"/>
      <c r="H78" s="41">
        <f t="shared" ca="1" si="1"/>
        <v>0.96204280926445418</v>
      </c>
      <c r="J78" s="41">
        <v>15</v>
      </c>
    </row>
    <row r="79" spans="1:13" s="41" customFormat="1" ht="32.25" customHeight="1" x14ac:dyDescent="0.2">
      <c r="A79" s="52">
        <v>60</v>
      </c>
      <c r="B79" s="53">
        <v>55</v>
      </c>
      <c r="C79" s="37" t="s">
        <v>121</v>
      </c>
      <c r="D79" s="38">
        <v>39033</v>
      </c>
      <c r="E79" s="39" t="s">
        <v>34</v>
      </c>
      <c r="F79" s="54">
        <v>0.499999999999997</v>
      </c>
      <c r="G79" s="42"/>
      <c r="H79" s="41">
        <f t="shared" ca="1" si="1"/>
        <v>0.52812260542939105</v>
      </c>
      <c r="J79" s="41">
        <v>49</v>
      </c>
    </row>
    <row r="80" spans="1:13" s="41" customFormat="1" ht="32.25" customHeight="1" x14ac:dyDescent="0.2">
      <c r="A80" s="51">
        <v>61</v>
      </c>
      <c r="B80" s="53">
        <v>73</v>
      </c>
      <c r="C80" s="37" t="s">
        <v>79</v>
      </c>
      <c r="D80" s="38">
        <v>38421</v>
      </c>
      <c r="E80" s="39" t="s">
        <v>63</v>
      </c>
      <c r="F80" s="54">
        <v>0.500694444444441</v>
      </c>
      <c r="G80" s="42"/>
      <c r="H80" s="41">
        <f t="shared" ca="1" si="1"/>
        <v>0.70591030949013367</v>
      </c>
      <c r="J80" s="41">
        <v>53</v>
      </c>
      <c r="L80" s="43"/>
      <c r="M80" s="43"/>
    </row>
    <row r="81" spans="1:13" s="41" customFormat="1" ht="32.25" customHeight="1" x14ac:dyDescent="0.2">
      <c r="A81" s="52">
        <v>62</v>
      </c>
      <c r="B81" s="53">
        <v>66</v>
      </c>
      <c r="C81" s="37" t="s">
        <v>104</v>
      </c>
      <c r="D81" s="38">
        <v>39170</v>
      </c>
      <c r="E81" s="39" t="s">
        <v>63</v>
      </c>
      <c r="F81" s="54">
        <v>0.501388888888885</v>
      </c>
      <c r="G81" s="50"/>
      <c r="H81" s="41">
        <f t="shared" ca="1" si="1"/>
        <v>3.1807797294772788E-2</v>
      </c>
      <c r="I81" s="44"/>
      <c r="J81" s="44">
        <v>10</v>
      </c>
      <c r="K81" s="44"/>
    </row>
    <row r="82" spans="1:13" s="41" customFormat="1" ht="32.25" customHeight="1" x14ac:dyDescent="0.2">
      <c r="A82" s="51">
        <v>63</v>
      </c>
      <c r="B82" s="53">
        <v>98</v>
      </c>
      <c r="C82" s="37" t="s">
        <v>132</v>
      </c>
      <c r="D82" s="38">
        <v>38960</v>
      </c>
      <c r="E82" s="39" t="s">
        <v>75</v>
      </c>
      <c r="F82" s="54">
        <v>0.50208333333333</v>
      </c>
      <c r="G82" s="42"/>
      <c r="H82" s="41">
        <f t="shared" ca="1" si="1"/>
        <v>0.80428875141619505</v>
      </c>
    </row>
    <row r="83" spans="1:13" s="43" customFormat="1" ht="32.25" customHeight="1" x14ac:dyDescent="0.2">
      <c r="A83" s="52">
        <v>64</v>
      </c>
      <c r="B83" s="53">
        <v>79</v>
      </c>
      <c r="C83" s="37" t="s">
        <v>64</v>
      </c>
      <c r="D83" s="38">
        <v>38489</v>
      </c>
      <c r="E83" s="39" t="s">
        <v>63</v>
      </c>
      <c r="F83" s="54">
        <v>0.50277777777777399</v>
      </c>
      <c r="G83" s="42"/>
      <c r="H83" s="41">
        <v>0.65</v>
      </c>
      <c r="I83" s="41"/>
      <c r="J83" s="41"/>
      <c r="K83" s="41"/>
      <c r="L83" s="41"/>
      <c r="M83" s="41"/>
    </row>
    <row r="84" spans="1:13" s="41" customFormat="1" ht="32.25" customHeight="1" x14ac:dyDescent="0.2">
      <c r="A84" s="51">
        <v>65</v>
      </c>
      <c r="B84" s="53">
        <v>112</v>
      </c>
      <c r="C84" s="37" t="s">
        <v>153</v>
      </c>
      <c r="D84" s="38">
        <v>38793</v>
      </c>
      <c r="E84" s="39" t="s">
        <v>154</v>
      </c>
      <c r="F84" s="54">
        <v>0.50347222222221899</v>
      </c>
      <c r="G84" s="42"/>
      <c r="H84" s="41">
        <f t="shared" ref="H84:H91" ca="1" si="2">RAND()</f>
        <v>0.63151435670601386</v>
      </c>
      <c r="J84" s="41">
        <v>19</v>
      </c>
    </row>
    <row r="85" spans="1:13" s="41" customFormat="1" ht="32.25" customHeight="1" x14ac:dyDescent="0.2">
      <c r="A85" s="52">
        <v>66</v>
      </c>
      <c r="B85" s="53">
        <v>65</v>
      </c>
      <c r="C85" s="37" t="s">
        <v>174</v>
      </c>
      <c r="D85" s="38">
        <v>39137</v>
      </c>
      <c r="E85" s="39" t="s">
        <v>63</v>
      </c>
      <c r="F85" s="54">
        <v>0.50416666666666299</v>
      </c>
      <c r="G85" s="42"/>
      <c r="H85" s="41">
        <f t="shared" ca="1" si="2"/>
        <v>0.79672803877965037</v>
      </c>
      <c r="J85" s="41">
        <v>3</v>
      </c>
    </row>
    <row r="86" spans="1:13" s="41" customFormat="1" ht="32.25" customHeight="1" x14ac:dyDescent="0.2">
      <c r="A86" s="51">
        <v>67</v>
      </c>
      <c r="B86" s="53">
        <v>3</v>
      </c>
      <c r="C86" s="37" t="s">
        <v>150</v>
      </c>
      <c r="D86" s="38">
        <v>38859</v>
      </c>
      <c r="E86" s="39" t="s">
        <v>130</v>
      </c>
      <c r="F86" s="54">
        <v>0.50486111111110699</v>
      </c>
      <c r="G86" s="42"/>
      <c r="H86" s="41">
        <f t="shared" ca="1" si="2"/>
        <v>0.21930570743539268</v>
      </c>
      <c r="J86" s="41">
        <v>6</v>
      </c>
    </row>
    <row r="87" spans="1:13" s="41" customFormat="1" ht="32.25" customHeight="1" x14ac:dyDescent="0.2">
      <c r="A87" s="52">
        <v>68</v>
      </c>
      <c r="B87" s="53">
        <v>104</v>
      </c>
      <c r="C87" s="37" t="s">
        <v>125</v>
      </c>
      <c r="D87" s="38">
        <v>38458</v>
      </c>
      <c r="E87" s="39" t="s">
        <v>61</v>
      </c>
      <c r="F87" s="54">
        <v>0.50555555555555198</v>
      </c>
      <c r="G87" s="42"/>
      <c r="H87" s="41">
        <f t="shared" ca="1" si="2"/>
        <v>3.5683945977201259E-2</v>
      </c>
      <c r="J87" s="41">
        <v>26</v>
      </c>
    </row>
    <row r="88" spans="1:13" s="41" customFormat="1" ht="32.25" customHeight="1" x14ac:dyDescent="0.2">
      <c r="A88" s="51">
        <v>69</v>
      </c>
      <c r="B88" s="53">
        <v>100</v>
      </c>
      <c r="C88" s="37" t="s">
        <v>140</v>
      </c>
      <c r="D88" s="38">
        <v>38614</v>
      </c>
      <c r="E88" s="39" t="s">
        <v>61</v>
      </c>
      <c r="F88" s="54">
        <v>0.50624999999999598</v>
      </c>
      <c r="G88" s="42"/>
      <c r="H88" s="41">
        <f t="shared" ca="1" si="2"/>
        <v>0.38968400536025327</v>
      </c>
      <c r="J88" s="41">
        <v>29</v>
      </c>
    </row>
    <row r="89" spans="1:13" s="41" customFormat="1" ht="32.25" customHeight="1" x14ac:dyDescent="0.2">
      <c r="A89" s="52">
        <v>70</v>
      </c>
      <c r="B89" s="53">
        <v>43</v>
      </c>
      <c r="C89" s="37" t="s">
        <v>159</v>
      </c>
      <c r="D89" s="38">
        <v>39327</v>
      </c>
      <c r="E89" s="39" t="s">
        <v>34</v>
      </c>
      <c r="F89" s="54">
        <v>0.50694444444444098</v>
      </c>
      <c r="G89" s="42"/>
      <c r="H89" s="41">
        <f t="shared" ca="1" si="2"/>
        <v>0.1343725365803049</v>
      </c>
      <c r="J89" s="41">
        <v>52</v>
      </c>
    </row>
    <row r="90" spans="1:13" s="41" customFormat="1" ht="32.25" customHeight="1" x14ac:dyDescent="0.2">
      <c r="A90" s="51">
        <v>71</v>
      </c>
      <c r="B90" s="53">
        <v>114</v>
      </c>
      <c r="C90" s="37" t="s">
        <v>148</v>
      </c>
      <c r="D90" s="38">
        <v>39014</v>
      </c>
      <c r="E90" s="39" t="s">
        <v>28</v>
      </c>
      <c r="F90" s="54">
        <v>0.50763888888888498</v>
      </c>
      <c r="G90" s="42"/>
      <c r="H90" s="41">
        <f t="shared" ca="1" si="2"/>
        <v>0.7058126379611811</v>
      </c>
    </row>
    <row r="91" spans="1:13" s="41" customFormat="1" ht="32.25" customHeight="1" x14ac:dyDescent="0.2">
      <c r="A91" s="52">
        <v>72</v>
      </c>
      <c r="B91" s="53">
        <v>110</v>
      </c>
      <c r="C91" s="37" t="s">
        <v>96</v>
      </c>
      <c r="D91" s="38">
        <v>38375</v>
      </c>
      <c r="E91" s="39" t="s">
        <v>70</v>
      </c>
      <c r="F91" s="54">
        <v>0.50833333333332897</v>
      </c>
      <c r="G91" s="42"/>
      <c r="H91" s="41">
        <f t="shared" ca="1" si="2"/>
        <v>0.26340631783295676</v>
      </c>
    </row>
    <row r="92" spans="1:13" s="41" customFormat="1" ht="32.25" customHeight="1" x14ac:dyDescent="0.2">
      <c r="A92" s="51">
        <v>73</v>
      </c>
      <c r="B92" s="53">
        <v>83</v>
      </c>
      <c r="C92" s="37" t="s">
        <v>68</v>
      </c>
      <c r="D92" s="38">
        <v>38944</v>
      </c>
      <c r="E92" s="39" t="s">
        <v>63</v>
      </c>
      <c r="F92" s="54">
        <v>0.50902777777777397</v>
      </c>
      <c r="G92" s="42"/>
      <c r="H92" s="41">
        <v>0.75</v>
      </c>
      <c r="J92" s="41">
        <v>60</v>
      </c>
    </row>
    <row r="93" spans="1:13" s="41" customFormat="1" ht="32.25" customHeight="1" x14ac:dyDescent="0.2">
      <c r="A93" s="52">
        <v>74</v>
      </c>
      <c r="B93" s="53">
        <v>44</v>
      </c>
      <c r="C93" s="37" t="s">
        <v>162</v>
      </c>
      <c r="D93" s="38">
        <v>39391</v>
      </c>
      <c r="E93" s="39" t="s">
        <v>34</v>
      </c>
      <c r="F93" s="54">
        <v>0.50972222222221797</v>
      </c>
      <c r="G93" s="42"/>
      <c r="H93" s="41">
        <f ca="1">RAND()</f>
        <v>0.40906240800442362</v>
      </c>
      <c r="J93" s="41">
        <v>16</v>
      </c>
    </row>
    <row r="94" spans="1:13" s="41" customFormat="1" ht="32.25" customHeight="1" x14ac:dyDescent="0.2">
      <c r="A94" s="51">
        <v>75</v>
      </c>
      <c r="B94" s="53">
        <v>54</v>
      </c>
      <c r="C94" s="37" t="s">
        <v>160</v>
      </c>
      <c r="D94" s="38">
        <v>38826</v>
      </c>
      <c r="E94" s="39" t="s">
        <v>34</v>
      </c>
      <c r="F94" s="54">
        <v>0.51041666666666197</v>
      </c>
      <c r="G94" s="42"/>
      <c r="H94" s="41">
        <f ca="1">RAND()</f>
        <v>0.99188853209632366</v>
      </c>
      <c r="J94" s="41">
        <v>14</v>
      </c>
    </row>
    <row r="95" spans="1:13" s="41" customFormat="1" ht="32.25" customHeight="1" x14ac:dyDescent="0.2">
      <c r="A95" s="52">
        <v>76</v>
      </c>
      <c r="B95" s="53">
        <v>88</v>
      </c>
      <c r="C95" s="37" t="s">
        <v>98</v>
      </c>
      <c r="D95" s="38">
        <v>39346</v>
      </c>
      <c r="E95" s="39" t="s">
        <v>63</v>
      </c>
      <c r="F95" s="54">
        <v>0.51111111111110696</v>
      </c>
      <c r="G95" s="42"/>
      <c r="H95" s="41">
        <v>0.78</v>
      </c>
    </row>
    <row r="96" spans="1:13" s="41" customFormat="1" ht="32.25" customHeight="1" x14ac:dyDescent="0.2">
      <c r="A96" s="51">
        <v>77</v>
      </c>
      <c r="B96" s="53">
        <v>41</v>
      </c>
      <c r="C96" s="37" t="s">
        <v>151</v>
      </c>
      <c r="D96" s="38">
        <v>39089</v>
      </c>
      <c r="E96" s="39" t="s">
        <v>34</v>
      </c>
      <c r="F96" s="54">
        <v>0.51180555555555096</v>
      </c>
      <c r="G96" s="45"/>
      <c r="H96" s="41">
        <f ca="1">RAND()</f>
        <v>0.84005531095004526</v>
      </c>
      <c r="I96" s="43"/>
      <c r="J96" s="43">
        <v>68</v>
      </c>
      <c r="K96" s="43"/>
    </row>
    <row r="97" spans="1:13" s="41" customFormat="1" ht="32.25" customHeight="1" x14ac:dyDescent="0.2">
      <c r="A97" s="52">
        <v>78</v>
      </c>
      <c r="B97" s="53">
        <v>69</v>
      </c>
      <c r="C97" s="37" t="s">
        <v>62</v>
      </c>
      <c r="D97" s="38">
        <v>38564</v>
      </c>
      <c r="E97" s="39" t="s">
        <v>63</v>
      </c>
      <c r="F97" s="54">
        <v>0.51249999999999596</v>
      </c>
      <c r="G97" s="46"/>
      <c r="H97" s="41">
        <v>0.8</v>
      </c>
      <c r="J97" s="41">
        <v>31</v>
      </c>
    </row>
    <row r="98" spans="1:13" s="41" customFormat="1" ht="32.25" customHeight="1" x14ac:dyDescent="0.2">
      <c r="A98" s="51">
        <v>79</v>
      </c>
      <c r="B98" s="53">
        <v>108</v>
      </c>
      <c r="C98" s="37" t="s">
        <v>82</v>
      </c>
      <c r="D98" s="38">
        <v>38452</v>
      </c>
      <c r="E98" s="39" t="s">
        <v>70</v>
      </c>
      <c r="F98" s="54">
        <v>0.51319444444443996</v>
      </c>
      <c r="G98" s="46"/>
      <c r="H98" s="41">
        <f t="shared" ref="H98:H107" ca="1" si="3">RAND()</f>
        <v>0.40156370737787683</v>
      </c>
      <c r="J98" s="41">
        <v>59</v>
      </c>
      <c r="L98" s="43"/>
      <c r="M98" s="43"/>
    </row>
    <row r="99" spans="1:13" s="41" customFormat="1" ht="32.25" customHeight="1" x14ac:dyDescent="0.2">
      <c r="A99" s="52">
        <v>80</v>
      </c>
      <c r="B99" s="53">
        <v>94</v>
      </c>
      <c r="C99" s="37" t="s">
        <v>74</v>
      </c>
      <c r="D99" s="38">
        <v>38419</v>
      </c>
      <c r="E99" s="39" t="s">
        <v>75</v>
      </c>
      <c r="F99" s="54">
        <v>0.51388888888888395</v>
      </c>
      <c r="G99" s="46"/>
      <c r="H99" s="41">
        <f t="shared" ca="1" si="3"/>
        <v>0.90686130074045723</v>
      </c>
      <c r="J99" s="41">
        <v>74</v>
      </c>
    </row>
    <row r="100" spans="1:13" s="41" customFormat="1" ht="32.25" customHeight="1" x14ac:dyDescent="0.2">
      <c r="A100" s="51">
        <v>81</v>
      </c>
      <c r="B100" s="53">
        <v>80</v>
      </c>
      <c r="C100" s="37" t="s">
        <v>67</v>
      </c>
      <c r="D100" s="38">
        <v>38425</v>
      </c>
      <c r="E100" s="39" t="s">
        <v>63</v>
      </c>
      <c r="F100" s="54">
        <v>0.51458333333332895</v>
      </c>
      <c r="G100" s="46"/>
      <c r="H100" s="41">
        <f t="shared" ca="1" si="3"/>
        <v>0.36129410934792072</v>
      </c>
    </row>
    <row r="101" spans="1:13" s="41" customFormat="1" ht="32.25" customHeight="1" x14ac:dyDescent="0.2">
      <c r="A101" s="52">
        <v>82</v>
      </c>
      <c r="B101" s="53">
        <v>77</v>
      </c>
      <c r="C101" s="37" t="s">
        <v>131</v>
      </c>
      <c r="D101" s="38">
        <v>38730</v>
      </c>
      <c r="E101" s="39" t="s">
        <v>63</v>
      </c>
      <c r="F101" s="54">
        <v>0.51527777777777295</v>
      </c>
      <c r="G101" s="46"/>
      <c r="H101" s="41">
        <f t="shared" ca="1" si="3"/>
        <v>2.4167061115691668E-2</v>
      </c>
      <c r="J101" s="41">
        <v>25</v>
      </c>
    </row>
    <row r="102" spans="1:13" s="41" customFormat="1" ht="32.25" customHeight="1" x14ac:dyDescent="0.2">
      <c r="A102" s="51">
        <v>83</v>
      </c>
      <c r="B102" s="53">
        <v>27</v>
      </c>
      <c r="C102" s="37" t="s">
        <v>124</v>
      </c>
      <c r="D102" s="38">
        <v>38388</v>
      </c>
      <c r="E102" s="39" t="s">
        <v>100</v>
      </c>
      <c r="F102" s="54">
        <v>0.51597222222221795</v>
      </c>
      <c r="G102" s="46"/>
      <c r="H102" s="41">
        <f t="shared" ca="1" si="3"/>
        <v>0.72305276082486758</v>
      </c>
      <c r="J102" s="41">
        <v>50</v>
      </c>
    </row>
    <row r="103" spans="1:13" s="41" customFormat="1" ht="32.25" customHeight="1" x14ac:dyDescent="0.2">
      <c r="A103" s="52">
        <v>84</v>
      </c>
      <c r="B103" s="53">
        <v>12</v>
      </c>
      <c r="C103" s="37" t="s">
        <v>84</v>
      </c>
      <c r="D103" s="38">
        <v>38822</v>
      </c>
      <c r="E103" s="39" t="s">
        <v>85</v>
      </c>
      <c r="F103" s="54">
        <v>0.51666666666666194</v>
      </c>
      <c r="G103" s="47"/>
      <c r="H103" s="41">
        <f t="shared" ca="1" si="3"/>
        <v>0.29024671099790766</v>
      </c>
      <c r="I103" s="43"/>
      <c r="J103" s="43">
        <v>43</v>
      </c>
      <c r="K103" s="43"/>
    </row>
    <row r="104" spans="1:13" s="41" customFormat="1" ht="32.25" customHeight="1" x14ac:dyDescent="0.2">
      <c r="A104" s="51">
        <v>85</v>
      </c>
      <c r="B104" s="53">
        <v>52</v>
      </c>
      <c r="C104" s="37" t="s">
        <v>155</v>
      </c>
      <c r="D104" s="38">
        <v>39063</v>
      </c>
      <c r="E104" s="39" t="s">
        <v>34</v>
      </c>
      <c r="F104" s="54">
        <v>0.51736111111110605</v>
      </c>
      <c r="G104" s="46"/>
      <c r="H104" s="41">
        <f t="shared" ca="1" si="3"/>
        <v>0.39957691844618715</v>
      </c>
      <c r="J104" s="41">
        <v>38</v>
      </c>
    </row>
    <row r="105" spans="1:13" s="41" customFormat="1" ht="32.25" customHeight="1" x14ac:dyDescent="0.2">
      <c r="A105" s="52">
        <v>86</v>
      </c>
      <c r="B105" s="53">
        <v>34</v>
      </c>
      <c r="C105" s="37" t="s">
        <v>136</v>
      </c>
      <c r="D105" s="38">
        <v>38806</v>
      </c>
      <c r="E105" s="39" t="s">
        <v>88</v>
      </c>
      <c r="F105" s="54">
        <v>0.51805555555555105</v>
      </c>
      <c r="G105" s="46"/>
      <c r="H105" s="41">
        <f t="shared" ca="1" si="3"/>
        <v>0.65644203598155515</v>
      </c>
    </row>
    <row r="106" spans="1:13" s="41" customFormat="1" ht="32.25" customHeight="1" x14ac:dyDescent="0.2">
      <c r="A106" s="51">
        <v>87</v>
      </c>
      <c r="B106" s="53">
        <v>68</v>
      </c>
      <c r="C106" s="37" t="s">
        <v>116</v>
      </c>
      <c r="D106" s="38">
        <v>39306</v>
      </c>
      <c r="E106" s="39" t="s">
        <v>63</v>
      </c>
      <c r="F106" s="54">
        <v>0.51874999999999505</v>
      </c>
      <c r="G106" s="46"/>
      <c r="H106" s="41">
        <f t="shared" ca="1" si="3"/>
        <v>0.27852993633777312</v>
      </c>
      <c r="J106" s="41">
        <v>9</v>
      </c>
    </row>
    <row r="107" spans="1:13" s="41" customFormat="1" ht="32.25" customHeight="1" x14ac:dyDescent="0.2">
      <c r="A107" s="52">
        <v>88</v>
      </c>
      <c r="B107" s="53">
        <v>8</v>
      </c>
      <c r="C107" s="37" t="s">
        <v>101</v>
      </c>
      <c r="D107" s="38">
        <v>38371</v>
      </c>
      <c r="E107" s="39" t="s">
        <v>95</v>
      </c>
      <c r="F107" s="54">
        <v>0.51944444444443905</v>
      </c>
      <c r="G107" s="46"/>
      <c r="H107" s="41">
        <f t="shared" ca="1" si="3"/>
        <v>0.59136307287607359</v>
      </c>
    </row>
    <row r="108" spans="1:13" s="41" customFormat="1" ht="32.25" customHeight="1" x14ac:dyDescent="0.2">
      <c r="A108" s="51">
        <v>89</v>
      </c>
      <c r="B108" s="53">
        <v>4</v>
      </c>
      <c r="C108" s="37" t="s">
        <v>129</v>
      </c>
      <c r="D108" s="38">
        <v>38750</v>
      </c>
      <c r="E108" s="39" t="s">
        <v>130</v>
      </c>
      <c r="F108" s="54">
        <v>0.52013888888888404</v>
      </c>
      <c r="G108" s="46"/>
      <c r="H108" s="41">
        <v>0.89</v>
      </c>
    </row>
    <row r="109" spans="1:13" s="41" customFormat="1" ht="32.25" customHeight="1" x14ac:dyDescent="0.2">
      <c r="A109" s="52">
        <v>90</v>
      </c>
      <c r="B109" s="53">
        <v>90</v>
      </c>
      <c r="C109" s="37" t="s">
        <v>107</v>
      </c>
      <c r="D109" s="38">
        <v>39347</v>
      </c>
      <c r="E109" s="39" t="s">
        <v>63</v>
      </c>
      <c r="F109" s="54">
        <v>0.52083333333332804</v>
      </c>
      <c r="G109" s="46"/>
      <c r="H109" s="41">
        <f t="shared" ref="H109:H117" ca="1" si="4">RAND()</f>
        <v>0.3439716670656674</v>
      </c>
      <c r="J109" s="41">
        <v>63</v>
      </c>
    </row>
    <row r="110" spans="1:13" s="41" customFormat="1" ht="32.25" customHeight="1" x14ac:dyDescent="0.2">
      <c r="A110" s="62">
        <v>91</v>
      </c>
      <c r="B110" s="53">
        <v>84</v>
      </c>
      <c r="C110" s="37" t="s">
        <v>58</v>
      </c>
      <c r="D110" s="38">
        <v>38828</v>
      </c>
      <c r="E110" s="39" t="s">
        <v>63</v>
      </c>
      <c r="F110" s="54">
        <v>0.52152777777777304</v>
      </c>
      <c r="G110" s="63"/>
      <c r="H110" s="41">
        <f t="shared" ca="1" si="4"/>
        <v>0.79669380237946896</v>
      </c>
      <c r="J110" s="41">
        <v>22</v>
      </c>
    </row>
    <row r="111" spans="1:13" s="41" customFormat="1" ht="32.25" customHeight="1" x14ac:dyDescent="0.2">
      <c r="A111" s="62">
        <v>92</v>
      </c>
      <c r="B111" s="53">
        <v>99</v>
      </c>
      <c r="C111" s="37" t="s">
        <v>144</v>
      </c>
      <c r="D111" s="38">
        <v>38916</v>
      </c>
      <c r="E111" s="39" t="s">
        <v>75</v>
      </c>
      <c r="F111" s="54">
        <v>0.52222222222221704</v>
      </c>
      <c r="G111" s="63"/>
      <c r="H111" s="41">
        <f t="shared" ca="1" si="4"/>
        <v>0.77699011664907203</v>
      </c>
      <c r="J111" s="41">
        <v>51</v>
      </c>
    </row>
    <row r="112" spans="1:13" s="41" customFormat="1" ht="32.25" customHeight="1" x14ac:dyDescent="0.2">
      <c r="A112" s="62">
        <v>93</v>
      </c>
      <c r="B112" s="53">
        <v>50</v>
      </c>
      <c r="C112" s="37" t="s">
        <v>126</v>
      </c>
      <c r="D112" s="38">
        <v>38838</v>
      </c>
      <c r="E112" s="39" t="s">
        <v>34</v>
      </c>
      <c r="F112" s="54">
        <v>0.52291666666666103</v>
      </c>
      <c r="G112" s="63"/>
      <c r="H112" s="41">
        <f t="shared" ca="1" si="4"/>
        <v>0.40699662790369695</v>
      </c>
      <c r="J112" s="41">
        <v>62</v>
      </c>
    </row>
    <row r="113" spans="1:13" s="41" customFormat="1" ht="32.25" customHeight="1" x14ac:dyDescent="0.2">
      <c r="A113" s="62">
        <v>94</v>
      </c>
      <c r="B113" s="53">
        <v>33</v>
      </c>
      <c r="C113" s="37" t="s">
        <v>103</v>
      </c>
      <c r="D113" s="38">
        <v>38970</v>
      </c>
      <c r="E113" s="39" t="s">
        <v>88</v>
      </c>
      <c r="F113" s="54">
        <v>0.52361111111110603</v>
      </c>
      <c r="G113" s="63"/>
      <c r="H113" s="41">
        <f t="shared" ca="1" si="4"/>
        <v>0.61518835975137964</v>
      </c>
      <c r="J113" s="41">
        <v>44</v>
      </c>
    </row>
    <row r="114" spans="1:13" s="41" customFormat="1" ht="32.25" customHeight="1" x14ac:dyDescent="0.2">
      <c r="A114" s="62">
        <v>95</v>
      </c>
      <c r="B114" s="53">
        <v>22</v>
      </c>
      <c r="C114" s="37" t="s">
        <v>93</v>
      </c>
      <c r="D114" s="38">
        <v>38477</v>
      </c>
      <c r="E114" s="39" t="s">
        <v>171</v>
      </c>
      <c r="F114" s="54">
        <v>0.52430555555555003</v>
      </c>
      <c r="G114" s="63"/>
      <c r="H114" s="41">
        <f t="shared" ca="1" si="4"/>
        <v>1.3989587477488463E-2</v>
      </c>
    </row>
    <row r="115" spans="1:13" s="41" customFormat="1" ht="32.25" customHeight="1" x14ac:dyDescent="0.2">
      <c r="A115" s="62">
        <v>96</v>
      </c>
      <c r="B115" s="53">
        <v>14</v>
      </c>
      <c r="C115" s="37" t="s">
        <v>89</v>
      </c>
      <c r="D115" s="38">
        <v>38756</v>
      </c>
      <c r="E115" s="39" t="s">
        <v>85</v>
      </c>
      <c r="F115" s="54">
        <v>0.52499999999999403</v>
      </c>
      <c r="G115" s="63"/>
      <c r="H115" s="41">
        <f t="shared" ca="1" si="4"/>
        <v>2.3869887043857285E-2</v>
      </c>
      <c r="J115" s="41">
        <v>61</v>
      </c>
    </row>
    <row r="116" spans="1:13" s="41" customFormat="1" ht="32.25" customHeight="1" x14ac:dyDescent="0.2">
      <c r="A116" s="62">
        <v>97</v>
      </c>
      <c r="B116" s="53">
        <v>116</v>
      </c>
      <c r="C116" s="37" t="s">
        <v>81</v>
      </c>
      <c r="D116" s="38">
        <v>38670</v>
      </c>
      <c r="E116" s="39" t="s">
        <v>28</v>
      </c>
      <c r="F116" s="54">
        <v>0.52569444444443902</v>
      </c>
      <c r="G116" s="63"/>
      <c r="H116" s="41">
        <f t="shared" ca="1" si="4"/>
        <v>0.98265337586956414</v>
      </c>
      <c r="J116" s="41">
        <v>4</v>
      </c>
      <c r="L116" s="43"/>
      <c r="M116" s="43" t="s">
        <v>24</v>
      </c>
    </row>
    <row r="117" spans="1:13" s="41" customFormat="1" ht="32.25" customHeight="1" x14ac:dyDescent="0.2">
      <c r="A117" s="62">
        <v>98</v>
      </c>
      <c r="B117" s="53">
        <v>75</v>
      </c>
      <c r="C117" s="37" t="s">
        <v>92</v>
      </c>
      <c r="D117" s="38">
        <v>38983</v>
      </c>
      <c r="E117" s="39" t="s">
        <v>63</v>
      </c>
      <c r="F117" s="54">
        <v>0.52638888888888302</v>
      </c>
      <c r="G117" s="64" t="s">
        <v>30</v>
      </c>
      <c r="H117" s="41">
        <f t="shared" ca="1" si="4"/>
        <v>0.17565087008938574</v>
      </c>
      <c r="J117" s="41">
        <v>66</v>
      </c>
    </row>
  </sheetData>
  <sortState ref="A20:K119">
    <sortCondition ref="H20:H119"/>
  </sortState>
  <mergeCells count="17">
    <mergeCell ref="A6:G6"/>
    <mergeCell ref="A7:G7"/>
    <mergeCell ref="A8:G8"/>
    <mergeCell ref="A9:G9"/>
    <mergeCell ref="D11:E11"/>
    <mergeCell ref="A1:G1"/>
    <mergeCell ref="A2:G2"/>
    <mergeCell ref="A3:G3"/>
    <mergeCell ref="A4:G4"/>
    <mergeCell ref="A5:G5"/>
    <mergeCell ref="G18:G19"/>
    <mergeCell ref="A18:A19"/>
    <mergeCell ref="B18:B19"/>
    <mergeCell ref="C18:C19"/>
    <mergeCell ref="D18:D19"/>
    <mergeCell ref="E18:E19"/>
    <mergeCell ref="F18:F19"/>
  </mergeCells>
  <conditionalFormatting sqref="B20:B117">
    <cfRule type="duplicateValues" dxfId="0" priority="6"/>
  </conditionalFormatting>
  <printOptions horizontalCentered="1"/>
  <pageMargins left="0.19685039370078741" right="0.19685039370078741" top="0.59055118110236227" bottom="0.39824999999999999" header="0.15748031496062992" footer="0.11811023622047245"/>
  <pageSetup paperSize="256" scale="8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T61"/>
  <sheetViews>
    <sheetView tabSelected="1" view="pageBreakPreview" topLeftCell="A10" zoomScaleNormal="100" zoomScaleSheetLayoutView="100" workbookViewId="0">
      <selection activeCell="I13" sqref="I13"/>
    </sheetView>
  </sheetViews>
  <sheetFormatPr defaultRowHeight="12.75" x14ac:dyDescent="0.2"/>
  <cols>
    <col min="1" max="1" width="6.125" style="65" customWidth="1"/>
    <col min="2" max="2" width="6.125" style="100" customWidth="1"/>
    <col min="3" max="3" width="10.5" style="100" customWidth="1"/>
    <col min="4" max="4" width="18.625" style="65" customWidth="1"/>
    <col min="5" max="5" width="9.625" style="65" customWidth="1"/>
    <col min="6" max="6" width="6.75" style="65" customWidth="1"/>
    <col min="7" max="7" width="21" style="65" customWidth="1"/>
    <col min="8" max="8" width="11.875" style="65" customWidth="1"/>
    <col min="9" max="9" width="13.25" style="65" customWidth="1"/>
    <col min="10" max="10" width="8.25" style="65" customWidth="1"/>
    <col min="11" max="11" width="11.875" style="65" customWidth="1"/>
    <col min="12" max="12" width="12.875" style="65" customWidth="1"/>
    <col min="13" max="13" width="10.125" style="65" hidden="1" customWidth="1"/>
    <col min="14" max="14" width="0" style="65" hidden="1" customWidth="1"/>
    <col min="15" max="16384" width="9" style="65"/>
  </cols>
  <sheetData>
    <row r="1" spans="1:12" ht="17.25" customHeight="1" x14ac:dyDescent="0.2">
      <c r="A1" s="228" t="s">
        <v>37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2" ht="17.25" customHeight="1" x14ac:dyDescent="0.2">
      <c r="A2" s="228" t="s">
        <v>59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2" ht="17.25" customHeight="1" x14ac:dyDescent="0.2">
      <c r="A3" s="228" t="s">
        <v>38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1:12" ht="17.25" customHeight="1" x14ac:dyDescent="0.2">
      <c r="A4" s="228" t="s">
        <v>53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</row>
    <row r="5" spans="1:12" ht="5.25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s="67" customFormat="1" ht="24.75" customHeight="1" x14ac:dyDescent="0.2">
      <c r="A6" s="229" t="s">
        <v>201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</row>
    <row r="7" spans="1:12" s="67" customFormat="1" ht="18" customHeight="1" x14ac:dyDescent="0.2">
      <c r="A7" s="227" t="s">
        <v>39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</row>
    <row r="8" spans="1:12" s="67" customFormat="1" ht="4.5" customHeight="1" thickBo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2" ht="18" customHeight="1" thickTop="1" x14ac:dyDescent="0.2">
      <c r="A9" s="212" t="s">
        <v>40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4"/>
    </row>
    <row r="10" spans="1:12" ht="18" customHeight="1" x14ac:dyDescent="0.2">
      <c r="A10" s="215" t="s">
        <v>188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7"/>
    </row>
    <row r="11" spans="1:12" ht="16.5" customHeight="1" x14ac:dyDescent="0.2">
      <c r="A11" s="215" t="s">
        <v>202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7"/>
    </row>
    <row r="12" spans="1:12" ht="5.25" customHeight="1" x14ac:dyDescent="0.2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1"/>
    </row>
    <row r="13" spans="1:12" ht="15.75" x14ac:dyDescent="0.2">
      <c r="A13" s="174" t="s">
        <v>246</v>
      </c>
      <c r="B13" s="72"/>
      <c r="C13" s="101"/>
      <c r="D13" s="102"/>
      <c r="E13" s="73"/>
      <c r="F13" s="152"/>
      <c r="G13" s="186" t="s">
        <v>248</v>
      </c>
      <c r="H13" s="73"/>
      <c r="I13" s="73"/>
      <c r="J13" s="73"/>
      <c r="K13" s="74"/>
      <c r="L13" s="75" t="s">
        <v>189</v>
      </c>
    </row>
    <row r="14" spans="1:12" ht="15.75" x14ac:dyDescent="0.2">
      <c r="A14" s="76" t="s">
        <v>247</v>
      </c>
      <c r="B14" s="77"/>
      <c r="C14" s="103"/>
      <c r="D14" s="104"/>
      <c r="E14" s="78"/>
      <c r="F14" s="153"/>
      <c r="G14" s="187" t="s">
        <v>249</v>
      </c>
      <c r="H14" s="78"/>
      <c r="I14" s="78"/>
      <c r="J14" s="78"/>
      <c r="K14" s="79"/>
      <c r="L14" s="176" t="s">
        <v>203</v>
      </c>
    </row>
    <row r="15" spans="1:12" ht="15" x14ac:dyDescent="0.2">
      <c r="A15" s="218" t="s">
        <v>8</v>
      </c>
      <c r="B15" s="219"/>
      <c r="C15" s="219"/>
      <c r="D15" s="219"/>
      <c r="E15" s="219"/>
      <c r="F15" s="219"/>
      <c r="G15" s="220"/>
      <c r="H15" s="233" t="s">
        <v>9</v>
      </c>
      <c r="I15" s="219"/>
      <c r="J15" s="219"/>
      <c r="K15" s="219"/>
      <c r="L15" s="234"/>
    </row>
    <row r="16" spans="1:12" ht="15" x14ac:dyDescent="0.2">
      <c r="A16" s="80" t="s">
        <v>10</v>
      </c>
      <c r="B16" s="81"/>
      <c r="C16" s="81"/>
      <c r="D16" s="82"/>
      <c r="E16" s="83"/>
      <c r="F16" s="82"/>
      <c r="G16" s="84"/>
      <c r="H16" s="85" t="s">
        <v>11</v>
      </c>
      <c r="I16" s="86"/>
      <c r="J16" s="86"/>
      <c r="K16" s="86"/>
      <c r="L16" s="87"/>
    </row>
    <row r="17" spans="1:20" ht="15" x14ac:dyDescent="0.2">
      <c r="A17" s="80" t="s">
        <v>12</v>
      </c>
      <c r="B17" s="81"/>
      <c r="C17" s="81"/>
      <c r="D17" s="88"/>
      <c r="E17" s="83"/>
      <c r="F17" s="82"/>
      <c r="G17" s="172" t="s">
        <v>57</v>
      </c>
      <c r="H17" s="85" t="s">
        <v>186</v>
      </c>
      <c r="I17" s="86"/>
      <c r="J17" s="86"/>
      <c r="K17" s="86"/>
      <c r="L17" s="87"/>
    </row>
    <row r="18" spans="1:20" ht="15" x14ac:dyDescent="0.2">
      <c r="A18" s="80" t="s">
        <v>14</v>
      </c>
      <c r="B18" s="81"/>
      <c r="C18" s="81"/>
      <c r="D18" s="88"/>
      <c r="E18" s="83"/>
      <c r="F18" s="82"/>
      <c r="G18" s="172" t="s">
        <v>31</v>
      </c>
      <c r="H18" s="85" t="s">
        <v>187</v>
      </c>
      <c r="I18" s="86"/>
      <c r="J18" s="86"/>
      <c r="K18" s="86"/>
      <c r="L18" s="87"/>
    </row>
    <row r="19" spans="1:20" ht="15.75" thickBot="1" x14ac:dyDescent="0.25">
      <c r="A19" s="80" t="s">
        <v>16</v>
      </c>
      <c r="B19" s="89"/>
      <c r="C19" s="89"/>
      <c r="D19" s="90"/>
      <c r="E19" s="90"/>
      <c r="F19" s="90"/>
      <c r="G19" s="173" t="s">
        <v>199</v>
      </c>
      <c r="H19" s="85" t="s">
        <v>200</v>
      </c>
      <c r="I19" s="86"/>
      <c r="J19" s="86"/>
      <c r="K19" s="175">
        <v>317</v>
      </c>
      <c r="L19" s="185">
        <v>5</v>
      </c>
    </row>
    <row r="20" spans="1:20" ht="5.25" customHeight="1" thickTop="1" thickBot="1" x14ac:dyDescent="0.25">
      <c r="A20" s="91"/>
      <c r="B20" s="92"/>
      <c r="C20" s="92"/>
      <c r="D20" s="93"/>
      <c r="E20" s="93"/>
      <c r="F20" s="93"/>
      <c r="G20" s="93"/>
      <c r="H20" s="93"/>
      <c r="I20" s="93"/>
      <c r="J20" s="93"/>
      <c r="K20" s="93"/>
      <c r="L20" s="94"/>
    </row>
    <row r="21" spans="1:20" s="95" customFormat="1" ht="21" customHeight="1" thickTop="1" x14ac:dyDescent="0.2">
      <c r="A21" s="221" t="s">
        <v>41</v>
      </c>
      <c r="B21" s="223" t="s">
        <v>19</v>
      </c>
      <c r="C21" s="223" t="s">
        <v>42</v>
      </c>
      <c r="D21" s="223" t="s">
        <v>20</v>
      </c>
      <c r="E21" s="223" t="s">
        <v>21</v>
      </c>
      <c r="F21" s="223" t="s">
        <v>43</v>
      </c>
      <c r="G21" s="223" t="s">
        <v>22</v>
      </c>
      <c r="H21" s="223" t="s">
        <v>44</v>
      </c>
      <c r="I21" s="223" t="s">
        <v>45</v>
      </c>
      <c r="J21" s="223" t="s">
        <v>46</v>
      </c>
      <c r="K21" s="210" t="s">
        <v>47</v>
      </c>
      <c r="L21" s="225" t="s">
        <v>23</v>
      </c>
      <c r="M21" s="208" t="s">
        <v>55</v>
      </c>
      <c r="N21" s="209" t="s">
        <v>56</v>
      </c>
    </row>
    <row r="22" spans="1:20" s="95" customFormat="1" ht="13.5" customHeight="1" x14ac:dyDescent="0.2">
      <c r="A22" s="222"/>
      <c r="B22" s="224"/>
      <c r="C22" s="224"/>
      <c r="D22" s="224"/>
      <c r="E22" s="224"/>
      <c r="F22" s="224"/>
      <c r="G22" s="224"/>
      <c r="H22" s="224"/>
      <c r="I22" s="224"/>
      <c r="J22" s="224"/>
      <c r="K22" s="211"/>
      <c r="L22" s="226"/>
      <c r="M22" s="208"/>
      <c r="N22" s="209"/>
    </row>
    <row r="23" spans="1:20" s="96" customFormat="1" ht="21" customHeight="1" x14ac:dyDescent="0.2">
      <c r="A23" s="162">
        <v>1</v>
      </c>
      <c r="B23" s="155">
        <v>67</v>
      </c>
      <c r="C23" s="155">
        <v>10053913691</v>
      </c>
      <c r="D23" s="108" t="s">
        <v>204</v>
      </c>
      <c r="E23" s="109" t="s">
        <v>205</v>
      </c>
      <c r="F23" s="97" t="s">
        <v>60</v>
      </c>
      <c r="G23" s="141" t="s">
        <v>206</v>
      </c>
      <c r="H23" s="183">
        <v>0.3752314814814815</v>
      </c>
      <c r="I23" s="183"/>
      <c r="J23" s="151">
        <f>IFERROR($K$19*3600/(HOUR(H23)*3600+MINUTE(H23)*60+SECOND(H23)),"")</f>
        <v>35.200493522516965</v>
      </c>
      <c r="K23" s="99"/>
      <c r="L23" s="163"/>
      <c r="M23" s="107">
        <v>0.52470358796296301</v>
      </c>
      <c r="N23" s="105">
        <v>0.51249999999999596</v>
      </c>
      <c r="O23" s="65"/>
      <c r="P23" s="65"/>
      <c r="Q23" s="65"/>
      <c r="R23" s="65"/>
      <c r="S23" s="65"/>
      <c r="T23" s="65"/>
    </row>
    <row r="24" spans="1:20" s="96" customFormat="1" ht="21" customHeight="1" x14ac:dyDescent="0.2">
      <c r="A24" s="162">
        <v>2</v>
      </c>
      <c r="B24" s="155">
        <v>69</v>
      </c>
      <c r="C24" s="155">
        <v>10053913489</v>
      </c>
      <c r="D24" s="108" t="s">
        <v>207</v>
      </c>
      <c r="E24" s="109" t="s">
        <v>208</v>
      </c>
      <c r="F24" s="97" t="s">
        <v>60</v>
      </c>
      <c r="G24" s="141" t="s">
        <v>206</v>
      </c>
      <c r="H24" s="183">
        <v>0.37559027777777776</v>
      </c>
      <c r="I24" s="184">
        <f t="shared" ref="I24:I33" si="0">H24-$H$23</f>
        <v>3.5879629629625986E-4</v>
      </c>
      <c r="J24" s="151">
        <f t="shared" ref="J24:J33" si="1">IFERROR($K$19*3600/(HOUR(H24)*3600+MINUTE(H24)*60+SECOND(H24)),"")</f>
        <v>35.166866968660443</v>
      </c>
      <c r="K24" s="99"/>
      <c r="L24" s="163"/>
      <c r="M24" s="107">
        <v>0.5149914351851852</v>
      </c>
      <c r="N24" s="105">
        <v>0.50277777777777399</v>
      </c>
      <c r="O24" s="65"/>
      <c r="P24" s="65"/>
      <c r="Q24" s="65"/>
      <c r="R24" s="65"/>
      <c r="S24" s="65"/>
      <c r="T24" s="65"/>
    </row>
    <row r="25" spans="1:20" s="96" customFormat="1" ht="21" customHeight="1" x14ac:dyDescent="0.2">
      <c r="A25" s="162">
        <v>3</v>
      </c>
      <c r="B25" s="155">
        <v>57</v>
      </c>
      <c r="C25" s="155">
        <v>10053914200</v>
      </c>
      <c r="D25" s="108" t="s">
        <v>209</v>
      </c>
      <c r="E25" s="109" t="s">
        <v>210</v>
      </c>
      <c r="F25" s="110" t="s">
        <v>60</v>
      </c>
      <c r="G25" s="141" t="s">
        <v>191</v>
      </c>
      <c r="H25" s="183">
        <v>0.37604166666666666</v>
      </c>
      <c r="I25" s="184">
        <f t="shared" si="0"/>
        <v>8.101851851851638E-4</v>
      </c>
      <c r="J25" s="151">
        <f t="shared" si="1"/>
        <v>35.124653739612185</v>
      </c>
      <c r="K25" s="99"/>
      <c r="L25" s="164"/>
      <c r="M25" s="106">
        <v>0.47557743055555557</v>
      </c>
      <c r="N25" s="105">
        <v>0.46319444444444402</v>
      </c>
    </row>
    <row r="26" spans="1:20" s="96" customFormat="1" ht="21" customHeight="1" x14ac:dyDescent="0.2">
      <c r="A26" s="162">
        <v>4</v>
      </c>
      <c r="B26" s="155">
        <v>68</v>
      </c>
      <c r="C26" s="155">
        <v>10036067311</v>
      </c>
      <c r="D26" s="108" t="s">
        <v>211</v>
      </c>
      <c r="E26" s="109" t="s">
        <v>212</v>
      </c>
      <c r="F26" s="110" t="s">
        <v>60</v>
      </c>
      <c r="G26" s="141" t="s">
        <v>206</v>
      </c>
      <c r="H26" s="183">
        <v>0.3760532407407407</v>
      </c>
      <c r="I26" s="184">
        <f t="shared" si="0"/>
        <v>8.2175925925920268E-4</v>
      </c>
      <c r="J26" s="151">
        <f t="shared" si="1"/>
        <v>35.123572681665692</v>
      </c>
      <c r="K26" s="99"/>
      <c r="L26" s="163"/>
      <c r="M26" s="107">
        <v>0.50898958333333333</v>
      </c>
      <c r="N26" s="105">
        <v>0.49652777777777501</v>
      </c>
      <c r="O26" s="65"/>
      <c r="P26" s="65"/>
      <c r="Q26" s="65"/>
      <c r="R26" s="65"/>
      <c r="S26" s="65"/>
      <c r="T26" s="65"/>
    </row>
    <row r="27" spans="1:20" s="96" customFormat="1" ht="21" customHeight="1" x14ac:dyDescent="0.2">
      <c r="A27" s="162">
        <v>5</v>
      </c>
      <c r="B27" s="155">
        <v>52</v>
      </c>
      <c r="C27" s="155">
        <v>10052470819</v>
      </c>
      <c r="D27" s="108" t="s">
        <v>213</v>
      </c>
      <c r="E27" s="109" t="s">
        <v>214</v>
      </c>
      <c r="F27" s="97" t="s">
        <v>60</v>
      </c>
      <c r="G27" s="141" t="s">
        <v>63</v>
      </c>
      <c r="H27" s="183">
        <v>0.37660879629629629</v>
      </c>
      <c r="I27" s="184">
        <f t="shared" si="0"/>
        <v>1.3773148148147896E-3</v>
      </c>
      <c r="J27" s="151">
        <f t="shared" si="1"/>
        <v>35.071760041795997</v>
      </c>
      <c r="K27" s="99"/>
      <c r="L27" s="163"/>
      <c r="M27" s="107">
        <v>0.52706354166666669</v>
      </c>
      <c r="N27" s="105">
        <v>0.51458333333332895</v>
      </c>
      <c r="O27" s="65"/>
      <c r="P27" s="65"/>
      <c r="Q27" s="65"/>
      <c r="R27" s="65"/>
      <c r="S27" s="65"/>
      <c r="T27" s="65"/>
    </row>
    <row r="28" spans="1:20" s="96" customFormat="1" ht="21" customHeight="1" x14ac:dyDescent="0.2">
      <c r="A28" s="162">
        <v>6</v>
      </c>
      <c r="B28" s="155">
        <v>56</v>
      </c>
      <c r="C28" s="155">
        <v>10092004581</v>
      </c>
      <c r="D28" s="108" t="s">
        <v>215</v>
      </c>
      <c r="E28" s="109" t="s">
        <v>216</v>
      </c>
      <c r="F28" s="97" t="s">
        <v>60</v>
      </c>
      <c r="G28" s="141" t="s">
        <v>190</v>
      </c>
      <c r="H28" s="183">
        <v>0.37679398148148152</v>
      </c>
      <c r="I28" s="184">
        <f t="shared" si="0"/>
        <v>1.5625000000000222E-3</v>
      </c>
      <c r="J28" s="151">
        <f t="shared" si="1"/>
        <v>35.054523114728923</v>
      </c>
      <c r="K28" s="99"/>
      <c r="L28" s="163"/>
      <c r="M28" s="107">
        <v>0.5216108796296296</v>
      </c>
      <c r="N28" s="105">
        <v>0.50902777777777397</v>
      </c>
      <c r="O28" s="65"/>
      <c r="P28" s="65"/>
      <c r="Q28" s="65"/>
      <c r="R28" s="65"/>
      <c r="S28" s="65"/>
      <c r="T28" s="65"/>
    </row>
    <row r="29" spans="1:20" s="96" customFormat="1" ht="21" customHeight="1" x14ac:dyDescent="0.2">
      <c r="A29" s="162">
        <v>7</v>
      </c>
      <c r="B29" s="155">
        <v>58</v>
      </c>
      <c r="C29" s="155">
        <v>10053914196</v>
      </c>
      <c r="D29" s="108" t="s">
        <v>217</v>
      </c>
      <c r="E29" s="109" t="s">
        <v>210</v>
      </c>
      <c r="F29" s="110" t="s">
        <v>60</v>
      </c>
      <c r="G29" s="141" t="s">
        <v>191</v>
      </c>
      <c r="H29" s="183">
        <v>0.37695601851851851</v>
      </c>
      <c r="I29" s="184">
        <f t="shared" si="0"/>
        <v>1.7245370370370106E-3</v>
      </c>
      <c r="J29" s="151">
        <f t="shared" si="1"/>
        <v>35.039454696183491</v>
      </c>
      <c r="K29" s="99"/>
      <c r="L29" s="163"/>
      <c r="M29" s="107">
        <v>0.49808935185185188</v>
      </c>
      <c r="N29" s="105">
        <v>0.485416666666664</v>
      </c>
      <c r="O29" s="65"/>
      <c r="P29" s="65"/>
      <c r="Q29" s="65"/>
      <c r="R29" s="65"/>
      <c r="S29" s="65"/>
      <c r="T29" s="65"/>
    </row>
    <row r="30" spans="1:20" s="96" customFormat="1" ht="21" customHeight="1" x14ac:dyDescent="0.2">
      <c r="A30" s="162">
        <v>8</v>
      </c>
      <c r="B30" s="155">
        <v>70</v>
      </c>
      <c r="C30" s="155">
        <v>10059477754</v>
      </c>
      <c r="D30" s="108" t="s">
        <v>218</v>
      </c>
      <c r="E30" s="109" t="s">
        <v>219</v>
      </c>
      <c r="F30" s="110" t="s">
        <v>60</v>
      </c>
      <c r="G30" s="141" t="s">
        <v>206</v>
      </c>
      <c r="H30" s="183">
        <v>0.3787962962962963</v>
      </c>
      <c r="I30" s="184">
        <f t="shared" si="0"/>
        <v>3.5648148148147984E-3</v>
      </c>
      <c r="J30" s="151">
        <f t="shared" si="1"/>
        <v>34.869225128330484</v>
      </c>
      <c r="K30" s="99"/>
      <c r="L30" s="163"/>
      <c r="M30" s="107">
        <v>0.48635578703703702</v>
      </c>
      <c r="N30" s="105">
        <v>0.47361111111110998</v>
      </c>
      <c r="O30" s="65"/>
      <c r="P30" s="65"/>
      <c r="Q30" s="65"/>
      <c r="R30" s="65"/>
      <c r="S30" s="65"/>
      <c r="T30" s="65"/>
    </row>
    <row r="31" spans="1:20" s="96" customFormat="1" ht="21" customHeight="1" x14ac:dyDescent="0.2">
      <c r="A31" s="162">
        <v>9</v>
      </c>
      <c r="B31" s="155">
        <v>63</v>
      </c>
      <c r="C31" s="155">
        <v>10080746117</v>
      </c>
      <c r="D31" s="108" t="s">
        <v>220</v>
      </c>
      <c r="E31" s="109" t="s">
        <v>221</v>
      </c>
      <c r="F31" s="110" t="s">
        <v>60</v>
      </c>
      <c r="G31" s="141" t="s">
        <v>34</v>
      </c>
      <c r="H31" s="183">
        <v>0.3787962962962963</v>
      </c>
      <c r="I31" s="184">
        <f t="shared" si="0"/>
        <v>3.5648148148147984E-3</v>
      </c>
      <c r="J31" s="151">
        <f t="shared" si="1"/>
        <v>34.869225128330484</v>
      </c>
      <c r="K31" s="99"/>
      <c r="L31" s="163"/>
      <c r="M31" s="107">
        <v>0.5342844907407408</v>
      </c>
      <c r="N31" s="105">
        <v>0.52152777777777304</v>
      </c>
      <c r="O31" s="65"/>
      <c r="P31" s="65"/>
      <c r="Q31" s="65"/>
      <c r="R31" s="65"/>
      <c r="S31" s="65"/>
      <c r="T31" s="65"/>
    </row>
    <row r="32" spans="1:20" s="96" customFormat="1" ht="21" customHeight="1" x14ac:dyDescent="0.2">
      <c r="A32" s="162">
        <v>10</v>
      </c>
      <c r="B32" s="155">
        <v>61</v>
      </c>
      <c r="C32" s="155">
        <v>10115186470</v>
      </c>
      <c r="D32" s="108" t="s">
        <v>222</v>
      </c>
      <c r="E32" s="109" t="s">
        <v>223</v>
      </c>
      <c r="F32" s="110" t="s">
        <v>169</v>
      </c>
      <c r="G32" s="141" t="s">
        <v>224</v>
      </c>
      <c r="H32" s="183">
        <v>0.38209490740740742</v>
      </c>
      <c r="I32" s="184">
        <f t="shared" si="0"/>
        <v>6.8634259259259256E-3</v>
      </c>
      <c r="J32" s="151">
        <f t="shared" si="1"/>
        <v>34.568200405900704</v>
      </c>
      <c r="K32" s="98"/>
      <c r="L32" s="164"/>
      <c r="M32" s="106">
        <v>0.47817696759259259</v>
      </c>
      <c r="N32" s="105">
        <v>0.46527777777777701</v>
      </c>
    </row>
    <row r="33" spans="1:20" s="96" customFormat="1" ht="21" customHeight="1" x14ac:dyDescent="0.2">
      <c r="A33" s="162">
        <v>11</v>
      </c>
      <c r="B33" s="155">
        <v>55</v>
      </c>
      <c r="C33" s="155">
        <v>10092428553</v>
      </c>
      <c r="D33" s="108" t="s">
        <v>225</v>
      </c>
      <c r="E33" s="109" t="s">
        <v>226</v>
      </c>
      <c r="F33" s="110" t="s">
        <v>60</v>
      </c>
      <c r="G33" s="141" t="s">
        <v>190</v>
      </c>
      <c r="H33" s="183">
        <v>0.38349537037037035</v>
      </c>
      <c r="I33" s="184">
        <f t="shared" si="0"/>
        <v>8.2638888888888484E-3</v>
      </c>
      <c r="J33" s="151">
        <f t="shared" si="1"/>
        <v>34.441962938371461</v>
      </c>
      <c r="K33" s="99"/>
      <c r="L33" s="163"/>
      <c r="M33" s="107">
        <v>0.50597812500000006</v>
      </c>
      <c r="N33" s="105">
        <v>0.49305555555555303</v>
      </c>
      <c r="O33" s="65"/>
      <c r="P33" s="65"/>
      <c r="Q33" s="65"/>
      <c r="R33" s="65"/>
      <c r="S33" s="65"/>
      <c r="T33" s="65"/>
    </row>
    <row r="34" spans="1:20" s="96" customFormat="1" ht="21" customHeight="1" x14ac:dyDescent="0.2">
      <c r="A34" s="162" t="s">
        <v>192</v>
      </c>
      <c r="B34" s="155">
        <v>51</v>
      </c>
      <c r="C34" s="155">
        <v>10036064681</v>
      </c>
      <c r="D34" s="108" t="s">
        <v>227</v>
      </c>
      <c r="E34" s="109" t="s">
        <v>228</v>
      </c>
      <c r="F34" s="110" t="s">
        <v>60</v>
      </c>
      <c r="G34" s="141" t="s">
        <v>63</v>
      </c>
      <c r="H34" s="154"/>
      <c r="I34" s="150"/>
      <c r="J34" s="151"/>
      <c r="K34" s="99"/>
      <c r="L34" s="163" t="s">
        <v>194</v>
      </c>
      <c r="M34" s="107">
        <v>0.52681192129629628</v>
      </c>
      <c r="N34" s="105">
        <v>0.51388888888888395</v>
      </c>
      <c r="O34" s="65"/>
      <c r="P34" s="65"/>
      <c r="Q34" s="65"/>
      <c r="R34" s="65"/>
      <c r="S34" s="65"/>
      <c r="T34" s="65"/>
    </row>
    <row r="35" spans="1:20" ht="21" customHeight="1" x14ac:dyDescent="0.2">
      <c r="A35" s="162" t="s">
        <v>192</v>
      </c>
      <c r="B35" s="155">
        <v>53</v>
      </c>
      <c r="C35" s="155">
        <v>10036034975</v>
      </c>
      <c r="D35" s="108" t="s">
        <v>229</v>
      </c>
      <c r="E35" s="109" t="s">
        <v>230</v>
      </c>
      <c r="F35" s="97" t="s">
        <v>60</v>
      </c>
      <c r="G35" s="141" t="s">
        <v>63</v>
      </c>
      <c r="H35" s="154"/>
      <c r="I35" s="150"/>
      <c r="J35" s="151"/>
      <c r="K35" s="99"/>
      <c r="L35" s="163" t="s">
        <v>194</v>
      </c>
      <c r="M35" s="107">
        <v>0.49626215277777774</v>
      </c>
      <c r="N35" s="105">
        <v>0.48333333333333101</v>
      </c>
    </row>
    <row r="36" spans="1:20" s="96" customFormat="1" ht="21" customHeight="1" x14ac:dyDescent="0.2">
      <c r="A36" s="162" t="s">
        <v>192</v>
      </c>
      <c r="B36" s="155">
        <v>54</v>
      </c>
      <c r="C36" s="155">
        <v>10036027400</v>
      </c>
      <c r="D36" s="108" t="s">
        <v>231</v>
      </c>
      <c r="E36" s="109" t="s">
        <v>232</v>
      </c>
      <c r="F36" s="97" t="s">
        <v>60</v>
      </c>
      <c r="G36" s="141" t="s">
        <v>63</v>
      </c>
      <c r="H36" s="154"/>
      <c r="I36" s="150"/>
      <c r="J36" s="151"/>
      <c r="K36" s="99"/>
      <c r="L36" s="163" t="s">
        <v>194</v>
      </c>
      <c r="M36" s="107">
        <v>0.5005046296296296</v>
      </c>
      <c r="N36" s="105">
        <v>0.48749999999999799</v>
      </c>
      <c r="O36" s="65"/>
      <c r="P36" s="65"/>
      <c r="Q36" s="65"/>
      <c r="R36" s="65"/>
      <c r="S36" s="65"/>
      <c r="T36" s="65"/>
    </row>
    <row r="37" spans="1:20" s="96" customFormat="1" ht="21" customHeight="1" x14ac:dyDescent="0.2">
      <c r="A37" s="162" t="s">
        <v>192</v>
      </c>
      <c r="B37" s="155">
        <v>59</v>
      </c>
      <c r="C37" s="155">
        <v>10082146856</v>
      </c>
      <c r="D37" s="108" t="s">
        <v>233</v>
      </c>
      <c r="E37" s="109" t="s">
        <v>234</v>
      </c>
      <c r="F37" s="110" t="s">
        <v>169</v>
      </c>
      <c r="G37" s="141" t="s">
        <v>193</v>
      </c>
      <c r="H37" s="154"/>
      <c r="I37" s="150"/>
      <c r="J37" s="151"/>
      <c r="K37" s="99"/>
      <c r="L37" s="163" t="s">
        <v>194</v>
      </c>
      <c r="M37" s="107">
        <v>0.49360636574074074</v>
      </c>
      <c r="N37" s="105">
        <v>0.48055555555555401</v>
      </c>
      <c r="O37" s="65"/>
      <c r="P37" s="65"/>
      <c r="Q37" s="65"/>
      <c r="R37" s="65"/>
      <c r="S37" s="65"/>
      <c r="T37" s="65"/>
    </row>
    <row r="38" spans="1:20" s="96" customFormat="1" ht="21" customHeight="1" x14ac:dyDescent="0.2">
      <c r="A38" s="162" t="s">
        <v>192</v>
      </c>
      <c r="B38" s="155">
        <v>60</v>
      </c>
      <c r="C38" s="155">
        <v>10091228379</v>
      </c>
      <c r="D38" s="108" t="s">
        <v>235</v>
      </c>
      <c r="E38" s="109" t="s">
        <v>236</v>
      </c>
      <c r="F38" s="97" t="s">
        <v>169</v>
      </c>
      <c r="G38" s="141" t="s">
        <v>193</v>
      </c>
      <c r="H38" s="154"/>
      <c r="I38" s="150"/>
      <c r="J38" s="151"/>
      <c r="K38" s="99"/>
      <c r="L38" s="163" t="s">
        <v>194</v>
      </c>
      <c r="M38" s="107">
        <v>0.51375972222222221</v>
      </c>
      <c r="N38" s="105">
        <v>0.500694444444441</v>
      </c>
      <c r="O38" s="65"/>
      <c r="P38" s="65"/>
      <c r="Q38" s="65"/>
      <c r="R38" s="65"/>
      <c r="S38" s="65"/>
      <c r="T38" s="65"/>
    </row>
    <row r="39" spans="1:20" ht="21" customHeight="1" x14ac:dyDescent="0.2">
      <c r="A39" s="162" t="s">
        <v>192</v>
      </c>
      <c r="B39" s="155">
        <v>62</v>
      </c>
      <c r="C39" s="155">
        <v>10119495694</v>
      </c>
      <c r="D39" s="108" t="s">
        <v>237</v>
      </c>
      <c r="E39" s="109" t="s">
        <v>238</v>
      </c>
      <c r="F39" s="110" t="s">
        <v>169</v>
      </c>
      <c r="G39" s="141" t="s">
        <v>224</v>
      </c>
      <c r="H39" s="154"/>
      <c r="I39" s="150"/>
      <c r="J39" s="151"/>
      <c r="K39" s="99"/>
      <c r="L39" s="163" t="s">
        <v>194</v>
      </c>
      <c r="M39" s="107">
        <v>0.49437152777777776</v>
      </c>
      <c r="N39" s="105">
        <v>0.48124999999999801</v>
      </c>
    </row>
    <row r="40" spans="1:20" ht="21" customHeight="1" x14ac:dyDescent="0.2">
      <c r="A40" s="162" t="s">
        <v>192</v>
      </c>
      <c r="B40" s="155">
        <v>65</v>
      </c>
      <c r="C40" s="155">
        <v>10080745511</v>
      </c>
      <c r="D40" s="108" t="s">
        <v>239</v>
      </c>
      <c r="E40" s="109" t="s">
        <v>240</v>
      </c>
      <c r="F40" s="110" t="s">
        <v>60</v>
      </c>
      <c r="G40" s="141" t="s">
        <v>34</v>
      </c>
      <c r="H40" s="154"/>
      <c r="I40" s="150"/>
      <c r="J40" s="151"/>
      <c r="K40" s="99"/>
      <c r="L40" s="163" t="s">
        <v>194</v>
      </c>
      <c r="M40" s="107">
        <v>0.53889756944444445</v>
      </c>
      <c r="N40" s="105">
        <v>0.52569444444443902</v>
      </c>
    </row>
    <row r="41" spans="1:20" ht="21" customHeight="1" x14ac:dyDescent="0.2">
      <c r="A41" s="162" t="s">
        <v>192</v>
      </c>
      <c r="B41" s="155">
        <v>64</v>
      </c>
      <c r="C41" s="155">
        <v>10062501225</v>
      </c>
      <c r="D41" s="108" t="s">
        <v>242</v>
      </c>
      <c r="E41" s="109" t="s">
        <v>243</v>
      </c>
      <c r="F41" s="110" t="s">
        <v>60</v>
      </c>
      <c r="G41" s="141" t="s">
        <v>34</v>
      </c>
      <c r="H41" s="154"/>
      <c r="I41" s="150"/>
      <c r="J41" s="151" t="str">
        <f t="shared" ref="J41:J42" si="2">IFERROR($K$19*3600/(HOUR(H41)*3600+MINUTE(H41)*60+SECOND(H41)),"")</f>
        <v/>
      </c>
      <c r="K41" s="99"/>
      <c r="L41" s="163" t="s">
        <v>241</v>
      </c>
      <c r="M41" s="107">
        <v>0.50838101851851858</v>
      </c>
      <c r="N41" s="105">
        <v>0.49513888888888602</v>
      </c>
    </row>
    <row r="42" spans="1:20" ht="21" customHeight="1" thickBot="1" x14ac:dyDescent="0.25">
      <c r="A42" s="177" t="s">
        <v>192</v>
      </c>
      <c r="B42" s="178">
        <v>66</v>
      </c>
      <c r="C42" s="178">
        <v>10060766743</v>
      </c>
      <c r="D42" s="179" t="s">
        <v>244</v>
      </c>
      <c r="E42" s="180" t="s">
        <v>245</v>
      </c>
      <c r="F42" s="181" t="s">
        <v>60</v>
      </c>
      <c r="G42" s="182" t="s">
        <v>34</v>
      </c>
      <c r="H42" s="165"/>
      <c r="I42" s="166"/>
      <c r="J42" s="167" t="str">
        <f t="shared" si="2"/>
        <v/>
      </c>
      <c r="K42" s="168"/>
      <c r="L42" s="169" t="s">
        <v>241</v>
      </c>
      <c r="M42" s="107">
        <v>0.52647708333333332</v>
      </c>
      <c r="N42" s="105">
        <v>0.51319444444443996</v>
      </c>
    </row>
    <row r="43" spans="1:20" ht="6.75" customHeight="1" thickTop="1" thickBot="1" x14ac:dyDescent="0.25">
      <c r="A43" s="156"/>
      <c r="B43" s="157"/>
      <c r="C43" s="157"/>
      <c r="D43" s="158"/>
      <c r="E43" s="159"/>
      <c r="F43" s="111"/>
      <c r="G43" s="160"/>
      <c r="H43" s="161"/>
      <c r="I43" s="161"/>
      <c r="J43" s="161"/>
      <c r="K43" s="161"/>
      <c r="L43" s="161"/>
    </row>
    <row r="44" spans="1:20" ht="15.75" thickTop="1" x14ac:dyDescent="0.2">
      <c r="A44" s="242" t="s">
        <v>48</v>
      </c>
      <c r="B44" s="243"/>
      <c r="C44" s="243"/>
      <c r="D44" s="243"/>
      <c r="E44" s="243"/>
      <c r="F44" s="243"/>
      <c r="G44" s="243" t="s">
        <v>49</v>
      </c>
      <c r="H44" s="243"/>
      <c r="I44" s="243"/>
      <c r="J44" s="243"/>
      <c r="K44" s="243"/>
      <c r="L44" s="244"/>
    </row>
    <row r="45" spans="1:20" x14ac:dyDescent="0.2">
      <c r="A45" s="170" t="s">
        <v>195</v>
      </c>
      <c r="B45" s="113"/>
      <c r="C45" s="114"/>
      <c r="D45" s="113"/>
      <c r="E45" s="115"/>
      <c r="F45" s="116"/>
      <c r="G45" s="117" t="s">
        <v>175</v>
      </c>
      <c r="H45" s="171">
        <v>7</v>
      </c>
      <c r="I45" s="119"/>
      <c r="J45" s="120"/>
      <c r="K45" s="142" t="s">
        <v>183</v>
      </c>
      <c r="L45" s="122">
        <f>COUNTIF(F23:F42,"ЗМС")</f>
        <v>0</v>
      </c>
    </row>
    <row r="46" spans="1:20" x14ac:dyDescent="0.2">
      <c r="A46" s="170" t="s">
        <v>196</v>
      </c>
      <c r="B46" s="113"/>
      <c r="C46" s="123"/>
      <c r="D46" s="113"/>
      <c r="E46" s="124"/>
      <c r="F46" s="125"/>
      <c r="G46" s="126" t="s">
        <v>176</v>
      </c>
      <c r="H46" s="118">
        <f>H47+H52</f>
        <v>20</v>
      </c>
      <c r="I46" s="127"/>
      <c r="J46" s="128"/>
      <c r="K46" s="142" t="s">
        <v>184</v>
      </c>
      <c r="L46" s="122">
        <f>COUNTIF(F23:F42,"МСМК")</f>
        <v>0</v>
      </c>
    </row>
    <row r="47" spans="1:20" x14ac:dyDescent="0.2">
      <c r="A47" s="170" t="s">
        <v>197</v>
      </c>
      <c r="B47" s="113"/>
      <c r="C47" s="129"/>
      <c r="D47" s="113"/>
      <c r="E47" s="124"/>
      <c r="F47" s="125"/>
      <c r="G47" s="126" t="s">
        <v>177</v>
      </c>
      <c r="H47" s="118">
        <f>H48+H49+H50+H51</f>
        <v>20</v>
      </c>
      <c r="I47" s="127"/>
      <c r="J47" s="128"/>
      <c r="K47" s="142" t="s">
        <v>185</v>
      </c>
      <c r="L47" s="122">
        <f>COUNTIF(F23:F42,"МС")</f>
        <v>0</v>
      </c>
    </row>
    <row r="48" spans="1:20" x14ac:dyDescent="0.2">
      <c r="A48" s="170" t="s">
        <v>198</v>
      </c>
      <c r="B48" s="113"/>
      <c r="C48" s="129"/>
      <c r="D48" s="113"/>
      <c r="E48" s="124"/>
      <c r="F48" s="125"/>
      <c r="G48" s="126" t="s">
        <v>178</v>
      </c>
      <c r="H48" s="118">
        <f>COUNT(A23:A150)</f>
        <v>11</v>
      </c>
      <c r="I48" s="127"/>
      <c r="J48" s="128"/>
      <c r="K48" s="121" t="s">
        <v>60</v>
      </c>
      <c r="L48" s="122">
        <f>COUNTIF(F23:F42,"КМС")</f>
        <v>16</v>
      </c>
    </row>
    <row r="49" spans="1:12" x14ac:dyDescent="0.2">
      <c r="A49" s="112"/>
      <c r="B49" s="113"/>
      <c r="C49" s="129"/>
      <c r="D49" s="113"/>
      <c r="E49" s="124"/>
      <c r="F49" s="125"/>
      <c r="G49" s="126" t="s">
        <v>179</v>
      </c>
      <c r="H49" s="118">
        <f>COUNTIF(A23:A149,"ЛИМ")</f>
        <v>0</v>
      </c>
      <c r="I49" s="127"/>
      <c r="J49" s="128"/>
      <c r="K49" s="121" t="s">
        <v>169</v>
      </c>
      <c r="L49" s="122">
        <f>COUNTIF(F23:F42,"1 СР")</f>
        <v>4</v>
      </c>
    </row>
    <row r="50" spans="1:12" x14ac:dyDescent="0.2">
      <c r="A50" s="112"/>
      <c r="B50" s="113"/>
      <c r="C50" s="113"/>
      <c r="D50" s="113"/>
      <c r="E50" s="124"/>
      <c r="F50" s="125"/>
      <c r="G50" s="126" t="s">
        <v>180</v>
      </c>
      <c r="H50" s="118">
        <f>COUNTIF(A23:A149,"НФ")</f>
        <v>9</v>
      </c>
      <c r="I50" s="127"/>
      <c r="J50" s="128"/>
      <c r="K50" s="121" t="s">
        <v>168</v>
      </c>
      <c r="L50" s="122">
        <f>COUNTIF(F23:F42,"2 СР")</f>
        <v>0</v>
      </c>
    </row>
    <row r="51" spans="1:12" x14ac:dyDescent="0.2">
      <c r="A51" s="112"/>
      <c r="B51" s="113"/>
      <c r="C51" s="113"/>
      <c r="D51" s="113"/>
      <c r="E51" s="124"/>
      <c r="F51" s="125"/>
      <c r="G51" s="126" t="s">
        <v>181</v>
      </c>
      <c r="H51" s="118">
        <f>COUNTIF(A23:A149,"ДСКВ")</f>
        <v>0</v>
      </c>
      <c r="I51" s="127"/>
      <c r="J51" s="128"/>
      <c r="K51" s="121" t="s">
        <v>167</v>
      </c>
      <c r="L51" s="122">
        <f>COUNTIF(F23:F43,"3 СР")</f>
        <v>0</v>
      </c>
    </row>
    <row r="52" spans="1:12" x14ac:dyDescent="0.2">
      <c r="A52" s="112"/>
      <c r="B52" s="113"/>
      <c r="C52" s="113"/>
      <c r="D52" s="113"/>
      <c r="E52" s="130"/>
      <c r="F52" s="131"/>
      <c r="G52" s="126" t="s">
        <v>182</v>
      </c>
      <c r="H52" s="118">
        <f>COUNTIF(A23:A149,"НС")</f>
        <v>0</v>
      </c>
      <c r="I52" s="132"/>
      <c r="J52" s="133"/>
      <c r="K52" s="142"/>
      <c r="L52" s="143"/>
    </row>
    <row r="53" spans="1:12" x14ac:dyDescent="0.2">
      <c r="A53" s="112"/>
      <c r="B53" s="134"/>
      <c r="C53" s="134"/>
      <c r="D53" s="113"/>
      <c r="E53" s="135"/>
      <c r="F53" s="144"/>
      <c r="G53" s="144"/>
      <c r="H53" s="145"/>
      <c r="I53" s="146"/>
      <c r="J53" s="147"/>
      <c r="K53" s="144"/>
      <c r="L53" s="136"/>
    </row>
    <row r="54" spans="1:12" ht="15.75" x14ac:dyDescent="0.2">
      <c r="A54" s="245" t="s">
        <v>50</v>
      </c>
      <c r="B54" s="246"/>
      <c r="C54" s="246"/>
      <c r="D54" s="246"/>
      <c r="E54" s="246"/>
      <c r="F54" s="137"/>
      <c r="G54" s="246" t="s">
        <v>51</v>
      </c>
      <c r="H54" s="246"/>
      <c r="I54" s="246" t="s">
        <v>52</v>
      </c>
      <c r="J54" s="246"/>
      <c r="K54" s="246"/>
      <c r="L54" s="247"/>
    </row>
    <row r="55" spans="1:12" x14ac:dyDescent="0.2">
      <c r="A55" s="235"/>
      <c r="B55" s="236"/>
      <c r="C55" s="236"/>
      <c r="D55" s="236"/>
      <c r="E55" s="236"/>
      <c r="F55" s="237"/>
      <c r="G55" s="237"/>
      <c r="H55" s="237"/>
      <c r="I55" s="237"/>
      <c r="J55" s="237"/>
      <c r="K55" s="237"/>
      <c r="L55" s="238"/>
    </row>
    <row r="56" spans="1:12" x14ac:dyDescent="0.2">
      <c r="A56" s="138"/>
      <c r="B56" s="148"/>
      <c r="C56" s="148"/>
      <c r="D56" s="148"/>
      <c r="E56" s="149"/>
      <c r="F56" s="148"/>
      <c r="G56" s="148"/>
      <c r="H56" s="145"/>
      <c r="I56" s="145"/>
      <c r="J56" s="148"/>
      <c r="K56" s="148"/>
      <c r="L56" s="139"/>
    </row>
    <row r="57" spans="1:12" x14ac:dyDescent="0.2">
      <c r="A57" s="138"/>
      <c r="B57" s="148"/>
      <c r="C57" s="148"/>
      <c r="D57" s="148"/>
      <c r="E57" s="149"/>
      <c r="F57" s="148"/>
      <c r="G57" s="148"/>
      <c r="H57" s="145"/>
      <c r="I57" s="145"/>
      <c r="J57" s="148"/>
      <c r="K57" s="148"/>
      <c r="L57" s="139"/>
    </row>
    <row r="58" spans="1:12" x14ac:dyDescent="0.2">
      <c r="A58" s="235"/>
      <c r="B58" s="236"/>
      <c r="C58" s="236"/>
      <c r="D58" s="236"/>
      <c r="E58" s="236"/>
      <c r="F58" s="236"/>
      <c r="G58" s="236"/>
      <c r="H58" s="236"/>
      <c r="I58" s="236"/>
      <c r="J58" s="236"/>
      <c r="K58" s="236"/>
      <c r="L58" s="239"/>
    </row>
    <row r="59" spans="1:12" x14ac:dyDescent="0.2">
      <c r="A59" s="235"/>
      <c r="B59" s="236"/>
      <c r="C59" s="236"/>
      <c r="D59" s="236"/>
      <c r="E59" s="236"/>
      <c r="F59" s="240"/>
      <c r="G59" s="240"/>
      <c r="H59" s="240"/>
      <c r="I59" s="240"/>
      <c r="J59" s="240"/>
      <c r="K59" s="240"/>
      <c r="L59" s="241"/>
    </row>
    <row r="60" spans="1:12" ht="16.5" thickBot="1" x14ac:dyDescent="0.25">
      <c r="A60" s="230"/>
      <c r="B60" s="231"/>
      <c r="C60" s="231"/>
      <c r="D60" s="231"/>
      <c r="E60" s="231"/>
      <c r="F60" s="140"/>
      <c r="G60" s="231" t="str">
        <f>G17</f>
        <v>Лелюк А.Ф. (ВК, г. Майкоп)</v>
      </c>
      <c r="H60" s="231"/>
      <c r="I60" s="231" t="str">
        <f>G18</f>
        <v>Воронов А.М. (1К, г. Майкоп)</v>
      </c>
      <c r="J60" s="231"/>
      <c r="K60" s="231"/>
      <c r="L60" s="232"/>
    </row>
    <row r="61" spans="1:12" ht="13.5" thickTop="1" x14ac:dyDescent="0.2"/>
  </sheetData>
  <sortState ref="A23:U120">
    <sortCondition ref="A23:A120"/>
  </sortState>
  <mergeCells count="39">
    <mergeCell ref="A60:E60"/>
    <mergeCell ref="G60:H60"/>
    <mergeCell ref="I60:L60"/>
    <mergeCell ref="H15:L15"/>
    <mergeCell ref="A55:E55"/>
    <mergeCell ref="F55:L55"/>
    <mergeCell ref="A58:E58"/>
    <mergeCell ref="F58:L58"/>
    <mergeCell ref="A59:E59"/>
    <mergeCell ref="F59:L59"/>
    <mergeCell ref="A44:F44"/>
    <mergeCell ref="G44:L44"/>
    <mergeCell ref="A54:E54"/>
    <mergeCell ref="G54:H54"/>
    <mergeCell ref="I54:L54"/>
    <mergeCell ref="I21:I22"/>
    <mergeCell ref="J21:J22"/>
    <mergeCell ref="A7:L7"/>
    <mergeCell ref="A1:L1"/>
    <mergeCell ref="A2:L2"/>
    <mergeCell ref="A3:L3"/>
    <mergeCell ref="A4:L4"/>
    <mergeCell ref="A6:L6"/>
    <mergeCell ref="M21:M22"/>
    <mergeCell ref="N21:N22"/>
    <mergeCell ref="K21:K22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L21:L22"/>
    <mergeCell ref="F21:F22"/>
    <mergeCell ref="G21:G22"/>
    <mergeCell ref="H21:H22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67" fitToHeight="3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Стартовый протокол</vt:lpstr>
      <vt:lpstr>многодневная гонка</vt:lpstr>
      <vt:lpstr>'многодневная гонка'!Заголовки_для_печати</vt:lpstr>
      <vt:lpstr>'Стартовый протокол'!Заголовки_для_печати</vt:lpstr>
      <vt:lpstr>'многодневная гонка'!Область_печати</vt:lpstr>
      <vt:lpstr>'Стартовый протокол'!Область_печати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Arsen</cp:lastModifiedBy>
  <cp:lastPrinted>2021-04-27T09:33:46Z</cp:lastPrinted>
  <dcterms:created xsi:type="dcterms:W3CDTF">2021-04-24T14:29:38Z</dcterms:created>
  <dcterms:modified xsi:type="dcterms:W3CDTF">2021-09-01T08:27:51Z</dcterms:modified>
</cp:coreProperties>
</file>