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Гит 500 м жен (3)" sheetId="1" r:id="rId1"/>
  </sheets>
  <externalReferences>
    <externalReference r:id="rId2"/>
  </externalReferences>
  <definedNames>
    <definedName name="_xlnm._FilterDatabase" localSheetId="0" hidden="1">'Гит 500 м жен (3)'!$B$21:$K$79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H96" i="1"/>
  <c r="E96" i="1"/>
  <c r="H88" i="1"/>
  <c r="H87" i="1"/>
  <c r="H86" i="1"/>
  <c r="H85" i="1"/>
  <c r="H84" i="1"/>
  <c r="H83" i="1" s="1"/>
  <c r="I28" i="1"/>
  <c r="G28" i="1"/>
  <c r="F28" i="1"/>
  <c r="E28" i="1"/>
  <c r="D28" i="1"/>
  <c r="C28" i="1"/>
  <c r="I27" i="1"/>
  <c r="G27" i="1"/>
  <c r="F27" i="1"/>
  <c r="E27" i="1"/>
  <c r="D27" i="1"/>
  <c r="C27" i="1"/>
  <c r="I26" i="1"/>
  <c r="G26" i="1"/>
  <c r="F26" i="1"/>
  <c r="E26" i="1"/>
  <c r="D26" i="1"/>
  <c r="C26" i="1"/>
  <c r="I25" i="1"/>
  <c r="G25" i="1"/>
  <c r="F25" i="1"/>
  <c r="E25" i="1"/>
  <c r="D25" i="1"/>
  <c r="C25" i="1"/>
  <c r="I24" i="1"/>
  <c r="G24" i="1"/>
  <c r="F24" i="1"/>
  <c r="E24" i="1"/>
  <c r="D24" i="1"/>
  <c r="C24" i="1"/>
  <c r="I23" i="1"/>
  <c r="G23" i="1"/>
  <c r="F23" i="1"/>
  <c r="K85" i="1" s="1"/>
  <c r="E23" i="1"/>
  <c r="D23" i="1"/>
  <c r="C23" i="1"/>
  <c r="K82" i="1" l="1"/>
  <c r="K86" i="1"/>
  <c r="K83" i="1"/>
  <c r="K87" i="1"/>
  <c r="K88" i="1"/>
  <c r="K84" i="1"/>
</calcChain>
</file>

<file path=xl/sharedStrings.xml><?xml version="1.0" encoding="utf-8"?>
<sst xmlns="http://schemas.openxmlformats.org/spreadsheetml/2006/main" count="72" uniqueCount="63">
  <si>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</si>
  <si>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</si>
  <si>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</si>
  <si>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</si>
  <si>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</si>
  <si>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</si>
  <si>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места 500 м</t>
  </si>
  <si>
    <t>Юниорки 19-22 года</t>
  </si>
  <si>
    <t>МЕСТО ПРОВЕДЕНИЯ: г. Санкт-Петербург</t>
  </si>
  <si>
    <t>НАЧАЛО ГОНКИ:</t>
  </si>
  <si>
    <t>№ ВРВС: 0080271811С</t>
  </si>
  <si>
    <t>ДАТА ПРОВЕДЕНИЯ: 12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</si>
  <si>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</si>
  <si>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</si>
  <si>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</si>
  <si>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</si>
  <si>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</si>
  <si>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</si>
  <si>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</si>
  <si>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</si>
  <si>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</si>
  <si>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</si>
  <si>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</si>
  <si>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</si>
  <si>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</si>
  <si>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</si>
  <si>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</si>
  <si>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</si>
  <si>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</si>
  <si>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</si>
  <si>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</si>
  <si>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</si>
  <si>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</si>
  <si>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</si>
  <si>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</si>
  <si>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250м</t>
  </si>
  <si>
    <t>250м-500м</t>
  </si>
  <si>
    <t>РЕЗУЛЬТАТ</t>
  </si>
  <si>
    <t>СКОРОСТЬ км/ч</t>
  </si>
  <si>
    <t>ВЫПОЛНЕНИЕ НТУ ЕВСК</t>
  </si>
  <si>
    <t>ПРИМЕЧАНИЕ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</si>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</sst>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wrapText="1"/>
    </xf>
    <xf numFmtId="14" fontId="11" fillId="3" borderId="23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 wrapText="1"/>
    </xf>
    <xf numFmtId="2" fontId="11" fillId="3" borderId="23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 wrapText="1"/>
    </xf>
    <xf numFmtId="14" fontId="11" fillId="3" borderId="27" xfId="1" applyNumberFormat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164" fontId="11" fillId="3" borderId="27" xfId="1" applyNumberFormat="1" applyFont="1" applyFill="1" applyBorder="1" applyAlignment="1">
      <alignment horizontal="center" vertical="center" wrapText="1"/>
    </xf>
    <xf numFmtId="2" fontId="11" fillId="3" borderId="27" xfId="1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horizontal="left" vertical="center"/>
    </xf>
    <xf numFmtId="2" fontId="2" fillId="0" borderId="2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6" fontId="14" fillId="0" borderId="27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3</xdr:col>
      <xdr:colOff>352425</xdr:colOff>
      <xdr:row>5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676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142875</xdr:rowOff>
    </xdr:from>
    <xdr:to>
      <xdr:col>12</xdr:col>
      <xdr:colOff>238125</xdr:colOff>
      <xdr:row>5</xdr:row>
      <xdr:rowOff>57150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42875"/>
          <a:ext cx="685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89</xdr:row>
      <xdr:rowOff>104775</xdr:rowOff>
    </xdr:from>
    <xdr:to>
      <xdr:col>6</xdr:col>
      <xdr:colOff>762000</xdr:colOff>
      <xdr:row>95</xdr:row>
      <xdr:rowOff>85725</xdr:rowOff>
    </xdr:to>
    <xdr:pic>
      <xdr:nvPicPr>
        <xdr:cNvPr id="4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524875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90</xdr:row>
      <xdr:rowOff>85725</xdr:rowOff>
    </xdr:from>
    <xdr:to>
      <xdr:col>10</xdr:col>
      <xdr:colOff>114300</xdr:colOff>
      <xdr:row>94</xdr:row>
      <xdr:rowOff>133350</xdr:rowOff>
    </xdr:to>
    <xdr:pic>
      <xdr:nvPicPr>
        <xdr:cNvPr id="5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8705850"/>
          <a:ext cx="1028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342900</xdr:colOff>
      <xdr:row>90</xdr:row>
      <xdr:rowOff>0</xdr:rowOff>
    </xdr:from>
    <xdr:to>
      <xdr:col>12</xdr:col>
      <xdr:colOff>123825</xdr:colOff>
      <xdr:row>95</xdr:row>
      <xdr:rowOff>133350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8620125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медисон  старт жен."/>
      <sheetName val="медисон  старт муж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97"/>
  <sheetViews>
    <sheetView tabSelected="1" workbookViewId="0">
      <selection activeCell="V80" sqref="V80"/>
    </sheetView>
  </sheetViews>
  <sheetFormatPr defaultRowHeight="12.75" x14ac:dyDescent="0.2"/>
  <cols>
    <col min="1" max="1" width="4" customWidth="1"/>
    <col min="2" max="2" width="6.5703125" customWidth="1"/>
    <col min="3" max="3" width="12.28515625" customWidth="1"/>
    <col min="4" max="4" width="21.7109375" customWidth="1"/>
    <col min="5" max="5" width="11.28515625" customWidth="1"/>
    <col min="7" max="7" width="19.5703125" customWidth="1"/>
    <col min="8" max="8" width="10.140625" hidden="1" customWidth="1"/>
    <col min="9" max="9" width="9.5703125" hidden="1" customWidth="1"/>
    <col min="10" max="10" width="13.7109375" customWidth="1"/>
    <col min="11" max="11" width="12.7109375" customWidth="1"/>
    <col min="12" max="12" width="13.140625" customWidth="1"/>
  </cols>
  <sheetData>
    <row r="1" spans="1:13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60000000000000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6.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0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8.4499999999999993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2.15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899999999999999" customHeight="1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6.6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9.6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2"/>
      <c r="J13" s="23"/>
      <c r="K13" s="24"/>
      <c r="L13" s="25"/>
      <c r="M13" s="26" t="s">
        <v>10</v>
      </c>
    </row>
    <row r="14" spans="1:13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3"/>
      <c r="K14" s="34"/>
      <c r="L14" s="35"/>
      <c r="M14" s="36" t="s">
        <v>13</v>
      </c>
    </row>
    <row r="15" spans="1:13" ht="15" x14ac:dyDescent="0.2">
      <c r="A15" s="37" t="s">
        <v>14</v>
      </c>
      <c r="B15" s="38"/>
      <c r="C15" s="38"/>
      <c r="D15" s="38"/>
      <c r="E15" s="38"/>
      <c r="F15" s="38"/>
      <c r="G15" s="39"/>
      <c r="H15" s="40" t="s">
        <v>15</v>
      </c>
      <c r="I15" s="41"/>
      <c r="J15" s="41"/>
      <c r="K15" s="41"/>
      <c r="L15" s="41"/>
      <c r="M15" s="42"/>
    </row>
    <row r="16" spans="1:13" ht="15" x14ac:dyDescent="0.2">
      <c r="A16" s="43" t="s">
        <v>16</v>
      </c>
      <c r="B16" s="44"/>
      <c r="C16" s="44"/>
      <c r="D16" s="45"/>
      <c r="E16" s="46" t="s">
        <v>2</v>
      </c>
      <c r="F16" s="45"/>
      <c r="G16" s="46"/>
      <c r="H16" s="47" t="s">
        <v>17</v>
      </c>
      <c r="I16" s="48"/>
      <c r="J16" s="48"/>
      <c r="K16" s="48"/>
      <c r="L16" s="48"/>
      <c r="M16" s="49"/>
    </row>
    <row r="17" spans="1:13" ht="15" x14ac:dyDescent="0.2">
      <c r="A17" s="43" t="s">
        <v>18</v>
      </c>
      <c r="B17" s="44"/>
      <c r="C17" s="44"/>
      <c r="D17" s="46"/>
      <c r="E17" s="50"/>
      <c r="F17" s="45"/>
      <c r="G17" s="51" t="s">
        <v>19</v>
      </c>
      <c r="H17" s="47" t="s">
        <v>20</v>
      </c>
      <c r="I17" s="48"/>
      <c r="J17" s="48"/>
      <c r="K17" s="48"/>
      <c r="L17" s="48"/>
      <c r="M17" s="49"/>
    </row>
    <row r="18" spans="1:13" ht="15" x14ac:dyDescent="0.2">
      <c r="A18" s="43" t="s">
        <v>21</v>
      </c>
      <c r="B18" s="44"/>
      <c r="C18" s="44"/>
      <c r="D18" s="46"/>
      <c r="E18" s="50"/>
      <c r="F18" s="45"/>
      <c r="G18" s="51" t="s">
        <v>22</v>
      </c>
      <c r="H18" s="47" t="s">
        <v>23</v>
      </c>
      <c r="I18" s="48"/>
      <c r="J18" s="48"/>
      <c r="K18" s="48"/>
      <c r="L18" s="48"/>
      <c r="M18" s="49"/>
    </row>
    <row r="19" spans="1:13" ht="16.5" thickBot="1" x14ac:dyDescent="0.25">
      <c r="A19" s="43" t="s">
        <v>24</v>
      </c>
      <c r="B19" s="52"/>
      <c r="C19" s="52"/>
      <c r="D19" s="53"/>
      <c r="E19" s="54"/>
      <c r="F19" s="53"/>
      <c r="G19" s="51" t="s">
        <v>25</v>
      </c>
      <c r="H19" s="55" t="s">
        <v>26</v>
      </c>
      <c r="I19" s="56"/>
      <c r="J19" s="57"/>
      <c r="K19" s="58">
        <v>0.5</v>
      </c>
      <c r="M19" s="59" t="s">
        <v>27</v>
      </c>
    </row>
    <row r="20" spans="1:13" ht="14.25" thickTop="1" thickBot="1" x14ac:dyDescent="0.25">
      <c r="A20" s="60"/>
      <c r="B20" s="61"/>
      <c r="C20" s="61"/>
      <c r="D20" s="62"/>
      <c r="E20" s="63"/>
      <c r="F20" s="62"/>
      <c r="G20" s="62"/>
      <c r="H20" s="64"/>
      <c r="I20" s="64"/>
      <c r="J20" s="65"/>
      <c r="K20" s="66"/>
      <c r="L20" s="62"/>
      <c r="M20" s="67"/>
    </row>
    <row r="21" spans="1:13" ht="13.9" customHeight="1" thickTop="1" x14ac:dyDescent="0.2">
      <c r="A21" s="68" t="s">
        <v>28</v>
      </c>
      <c r="B21" s="69" t="s">
        <v>29</v>
      </c>
      <c r="C21" s="69" t="s">
        <v>30</v>
      </c>
      <c r="D21" s="69" t="s">
        <v>31</v>
      </c>
      <c r="E21" s="70" t="s">
        <v>32</v>
      </c>
      <c r="F21" s="69" t="s">
        <v>33</v>
      </c>
      <c r="G21" s="71" t="s">
        <v>34</v>
      </c>
      <c r="H21" s="72" t="s">
        <v>35</v>
      </c>
      <c r="I21" s="72" t="s">
        <v>36</v>
      </c>
      <c r="J21" s="73" t="s">
        <v>37</v>
      </c>
      <c r="K21" s="74" t="s">
        <v>38</v>
      </c>
      <c r="L21" s="75" t="s">
        <v>39</v>
      </c>
      <c r="M21" s="76" t="s">
        <v>40</v>
      </c>
    </row>
    <row r="22" spans="1:13" ht="13.15" customHeight="1" x14ac:dyDescent="0.2">
      <c r="A22" s="77"/>
      <c r="B22" s="78"/>
      <c r="C22" s="78"/>
      <c r="D22" s="78"/>
      <c r="E22" s="79"/>
      <c r="F22" s="78"/>
      <c r="G22" s="80"/>
      <c r="H22" s="81"/>
      <c r="I22" s="81"/>
      <c r="J22" s="82"/>
      <c r="K22" s="83"/>
      <c r="L22" s="84"/>
      <c r="M22" s="85"/>
    </row>
    <row r="23" spans="1:13" ht="33.75" customHeight="1" x14ac:dyDescent="0.2">
      <c r="A23" s="86">
        <v>1</v>
      </c>
      <c r="B23" s="87">
        <v>137</v>
      </c>
      <c r="C23" s="88">
        <f>IF(ISBLANK($B23),"",VLOOKUP($B23,[1]список!$B$1:$G$544,2,0))</f>
        <v>10090187550</v>
      </c>
      <c r="D23" s="88" t="str">
        <f>IF(ISBLANK($B23),"",VLOOKUP($B23,[1]список!$B$1:$G$544,3,0))</f>
        <v>Лысенко Алина</v>
      </c>
      <c r="E23" s="89">
        <f>IF(ISBLANK($B23),"",VLOOKUP($B23,[1]список!$B$1:$G$544,4,0))</f>
        <v>37758</v>
      </c>
      <c r="F23" s="89" t="str">
        <f>IF(ISBLANK($B23),"",VLOOKUP($B23,[1]список!$B$1:$H$544,5,0))</f>
        <v>МСМК</v>
      </c>
      <c r="G23" s="90" t="str">
        <f>IF(ISBLANK($B23),"",VLOOKUP($B23,[1]список!$B$1:$H$544,6,0))</f>
        <v>Москва</v>
      </c>
      <c r="H23" s="91">
        <v>19.795000000000002</v>
      </c>
      <c r="I23" s="91">
        <f t="shared" ref="I23:I28" si="0">J23-H23</f>
        <v>-19.794605428240743</v>
      </c>
      <c r="J23" s="145">
        <v>3.9457175925925928E-4</v>
      </c>
      <c r="K23" s="92">
        <v>52.799859200375458</v>
      </c>
      <c r="L23" s="93" t="s">
        <v>50</v>
      </c>
      <c r="M23" s="94"/>
    </row>
    <row r="24" spans="1:13" ht="33.75" customHeight="1" x14ac:dyDescent="0.2">
      <c r="A24" s="86">
        <v>2</v>
      </c>
      <c r="B24" s="87">
        <v>141</v>
      </c>
      <c r="C24" s="88">
        <f>IF(ISBLANK($B24),"",VLOOKUP($B24,[1]список!$B$1:$G$544,2,0))</f>
        <v>10078794700</v>
      </c>
      <c r="D24" s="88" t="str">
        <f>IF(ISBLANK($B24),"",VLOOKUP($B24,[1]список!$B$1:$G$544,3,0))</f>
        <v>Богомолова Елизавета</v>
      </c>
      <c r="E24" s="89">
        <f>IF(ISBLANK($B24),"",VLOOKUP($B24,[1]список!$B$1:$G$544,4,0))</f>
        <v>37812</v>
      </c>
      <c r="F24" s="89" t="str">
        <f>IF(ISBLANK($B24),"",VLOOKUP($B24,[1]список!$B$1:$H$544,5,0))</f>
        <v>МС</v>
      </c>
      <c r="G24" s="90" t="str">
        <f>IF(ISBLANK($B24),"",VLOOKUP($B24,[1]список!$B$1:$H$544,6,0))</f>
        <v>Москва</v>
      </c>
      <c r="H24" s="91">
        <v>19.518000000000001</v>
      </c>
      <c r="I24" s="91">
        <f t="shared" si="0"/>
        <v>-19.51759787037037</v>
      </c>
      <c r="J24" s="145">
        <v>4.0212962962962961E-4</v>
      </c>
      <c r="K24" s="92">
        <v>51.807506332028559</v>
      </c>
      <c r="L24" s="93" t="s">
        <v>50</v>
      </c>
      <c r="M24" s="94"/>
    </row>
    <row r="25" spans="1:13" ht="33.75" customHeight="1" x14ac:dyDescent="0.2">
      <c r="A25" s="86">
        <v>3</v>
      </c>
      <c r="B25" s="87">
        <v>142</v>
      </c>
      <c r="C25" s="88">
        <f>IF(ISBLANK($B25),"",VLOOKUP($B25,[1]список!$B$1:$G$544,2,0))</f>
        <v>10077949584</v>
      </c>
      <c r="D25" s="88" t="str">
        <f>IF(ISBLANK($B25),"",VLOOKUP($B25,[1]список!$B$1:$G$544,3,0))</f>
        <v>Благодарова Варвара</v>
      </c>
      <c r="E25" s="89">
        <f>IF(ISBLANK($B25),"",VLOOKUP($B25,[1]список!$B$1:$G$544,4,0))</f>
        <v>37972</v>
      </c>
      <c r="F25" s="89" t="str">
        <f>IF(ISBLANK($B25),"",VLOOKUP($B25,[1]список!$B$1:$H$544,5,0))</f>
        <v>МС</v>
      </c>
      <c r="G25" s="90" t="str">
        <f>IF(ISBLANK($B25),"",VLOOKUP($B25,[1]список!$B$1:$H$544,6,0))</f>
        <v>Москва</v>
      </c>
      <c r="H25" s="91">
        <v>20.094000000000001</v>
      </c>
      <c r="I25" s="91">
        <f t="shared" si="0"/>
        <v>-20.093587962962964</v>
      </c>
      <c r="J25" s="145">
        <v>4.1203703703703709E-4</v>
      </c>
      <c r="K25" s="92">
        <v>50.561797752808985</v>
      </c>
      <c r="L25" s="93" t="s">
        <v>52</v>
      </c>
      <c r="M25" s="94"/>
    </row>
    <row r="26" spans="1:13" ht="33.75" customHeight="1" x14ac:dyDescent="0.2">
      <c r="A26" s="86">
        <v>4</v>
      </c>
      <c r="B26" s="87">
        <v>159</v>
      </c>
      <c r="C26" s="88">
        <f>IF(ISBLANK($B26),"",VLOOKUP($B26,[1]список!$B$1:$G$544,2,0))</f>
        <v>10104021568</v>
      </c>
      <c r="D26" s="88" t="str">
        <f>IF(ISBLANK($B26),"",VLOOKUP($B26,[1]список!$B$1:$G$544,3,0))</f>
        <v>Бузина Елизавета</v>
      </c>
      <c r="E26" s="89">
        <f>IF(ISBLANK($B26),"",VLOOKUP($B26,[1]список!$B$1:$G$544,4,0))</f>
        <v>38246</v>
      </c>
      <c r="F26" s="89" t="str">
        <f>IF(ISBLANK($B26),"",VLOOKUP($B26,[1]список!$B$1:$H$544,5,0))</f>
        <v>МС</v>
      </c>
      <c r="G26" s="90" t="str">
        <f>IF(ISBLANK($B26),"",VLOOKUP($B26,[1]список!$B$1:$H$544,6,0))</f>
        <v>Москва</v>
      </c>
      <c r="H26" s="91">
        <v>20.620999999999999</v>
      </c>
      <c r="I26" s="91">
        <f t="shared" si="0"/>
        <v>-20.620583726851851</v>
      </c>
      <c r="J26" s="145">
        <v>4.162731481481482E-4</v>
      </c>
      <c r="K26" s="92">
        <v>50.047266863148522</v>
      </c>
      <c r="L26" s="93" t="s">
        <v>52</v>
      </c>
      <c r="M26" s="94"/>
    </row>
    <row r="27" spans="1:13" ht="33.75" customHeight="1" x14ac:dyDescent="0.2">
      <c r="A27" s="86">
        <v>5</v>
      </c>
      <c r="B27" s="87">
        <v>206</v>
      </c>
      <c r="C27" s="88">
        <f>IF(ISBLANK($B27),"",VLOOKUP($B27,[1]список!$B$1:$G$544,2,0))</f>
        <v>10083324192</v>
      </c>
      <c r="D27" s="88" t="str">
        <f>IF(ISBLANK($B27),"",VLOOKUP($B27,[1]список!$B$1:$G$544,3,0))</f>
        <v>Конончук Алла</v>
      </c>
      <c r="E27" s="89">
        <f>IF(ISBLANK($B27),"",VLOOKUP($B27,[1]список!$B$1:$G$544,4,0))</f>
        <v>37694</v>
      </c>
      <c r="F27" s="89" t="str">
        <f>IF(ISBLANK($B27),"",VLOOKUP($B27,[1]список!$B$1:$H$544,5,0))</f>
        <v>МС</v>
      </c>
      <c r="G27" s="90" t="str">
        <f>IF(ISBLANK($B27),"",VLOOKUP($B27,[1]список!$B$1:$H$544,6,0))</f>
        <v>Омская область</v>
      </c>
      <c r="H27" s="91">
        <v>20.712</v>
      </c>
      <c r="I27" s="91">
        <f t="shared" si="0"/>
        <v>-20.711575381944446</v>
      </c>
      <c r="J27" s="145">
        <v>4.2461805555555552E-4</v>
      </c>
      <c r="K27" s="92">
        <v>49.063701038515006</v>
      </c>
      <c r="L27" s="93" t="s">
        <v>52</v>
      </c>
      <c r="M27" s="94"/>
    </row>
    <row r="28" spans="1:13" ht="33.75" customHeight="1" thickBot="1" x14ac:dyDescent="0.25">
      <c r="A28" s="86">
        <v>6</v>
      </c>
      <c r="B28" s="87">
        <v>181</v>
      </c>
      <c r="C28" s="88">
        <f>IF(ISBLANK($B28),"",VLOOKUP($B28,[1]список!$B$1:$G$544,2,0))</f>
        <v>10077686068</v>
      </c>
      <c r="D28" s="88" t="str">
        <f>IF(ISBLANK($B28),"",VLOOKUP($B28,[1]список!$B$1:$G$544,3,0))</f>
        <v>Коновалова Александра</v>
      </c>
      <c r="E28" s="89">
        <f>IF(ISBLANK($B28),"",VLOOKUP($B28,[1]список!$B$1:$G$544,4,0))</f>
        <v>36960</v>
      </c>
      <c r="F28" s="89" t="str">
        <f>IF(ISBLANK($B28),"",VLOOKUP($B28,[1]список!$B$1:$H$544,5,0))</f>
        <v>МС</v>
      </c>
      <c r="G28" s="90" t="str">
        <f>IF(ISBLANK($B28),"",VLOOKUP($B28,[1]список!$B$1:$H$544,6,0))</f>
        <v>Удмуртская республика</v>
      </c>
      <c r="H28" s="91">
        <v>20.797999999999998</v>
      </c>
      <c r="I28" s="91">
        <f t="shared" si="0"/>
        <v>-20.797568171296295</v>
      </c>
      <c r="J28" s="145">
        <v>4.3182870370370375E-4</v>
      </c>
      <c r="K28" s="92">
        <v>48.244438488340926</v>
      </c>
      <c r="L28" s="93" t="s">
        <v>54</v>
      </c>
      <c r="M28" s="94"/>
    </row>
    <row r="29" spans="1:13" ht="12.6" hidden="1" customHeight="1" x14ac:dyDescent="0.2">
      <c r="A29" s="95"/>
      <c r="B29" s="96"/>
      <c r="C29" s="88"/>
      <c r="D29" s="88"/>
      <c r="E29" s="89"/>
      <c r="F29" s="89"/>
      <c r="G29" s="90"/>
      <c r="H29" s="97"/>
      <c r="I29" s="97"/>
      <c r="J29" s="97"/>
      <c r="K29" s="98"/>
      <c r="L29" s="96"/>
      <c r="M29" s="94"/>
    </row>
    <row r="30" spans="1:13" ht="12.6" hidden="1" customHeight="1" x14ac:dyDescent="0.2">
      <c r="A30" s="95"/>
      <c r="B30" s="96"/>
      <c r="C30" s="88"/>
      <c r="D30" s="88"/>
      <c r="E30" s="89"/>
      <c r="F30" s="89"/>
      <c r="G30" s="90"/>
      <c r="H30" s="97"/>
      <c r="I30" s="97"/>
      <c r="J30" s="97"/>
      <c r="K30" s="98"/>
      <c r="L30" s="96"/>
      <c r="M30" s="94"/>
    </row>
    <row r="31" spans="1:13" ht="12.6" hidden="1" customHeight="1" x14ac:dyDescent="0.2">
      <c r="A31" s="95"/>
      <c r="B31" s="96"/>
      <c r="C31" s="88"/>
      <c r="D31" s="88"/>
      <c r="E31" s="89"/>
      <c r="F31" s="89"/>
      <c r="G31" s="90"/>
      <c r="H31" s="97"/>
      <c r="I31" s="97"/>
      <c r="J31" s="97"/>
      <c r="K31" s="98"/>
      <c r="L31" s="96"/>
      <c r="M31" s="94"/>
    </row>
    <row r="32" spans="1:13" ht="12.6" hidden="1" customHeight="1" x14ac:dyDescent="0.2">
      <c r="A32" s="95"/>
      <c r="B32" s="96"/>
      <c r="C32" s="88"/>
      <c r="D32" s="88"/>
      <c r="E32" s="89"/>
      <c r="F32" s="89"/>
      <c r="G32" s="90"/>
      <c r="H32" s="97"/>
      <c r="I32" s="97"/>
      <c r="J32" s="97"/>
      <c r="K32" s="98"/>
      <c r="L32" s="96"/>
      <c r="M32" s="94"/>
    </row>
    <row r="33" spans="1:13" ht="12.6" hidden="1" customHeight="1" x14ac:dyDescent="0.2">
      <c r="A33" s="95"/>
      <c r="B33" s="96"/>
      <c r="C33" s="88"/>
      <c r="D33" s="88"/>
      <c r="E33" s="89"/>
      <c r="F33" s="89"/>
      <c r="G33" s="90"/>
      <c r="H33" s="97"/>
      <c r="I33" s="97"/>
      <c r="J33" s="97"/>
      <c r="K33" s="98"/>
      <c r="L33" s="96"/>
      <c r="M33" s="94"/>
    </row>
    <row r="34" spans="1:13" ht="12.6" hidden="1" customHeight="1" x14ac:dyDescent="0.2">
      <c r="A34" s="95"/>
      <c r="B34" s="96"/>
      <c r="C34" s="88"/>
      <c r="D34" s="88"/>
      <c r="E34" s="89"/>
      <c r="F34" s="89"/>
      <c r="G34" s="90"/>
      <c r="H34" s="97"/>
      <c r="I34" s="97"/>
      <c r="J34" s="97"/>
      <c r="K34" s="98"/>
      <c r="L34" s="96"/>
      <c r="M34" s="94"/>
    </row>
    <row r="35" spans="1:13" ht="12.6" hidden="1" customHeight="1" x14ac:dyDescent="0.2">
      <c r="A35" s="95"/>
      <c r="B35" s="96"/>
      <c r="C35" s="88"/>
      <c r="D35" s="88"/>
      <c r="E35" s="89"/>
      <c r="F35" s="89"/>
      <c r="G35" s="90"/>
      <c r="H35" s="97"/>
      <c r="I35" s="97"/>
      <c r="J35" s="97"/>
      <c r="K35" s="98"/>
      <c r="L35" s="96"/>
      <c r="M35" s="94"/>
    </row>
    <row r="36" spans="1:13" ht="12.6" hidden="1" customHeight="1" x14ac:dyDescent="0.2">
      <c r="A36" s="95"/>
      <c r="B36" s="96"/>
      <c r="C36" s="88"/>
      <c r="D36" s="88"/>
      <c r="E36" s="89"/>
      <c r="F36" s="89"/>
      <c r="G36" s="90"/>
      <c r="H36" s="97"/>
      <c r="I36" s="97"/>
      <c r="J36" s="97"/>
      <c r="K36" s="98"/>
      <c r="L36" s="96"/>
      <c r="M36" s="94"/>
    </row>
    <row r="37" spans="1:13" ht="12.6" hidden="1" customHeight="1" x14ac:dyDescent="0.2">
      <c r="A37" s="95"/>
      <c r="B37" s="96"/>
      <c r="C37" s="88"/>
      <c r="D37" s="88"/>
      <c r="E37" s="89"/>
      <c r="F37" s="89"/>
      <c r="G37" s="90"/>
      <c r="H37" s="97"/>
      <c r="I37" s="97"/>
      <c r="J37" s="97"/>
      <c r="K37" s="98"/>
      <c r="L37" s="96"/>
      <c r="M37" s="94"/>
    </row>
    <row r="38" spans="1:13" ht="12.6" hidden="1" customHeight="1" x14ac:dyDescent="0.2">
      <c r="A38" s="95"/>
      <c r="B38" s="96"/>
      <c r="C38" s="88"/>
      <c r="D38" s="88"/>
      <c r="E38" s="89"/>
      <c r="F38" s="89"/>
      <c r="G38" s="90"/>
      <c r="H38" s="97"/>
      <c r="I38" s="97"/>
      <c r="J38" s="97"/>
      <c r="K38" s="98"/>
      <c r="L38" s="96"/>
      <c r="M38" s="94"/>
    </row>
    <row r="39" spans="1:13" ht="12.6" hidden="1" customHeight="1" x14ac:dyDescent="0.2">
      <c r="A39" s="95"/>
      <c r="B39" s="96"/>
      <c r="C39" s="88"/>
      <c r="D39" s="88"/>
      <c r="E39" s="89"/>
      <c r="F39" s="89"/>
      <c r="G39" s="90"/>
      <c r="H39" s="97"/>
      <c r="I39" s="97"/>
      <c r="J39" s="97"/>
      <c r="K39" s="98"/>
      <c r="L39" s="96"/>
      <c r="M39" s="94"/>
    </row>
    <row r="40" spans="1:13" ht="12.6" hidden="1" customHeight="1" x14ac:dyDescent="0.2">
      <c r="A40" s="95"/>
      <c r="B40" s="96"/>
      <c r="C40" s="88"/>
      <c r="D40" s="88"/>
      <c r="E40" s="89"/>
      <c r="F40" s="89"/>
      <c r="G40" s="90"/>
      <c r="H40" s="97"/>
      <c r="I40" s="97"/>
      <c r="J40" s="97"/>
      <c r="K40" s="98"/>
      <c r="L40" s="96"/>
      <c r="M40" s="94"/>
    </row>
    <row r="41" spans="1:13" ht="12.6" hidden="1" customHeight="1" x14ac:dyDescent="0.2">
      <c r="A41" s="95"/>
      <c r="B41" s="96"/>
      <c r="C41" s="88"/>
      <c r="D41" s="88"/>
      <c r="E41" s="89"/>
      <c r="F41" s="89"/>
      <c r="G41" s="90"/>
      <c r="H41" s="97"/>
      <c r="I41" s="97"/>
      <c r="J41" s="97"/>
      <c r="K41" s="98"/>
      <c r="L41" s="96"/>
      <c r="M41" s="94"/>
    </row>
    <row r="42" spans="1:13" ht="12.6" hidden="1" customHeight="1" x14ac:dyDescent="0.2">
      <c r="A42" s="95"/>
      <c r="B42" s="96"/>
      <c r="C42" s="88"/>
      <c r="D42" s="88"/>
      <c r="E42" s="89"/>
      <c r="F42" s="89"/>
      <c r="G42" s="90"/>
      <c r="H42" s="97"/>
      <c r="I42" s="97"/>
      <c r="J42" s="97"/>
      <c r="K42" s="98"/>
      <c r="L42" s="96"/>
      <c r="M42" s="94"/>
    </row>
    <row r="43" spans="1:13" ht="12.6" hidden="1" customHeight="1" x14ac:dyDescent="0.2">
      <c r="A43" s="95"/>
      <c r="B43" s="96"/>
      <c r="C43" s="88"/>
      <c r="D43" s="88"/>
      <c r="E43" s="89"/>
      <c r="F43" s="89"/>
      <c r="G43" s="90"/>
      <c r="H43" s="97"/>
      <c r="I43" s="97"/>
      <c r="J43" s="97"/>
      <c r="K43" s="98"/>
      <c r="L43" s="96"/>
      <c r="M43" s="94"/>
    </row>
    <row r="44" spans="1:13" ht="12.6" hidden="1" customHeight="1" x14ac:dyDescent="0.2">
      <c r="A44" s="95"/>
      <c r="B44" s="96"/>
      <c r="C44" s="88"/>
      <c r="D44" s="88"/>
      <c r="E44" s="89"/>
      <c r="F44" s="89"/>
      <c r="G44" s="90"/>
      <c r="H44" s="97"/>
      <c r="I44" s="97"/>
      <c r="J44" s="97"/>
      <c r="K44" s="98"/>
      <c r="L44" s="96"/>
      <c r="M44" s="94"/>
    </row>
    <row r="45" spans="1:13" ht="12.6" hidden="1" customHeight="1" x14ac:dyDescent="0.2">
      <c r="A45" s="95"/>
      <c r="B45" s="96"/>
      <c r="C45" s="88"/>
      <c r="D45" s="88"/>
      <c r="E45" s="89"/>
      <c r="F45" s="89"/>
      <c r="G45" s="90"/>
      <c r="H45" s="97"/>
      <c r="I45" s="97"/>
      <c r="J45" s="97"/>
      <c r="K45" s="98"/>
      <c r="L45" s="96"/>
      <c r="M45" s="94"/>
    </row>
    <row r="46" spans="1:13" ht="12.6" hidden="1" customHeight="1" x14ac:dyDescent="0.2">
      <c r="A46" s="95"/>
      <c r="B46" s="96"/>
      <c r="C46" s="88"/>
      <c r="D46" s="88"/>
      <c r="E46" s="89"/>
      <c r="F46" s="89"/>
      <c r="G46" s="90"/>
      <c r="H46" s="97"/>
      <c r="I46" s="97"/>
      <c r="J46" s="97"/>
      <c r="K46" s="98"/>
      <c r="L46" s="96"/>
      <c r="M46" s="94"/>
    </row>
    <row r="47" spans="1:13" ht="12.6" hidden="1" customHeight="1" x14ac:dyDescent="0.2">
      <c r="A47" s="95"/>
      <c r="B47" s="96"/>
      <c r="C47" s="88"/>
      <c r="D47" s="88"/>
      <c r="E47" s="89"/>
      <c r="F47" s="89"/>
      <c r="G47" s="90"/>
      <c r="H47" s="97"/>
      <c r="I47" s="97"/>
      <c r="J47" s="97"/>
      <c r="K47" s="98"/>
      <c r="L47" s="96"/>
      <c r="M47" s="94"/>
    </row>
    <row r="48" spans="1:13" ht="12.6" hidden="1" customHeight="1" x14ac:dyDescent="0.2">
      <c r="A48" s="95"/>
      <c r="B48" s="96"/>
      <c r="C48" s="88"/>
      <c r="D48" s="88"/>
      <c r="E48" s="89"/>
      <c r="F48" s="89"/>
      <c r="G48" s="90"/>
      <c r="H48" s="97"/>
      <c r="I48" s="97"/>
      <c r="J48" s="97"/>
      <c r="K48" s="98"/>
      <c r="L48" s="96"/>
      <c r="M48" s="94"/>
    </row>
    <row r="49" spans="1:13" ht="12.6" hidden="1" customHeight="1" x14ac:dyDescent="0.2">
      <c r="A49" s="95"/>
      <c r="B49" s="96"/>
      <c r="C49" s="88"/>
      <c r="D49" s="88"/>
      <c r="E49" s="89"/>
      <c r="F49" s="89"/>
      <c r="G49" s="90"/>
      <c r="H49" s="97"/>
      <c r="I49" s="97"/>
      <c r="J49" s="97"/>
      <c r="K49" s="98"/>
      <c r="L49" s="96"/>
      <c r="M49" s="94"/>
    </row>
    <row r="50" spans="1:13" ht="12.6" hidden="1" customHeight="1" x14ac:dyDescent="0.2">
      <c r="A50" s="95"/>
      <c r="B50" s="96"/>
      <c r="C50" s="88"/>
      <c r="D50" s="88"/>
      <c r="E50" s="89"/>
      <c r="F50" s="89"/>
      <c r="G50" s="90"/>
      <c r="H50" s="97"/>
      <c r="I50" s="97"/>
      <c r="J50" s="97"/>
      <c r="K50" s="98"/>
      <c r="L50" s="96"/>
      <c r="M50" s="94"/>
    </row>
    <row r="51" spans="1:13" ht="12.6" hidden="1" customHeight="1" x14ac:dyDescent="0.2">
      <c r="A51" s="95"/>
      <c r="B51" s="96"/>
      <c r="C51" s="88"/>
      <c r="D51" s="88"/>
      <c r="E51" s="89"/>
      <c r="F51" s="89"/>
      <c r="G51" s="90"/>
      <c r="H51" s="97"/>
      <c r="I51" s="97"/>
      <c r="J51" s="97"/>
      <c r="K51" s="98"/>
      <c r="L51" s="96"/>
      <c r="M51" s="94"/>
    </row>
    <row r="52" spans="1:13" ht="12.6" hidden="1" customHeight="1" x14ac:dyDescent="0.2">
      <c r="A52" s="95"/>
      <c r="B52" s="96"/>
      <c r="C52" s="88"/>
      <c r="D52" s="88"/>
      <c r="E52" s="89"/>
      <c r="F52" s="89"/>
      <c r="G52" s="90"/>
      <c r="H52" s="97"/>
      <c r="I52" s="97"/>
      <c r="J52" s="97"/>
      <c r="K52" s="98"/>
      <c r="L52" s="96"/>
      <c r="M52" s="94"/>
    </row>
    <row r="53" spans="1:13" ht="12.6" hidden="1" customHeight="1" x14ac:dyDescent="0.2">
      <c r="A53" s="95"/>
      <c r="B53" s="96"/>
      <c r="C53" s="88"/>
      <c r="D53" s="88"/>
      <c r="E53" s="89"/>
      <c r="F53" s="89"/>
      <c r="G53" s="90"/>
      <c r="H53" s="97"/>
      <c r="I53" s="97"/>
      <c r="J53" s="97"/>
      <c r="K53" s="98"/>
      <c r="L53" s="96"/>
      <c r="M53" s="94"/>
    </row>
    <row r="54" spans="1:13" ht="12.6" hidden="1" customHeight="1" x14ac:dyDescent="0.2">
      <c r="A54" s="95"/>
      <c r="B54" s="96"/>
      <c r="C54" s="88"/>
      <c r="D54" s="88"/>
      <c r="E54" s="89"/>
      <c r="F54" s="89"/>
      <c r="G54" s="90"/>
      <c r="H54" s="97"/>
      <c r="I54" s="97"/>
      <c r="J54" s="97"/>
      <c r="K54" s="98"/>
      <c r="L54" s="96"/>
      <c r="M54" s="94"/>
    </row>
    <row r="55" spans="1:13" ht="12.6" hidden="1" customHeight="1" x14ac:dyDescent="0.2">
      <c r="A55" s="95"/>
      <c r="B55" s="96"/>
      <c r="C55" s="88"/>
      <c r="D55" s="88"/>
      <c r="E55" s="89"/>
      <c r="F55" s="89"/>
      <c r="G55" s="90"/>
      <c r="H55" s="97"/>
      <c r="I55" s="97"/>
      <c r="J55" s="97"/>
      <c r="K55" s="98"/>
      <c r="L55" s="96"/>
      <c r="M55" s="94"/>
    </row>
    <row r="56" spans="1:13" ht="12.6" hidden="1" customHeight="1" x14ac:dyDescent="0.2">
      <c r="A56" s="95"/>
      <c r="B56" s="96"/>
      <c r="C56" s="88"/>
      <c r="D56" s="88"/>
      <c r="E56" s="89"/>
      <c r="F56" s="89"/>
      <c r="G56" s="90"/>
      <c r="H56" s="97"/>
      <c r="I56" s="97"/>
      <c r="J56" s="97"/>
      <c r="K56" s="98"/>
      <c r="L56" s="96"/>
      <c r="M56" s="94"/>
    </row>
    <row r="57" spans="1:13" ht="12.6" hidden="1" customHeight="1" x14ac:dyDescent="0.2">
      <c r="A57" s="95"/>
      <c r="B57" s="96"/>
      <c r="C57" s="88"/>
      <c r="D57" s="88"/>
      <c r="E57" s="89"/>
      <c r="F57" s="89"/>
      <c r="G57" s="90"/>
      <c r="H57" s="97"/>
      <c r="I57" s="97"/>
      <c r="J57" s="97"/>
      <c r="K57" s="98"/>
      <c r="L57" s="96"/>
      <c r="M57" s="94"/>
    </row>
    <row r="58" spans="1:13" ht="12.6" hidden="1" customHeight="1" x14ac:dyDescent="0.2">
      <c r="A58" s="95"/>
      <c r="B58" s="96"/>
      <c r="C58" s="88"/>
      <c r="D58" s="88"/>
      <c r="E58" s="89"/>
      <c r="F58" s="89"/>
      <c r="G58" s="90"/>
      <c r="H58" s="97"/>
      <c r="I58" s="97"/>
      <c r="J58" s="97"/>
      <c r="K58" s="98"/>
      <c r="L58" s="96"/>
      <c r="M58" s="94"/>
    </row>
    <row r="59" spans="1:13" ht="12.6" hidden="1" customHeight="1" x14ac:dyDescent="0.2">
      <c r="A59" s="95"/>
      <c r="B59" s="96"/>
      <c r="C59" s="88"/>
      <c r="D59" s="88"/>
      <c r="E59" s="89"/>
      <c r="F59" s="89"/>
      <c r="G59" s="90"/>
      <c r="H59" s="97"/>
      <c r="I59" s="97"/>
      <c r="J59" s="97"/>
      <c r="K59" s="98"/>
      <c r="L59" s="96"/>
      <c r="M59" s="94"/>
    </row>
    <row r="60" spans="1:13" ht="12.6" hidden="1" customHeight="1" x14ac:dyDescent="0.2">
      <c r="A60" s="95"/>
      <c r="B60" s="96"/>
      <c r="C60" s="88"/>
      <c r="D60" s="88"/>
      <c r="E60" s="89"/>
      <c r="F60" s="89"/>
      <c r="G60" s="90"/>
      <c r="H60" s="97"/>
      <c r="I60" s="97"/>
      <c r="J60" s="97"/>
      <c r="K60" s="98"/>
      <c r="L60" s="96"/>
      <c r="M60" s="94"/>
    </row>
    <row r="61" spans="1:13" ht="12.6" hidden="1" customHeight="1" x14ac:dyDescent="0.2">
      <c r="A61" s="95"/>
      <c r="B61" s="96"/>
      <c r="C61" s="88"/>
      <c r="D61" s="88"/>
      <c r="E61" s="89"/>
      <c r="F61" s="89"/>
      <c r="G61" s="90"/>
      <c r="H61" s="97"/>
      <c r="I61" s="97"/>
      <c r="J61" s="97"/>
      <c r="K61" s="98"/>
      <c r="L61" s="96"/>
      <c r="M61" s="94"/>
    </row>
    <row r="62" spans="1:13" ht="12.6" hidden="1" customHeight="1" x14ac:dyDescent="0.2">
      <c r="A62" s="95"/>
      <c r="B62" s="96"/>
      <c r="C62" s="88"/>
      <c r="D62" s="88"/>
      <c r="E62" s="89"/>
      <c r="F62" s="89"/>
      <c r="G62" s="90"/>
      <c r="H62" s="97"/>
      <c r="I62" s="97"/>
      <c r="J62" s="97"/>
      <c r="K62" s="98"/>
      <c r="L62" s="96"/>
      <c r="M62" s="94"/>
    </row>
    <row r="63" spans="1:13" ht="12.6" hidden="1" customHeight="1" x14ac:dyDescent="0.2">
      <c r="A63" s="95"/>
      <c r="B63" s="96"/>
      <c r="C63" s="88"/>
      <c r="D63" s="88"/>
      <c r="E63" s="89"/>
      <c r="F63" s="89"/>
      <c r="G63" s="90"/>
      <c r="H63" s="97"/>
      <c r="I63" s="97"/>
      <c r="J63" s="97"/>
      <c r="K63" s="98"/>
      <c r="L63" s="96"/>
      <c r="M63" s="94"/>
    </row>
    <row r="64" spans="1:13" ht="12.6" hidden="1" customHeight="1" x14ac:dyDescent="0.2">
      <c r="A64" s="95"/>
      <c r="B64" s="96"/>
      <c r="C64" s="88"/>
      <c r="D64" s="88"/>
      <c r="E64" s="89"/>
      <c r="F64" s="89"/>
      <c r="G64" s="90"/>
      <c r="H64" s="97"/>
      <c r="I64" s="97"/>
      <c r="J64" s="97"/>
      <c r="K64" s="98"/>
      <c r="L64" s="96"/>
      <c r="M64" s="94"/>
    </row>
    <row r="65" spans="1:13" ht="12.6" hidden="1" customHeight="1" x14ac:dyDescent="0.2">
      <c r="A65" s="95"/>
      <c r="B65" s="96"/>
      <c r="C65" s="88"/>
      <c r="D65" s="88"/>
      <c r="E65" s="89"/>
      <c r="F65" s="89"/>
      <c r="G65" s="90"/>
      <c r="H65" s="97"/>
      <c r="I65" s="97"/>
      <c r="J65" s="97"/>
      <c r="K65" s="98"/>
      <c r="L65" s="96"/>
      <c r="M65" s="94"/>
    </row>
    <row r="66" spans="1:13" ht="12.6" hidden="1" customHeight="1" x14ac:dyDescent="0.2">
      <c r="A66" s="95"/>
      <c r="B66" s="96"/>
      <c r="C66" s="88"/>
      <c r="D66" s="88"/>
      <c r="E66" s="89"/>
      <c r="F66" s="89"/>
      <c r="G66" s="90"/>
      <c r="H66" s="97"/>
      <c r="I66" s="97"/>
      <c r="J66" s="97"/>
      <c r="K66" s="98"/>
      <c r="L66" s="96"/>
      <c r="M66" s="94"/>
    </row>
    <row r="67" spans="1:13" ht="12.6" hidden="1" customHeight="1" x14ac:dyDescent="0.2">
      <c r="A67" s="95"/>
      <c r="B67" s="96"/>
      <c r="C67" s="88"/>
      <c r="D67" s="88"/>
      <c r="E67" s="89"/>
      <c r="F67" s="89"/>
      <c r="G67" s="90"/>
      <c r="H67" s="97"/>
      <c r="I67" s="97"/>
      <c r="J67" s="97"/>
      <c r="K67" s="98"/>
      <c r="L67" s="96"/>
      <c r="M67" s="94"/>
    </row>
    <row r="68" spans="1:13" ht="12.6" hidden="1" customHeight="1" x14ac:dyDescent="0.2">
      <c r="A68" s="95"/>
      <c r="B68" s="96"/>
      <c r="C68" s="88"/>
      <c r="D68" s="88"/>
      <c r="E68" s="89"/>
      <c r="F68" s="89"/>
      <c r="G68" s="90"/>
      <c r="H68" s="97"/>
      <c r="I68" s="97"/>
      <c r="J68" s="97"/>
      <c r="K68" s="98"/>
      <c r="L68" s="96"/>
      <c r="M68" s="94"/>
    </row>
    <row r="69" spans="1:13" ht="12.6" hidden="1" customHeight="1" x14ac:dyDescent="0.2">
      <c r="A69" s="95"/>
      <c r="B69" s="96"/>
      <c r="C69" s="88"/>
      <c r="D69" s="88"/>
      <c r="E69" s="89"/>
      <c r="F69" s="89"/>
      <c r="G69" s="90"/>
      <c r="H69" s="97"/>
      <c r="I69" s="97"/>
      <c r="J69" s="97"/>
      <c r="K69" s="98"/>
      <c r="L69" s="96"/>
      <c r="M69" s="94"/>
    </row>
    <row r="70" spans="1:13" ht="12.6" hidden="1" customHeight="1" x14ac:dyDescent="0.2">
      <c r="A70" s="95"/>
      <c r="B70" s="96"/>
      <c r="C70" s="88"/>
      <c r="D70" s="88"/>
      <c r="E70" s="89"/>
      <c r="F70" s="89"/>
      <c r="G70" s="90"/>
      <c r="H70" s="97"/>
      <c r="I70" s="97"/>
      <c r="J70" s="97"/>
      <c r="K70" s="98"/>
      <c r="L70" s="96"/>
      <c r="M70" s="94"/>
    </row>
    <row r="71" spans="1:13" ht="12.6" hidden="1" customHeight="1" x14ac:dyDescent="0.2">
      <c r="A71" s="95"/>
      <c r="B71" s="96"/>
      <c r="C71" s="88"/>
      <c r="D71" s="88"/>
      <c r="E71" s="89"/>
      <c r="F71" s="89"/>
      <c r="G71" s="90"/>
      <c r="H71" s="97"/>
      <c r="I71" s="97"/>
      <c r="J71" s="97"/>
      <c r="K71" s="98"/>
      <c r="L71" s="96"/>
      <c r="M71" s="94"/>
    </row>
    <row r="72" spans="1:13" ht="12.6" hidden="1" customHeight="1" x14ac:dyDescent="0.2">
      <c r="A72" s="95"/>
      <c r="B72" s="96"/>
      <c r="C72" s="88"/>
      <c r="D72" s="88"/>
      <c r="E72" s="89"/>
      <c r="F72" s="89"/>
      <c r="G72" s="90"/>
      <c r="H72" s="97"/>
      <c r="I72" s="97"/>
      <c r="J72" s="97"/>
      <c r="K72" s="98"/>
      <c r="L72" s="96"/>
      <c r="M72" s="94"/>
    </row>
    <row r="73" spans="1:13" ht="12.6" hidden="1" customHeight="1" x14ac:dyDescent="0.2">
      <c r="A73" s="95"/>
      <c r="B73" s="96"/>
      <c r="C73" s="88"/>
      <c r="D73" s="88"/>
      <c r="E73" s="89"/>
      <c r="F73" s="89"/>
      <c r="G73" s="90"/>
      <c r="H73" s="97"/>
      <c r="I73" s="97"/>
      <c r="J73" s="97"/>
      <c r="K73" s="98"/>
      <c r="L73" s="96"/>
      <c r="M73" s="94"/>
    </row>
    <row r="74" spans="1:13" ht="12.6" hidden="1" customHeight="1" x14ac:dyDescent="0.2">
      <c r="A74" s="95"/>
      <c r="B74" s="96"/>
      <c r="C74" s="88"/>
      <c r="D74" s="88"/>
      <c r="E74" s="89"/>
      <c r="F74" s="89"/>
      <c r="G74" s="90"/>
      <c r="H74" s="97"/>
      <c r="I74" s="97"/>
      <c r="J74" s="97"/>
      <c r="K74" s="98"/>
      <c r="L74" s="96"/>
      <c r="M74" s="94"/>
    </row>
    <row r="75" spans="1:13" ht="12.6" hidden="1" customHeight="1" x14ac:dyDescent="0.2">
      <c r="A75" s="95"/>
      <c r="B75" s="96"/>
      <c r="C75" s="88"/>
      <c r="D75" s="88"/>
      <c r="E75" s="89"/>
      <c r="F75" s="89"/>
      <c r="G75" s="90"/>
      <c r="H75" s="97"/>
      <c r="I75" s="97"/>
      <c r="J75" s="97"/>
      <c r="K75" s="98"/>
      <c r="L75" s="96"/>
      <c r="M75" s="94"/>
    </row>
    <row r="76" spans="1:13" ht="12.6" hidden="1" customHeight="1" x14ac:dyDescent="0.2">
      <c r="A76" s="95"/>
      <c r="B76" s="96"/>
      <c r="C76" s="88"/>
      <c r="D76" s="88"/>
      <c r="E76" s="89"/>
      <c r="F76" s="89"/>
      <c r="G76" s="90"/>
      <c r="H76" s="97"/>
      <c r="I76" s="97"/>
      <c r="J76" s="97"/>
      <c r="K76" s="98"/>
      <c r="L76" s="96"/>
      <c r="M76" s="94"/>
    </row>
    <row r="77" spans="1:13" ht="12.6" hidden="1" customHeight="1" x14ac:dyDescent="0.2">
      <c r="A77" s="95"/>
      <c r="B77" s="96"/>
      <c r="C77" s="88"/>
      <c r="D77" s="88"/>
      <c r="E77" s="89"/>
      <c r="F77" s="89"/>
      <c r="G77" s="90"/>
      <c r="H77" s="97"/>
      <c r="I77" s="97"/>
      <c r="J77" s="97"/>
      <c r="K77" s="98"/>
      <c r="L77" s="96"/>
      <c r="M77" s="94"/>
    </row>
    <row r="78" spans="1:13" ht="12.6" hidden="1" customHeight="1" x14ac:dyDescent="0.2">
      <c r="A78" s="95"/>
      <c r="B78" s="96"/>
      <c r="C78" s="88"/>
      <c r="D78" s="88"/>
      <c r="E78" s="89"/>
      <c r="F78" s="89"/>
      <c r="G78" s="90"/>
      <c r="H78" s="99"/>
      <c r="I78" s="97"/>
      <c r="J78" s="99"/>
      <c r="K78" s="98"/>
      <c r="L78" s="96"/>
      <c r="M78" s="94"/>
    </row>
    <row r="79" spans="1:13" ht="13.5" hidden="1" thickBot="1" x14ac:dyDescent="0.25">
      <c r="A79" s="95"/>
      <c r="B79" s="96"/>
      <c r="C79" s="88"/>
      <c r="D79" s="88"/>
      <c r="E79" s="89"/>
      <c r="F79" s="89"/>
      <c r="G79" s="90"/>
      <c r="H79" s="99"/>
      <c r="I79" s="97"/>
      <c r="J79" s="99"/>
      <c r="K79" s="98"/>
      <c r="L79" s="96"/>
      <c r="M79" s="94"/>
    </row>
    <row r="80" spans="1:13" ht="17.25" thickTop="1" thickBot="1" x14ac:dyDescent="0.25">
      <c r="A80" s="100"/>
      <c r="B80" s="101"/>
      <c r="C80" s="101"/>
      <c r="D80" s="102"/>
      <c r="E80" s="103"/>
      <c r="F80" s="104"/>
      <c r="G80" s="105"/>
      <c r="H80" s="106"/>
      <c r="I80" s="106"/>
      <c r="J80" s="107"/>
      <c r="K80" s="108"/>
      <c r="L80" s="109"/>
      <c r="M80" s="110"/>
    </row>
    <row r="81" spans="1:13" ht="15.75" thickTop="1" x14ac:dyDescent="0.2">
      <c r="A81" s="111" t="s">
        <v>41</v>
      </c>
      <c r="B81" s="112"/>
      <c r="C81" s="112"/>
      <c r="D81" s="112"/>
      <c r="E81" s="113"/>
      <c r="F81" s="113"/>
      <c r="G81" s="112" t="s">
        <v>42</v>
      </c>
      <c r="H81" s="112"/>
      <c r="I81" s="112"/>
      <c r="J81" s="112"/>
      <c r="K81" s="112"/>
      <c r="L81" s="112"/>
      <c r="M81" s="114"/>
    </row>
    <row r="82" spans="1:13" x14ac:dyDescent="0.2">
      <c r="A82" s="115" t="s">
        <v>43</v>
      </c>
      <c r="B82" s="116"/>
      <c r="C82" s="117"/>
      <c r="D82" s="116"/>
      <c r="E82" s="118"/>
      <c r="F82" s="116"/>
      <c r="G82" s="119" t="s">
        <v>44</v>
      </c>
      <c r="H82" s="120">
        <v>3</v>
      </c>
      <c r="I82" s="121"/>
      <c r="J82" s="122" t="s">
        <v>45</v>
      </c>
      <c r="K82" s="119">
        <f>COUNTIF(F23:F97,"ЗМС")</f>
        <v>0</v>
      </c>
      <c r="L82" s="122"/>
      <c r="M82" s="119"/>
    </row>
    <row r="83" spans="1:13" x14ac:dyDescent="0.2">
      <c r="A83" s="115" t="s">
        <v>46</v>
      </c>
      <c r="B83" s="116"/>
      <c r="C83" s="123"/>
      <c r="D83" s="116"/>
      <c r="E83" s="118"/>
      <c r="F83" s="116"/>
      <c r="G83" s="117" t="s">
        <v>47</v>
      </c>
      <c r="H83" s="120">
        <f>H84+H88</f>
        <v>6</v>
      </c>
      <c r="I83" s="121"/>
      <c r="J83" s="122" t="s">
        <v>48</v>
      </c>
      <c r="K83" s="119">
        <f>COUNTIF(F23:F97,"МСМК")</f>
        <v>1</v>
      </c>
      <c r="L83" s="122"/>
      <c r="M83" s="119"/>
    </row>
    <row r="84" spans="1:13" x14ac:dyDescent="0.2">
      <c r="A84" s="116"/>
      <c r="B84" s="116"/>
      <c r="C84" s="119"/>
      <c r="D84" s="116"/>
      <c r="E84" s="118"/>
      <c r="F84" s="116"/>
      <c r="G84" s="117" t="s">
        <v>49</v>
      </c>
      <c r="H84" s="120">
        <f>H85+H86+H87</f>
        <v>6</v>
      </c>
      <c r="I84" s="121"/>
      <c r="J84" s="122" t="s">
        <v>50</v>
      </c>
      <c r="K84" s="119">
        <f>COUNTIF(F23:F97,"МС")</f>
        <v>5</v>
      </c>
      <c r="L84" s="122"/>
      <c r="M84" s="119"/>
    </row>
    <row r="85" spans="1:13" x14ac:dyDescent="0.2">
      <c r="A85" s="116"/>
      <c r="B85" s="116"/>
      <c r="C85" s="119"/>
      <c r="D85" s="116"/>
      <c r="E85" s="118"/>
      <c r="F85" s="116"/>
      <c r="G85" s="117" t="s">
        <v>51</v>
      </c>
      <c r="H85" s="120">
        <f>COUNT(A23:A97)</f>
        <v>6</v>
      </c>
      <c r="I85" s="121"/>
      <c r="J85" s="122" t="s">
        <v>52</v>
      </c>
      <c r="K85" s="119">
        <f>COUNTIF(F23:F97,"КМС")</f>
        <v>0</v>
      </c>
      <c r="L85" s="122"/>
      <c r="M85" s="119"/>
    </row>
    <row r="86" spans="1:13" x14ac:dyDescent="0.2">
      <c r="A86" s="116"/>
      <c r="B86" s="116"/>
      <c r="C86" s="119"/>
      <c r="D86" s="116"/>
      <c r="E86" s="118"/>
      <c r="F86" s="116"/>
      <c r="G86" s="117" t="s">
        <v>53</v>
      </c>
      <c r="H86" s="120">
        <f>COUNTIF(A23:A97,"НФ")</f>
        <v>0</v>
      </c>
      <c r="I86" s="121"/>
      <c r="J86" s="122" t="s">
        <v>54</v>
      </c>
      <c r="K86" s="119">
        <f>COUNTIF(F23:F97,"1 СР")</f>
        <v>0</v>
      </c>
      <c r="L86" s="122"/>
      <c r="M86" s="119"/>
    </row>
    <row r="87" spans="1:13" x14ac:dyDescent="0.2">
      <c r="A87" s="116"/>
      <c r="B87" s="116"/>
      <c r="C87" s="116"/>
      <c r="D87" s="116"/>
      <c r="E87" s="118"/>
      <c r="F87" s="116"/>
      <c r="G87" s="117" t="s">
        <v>55</v>
      </c>
      <c r="H87" s="120">
        <f>COUNTIF(A23:A97,"ДСКВ")</f>
        <v>0</v>
      </c>
      <c r="I87" s="121"/>
      <c r="J87" s="124" t="s">
        <v>56</v>
      </c>
      <c r="K87" s="119">
        <f>COUNTIF(F23:F97,"2 СР")</f>
        <v>0</v>
      </c>
      <c r="L87" s="124"/>
      <c r="M87" s="119"/>
    </row>
    <row r="88" spans="1:13" x14ac:dyDescent="0.2">
      <c r="A88" s="116"/>
      <c r="B88" s="116"/>
      <c r="C88" s="116"/>
      <c r="D88" s="116"/>
      <c r="E88" s="118"/>
      <c r="F88" s="116"/>
      <c r="G88" s="117" t="s">
        <v>57</v>
      </c>
      <c r="H88" s="120">
        <f>COUNTIF(A23:A97,"НС")</f>
        <v>0</v>
      </c>
      <c r="I88" s="121"/>
      <c r="J88" s="124" t="s">
        <v>58</v>
      </c>
      <c r="K88" s="119">
        <f>COUNTIF(F23:F97,"3 СР")</f>
        <v>0</v>
      </c>
      <c r="L88" s="124"/>
      <c r="M88" s="119"/>
    </row>
    <row r="89" spans="1:13" x14ac:dyDescent="0.2">
      <c r="A89" s="125"/>
      <c r="B89" s="126"/>
      <c r="C89" s="126"/>
      <c r="D89" s="127"/>
      <c r="E89" s="128"/>
      <c r="F89" s="127"/>
      <c r="G89" s="127"/>
      <c r="H89" s="129"/>
      <c r="I89" s="129"/>
      <c r="J89" s="130"/>
      <c r="K89" s="131"/>
      <c r="L89" s="127"/>
      <c r="M89" s="132"/>
    </row>
    <row r="90" spans="1:13" ht="15.75" x14ac:dyDescent="0.2">
      <c r="A90" s="133" t="s">
        <v>59</v>
      </c>
      <c r="B90" s="134"/>
      <c r="C90" s="134"/>
      <c r="D90" s="134"/>
      <c r="E90" s="134" t="s">
        <v>60</v>
      </c>
      <c r="F90" s="134"/>
      <c r="G90" s="134"/>
      <c r="H90" s="134" t="s">
        <v>61</v>
      </c>
      <c r="I90" s="134"/>
      <c r="J90" s="134"/>
      <c r="K90" s="134" t="s">
        <v>62</v>
      </c>
      <c r="L90" s="134"/>
      <c r="M90" s="135"/>
    </row>
    <row r="91" spans="1:13" x14ac:dyDescent="0.2">
      <c r="A91" s="136"/>
      <c r="B91" s="2"/>
      <c r="C91" s="2"/>
      <c r="D91" s="2"/>
      <c r="E91" s="2"/>
      <c r="F91" s="137"/>
      <c r="G91" s="137"/>
      <c r="H91" s="137"/>
      <c r="I91" s="137"/>
      <c r="J91" s="137"/>
      <c r="K91" s="137"/>
      <c r="L91" s="137"/>
      <c r="M91" s="138"/>
    </row>
    <row r="92" spans="1:13" x14ac:dyDescent="0.2">
      <c r="A92" s="139"/>
      <c r="B92" s="126"/>
      <c r="C92" s="126"/>
      <c r="D92" s="126"/>
      <c r="E92" s="140"/>
      <c r="F92" s="126"/>
      <c r="G92" s="126"/>
      <c r="H92" s="129"/>
      <c r="I92" s="129"/>
      <c r="J92" s="129"/>
      <c r="K92" s="126"/>
      <c r="L92" s="126"/>
      <c r="M92" s="141"/>
    </row>
    <row r="93" spans="1:13" x14ac:dyDescent="0.2">
      <c r="A93" s="139"/>
      <c r="B93" s="126"/>
      <c r="C93" s="126"/>
      <c r="D93" s="126"/>
      <c r="E93" s="140"/>
      <c r="F93" s="126"/>
      <c r="G93" s="126"/>
      <c r="H93" s="129"/>
      <c r="I93" s="129"/>
      <c r="J93" s="129"/>
      <c r="K93" s="126"/>
      <c r="L93" s="126"/>
      <c r="M93" s="141"/>
    </row>
    <row r="94" spans="1:13" x14ac:dyDescent="0.2">
      <c r="A94" s="139"/>
      <c r="B94" s="126"/>
      <c r="C94" s="126"/>
      <c r="D94" s="126"/>
      <c r="E94" s="140"/>
      <c r="F94" s="126"/>
      <c r="G94" s="126"/>
      <c r="H94" s="129"/>
      <c r="I94" s="129"/>
      <c r="J94" s="129"/>
      <c r="K94" s="126"/>
      <c r="L94" s="126"/>
      <c r="M94" s="141"/>
    </row>
    <row r="95" spans="1:13" x14ac:dyDescent="0.2">
      <c r="A95" s="139"/>
      <c r="B95" s="126"/>
      <c r="C95" s="126"/>
      <c r="D95" s="126"/>
      <c r="E95" s="140"/>
      <c r="F95" s="126"/>
      <c r="G95" s="126"/>
      <c r="H95" s="129"/>
      <c r="I95" s="129"/>
      <c r="J95" s="130"/>
      <c r="K95" s="131"/>
      <c r="L95" s="127"/>
      <c r="M95" s="141"/>
    </row>
    <row r="96" spans="1:13" ht="13.5" thickBot="1" x14ac:dyDescent="0.25">
      <c r="A96" s="142" t="s">
        <v>2</v>
      </c>
      <c r="B96" s="143"/>
      <c r="C96" s="143"/>
      <c r="D96" s="143"/>
      <c r="E96" s="143" t="str">
        <f>G17</f>
        <v>Михайлова И.Н. (ВК, Санкт-Петербург)</v>
      </c>
      <c r="F96" s="143"/>
      <c r="G96" s="143"/>
      <c r="H96" s="143" t="str">
        <f>G18</f>
        <v>Валова А.С. (ВК, Санкт-Петербург)</v>
      </c>
      <c r="I96" s="143"/>
      <c r="J96" s="143"/>
      <c r="K96" s="143" t="str">
        <f>G19</f>
        <v>Соловьев Г.Н. (ВК, Санкт-Петербург)</v>
      </c>
      <c r="L96" s="143"/>
      <c r="M96" s="144"/>
    </row>
    <row r="97" ht="13.5" thickTop="1" x14ac:dyDescent="0.2"/>
  </sheetData>
  <autoFilter ref="B21:K79">
    <sortState ref="B24:K28">
      <sortCondition ref="J21:J79"/>
    </sortState>
  </autoFilter>
  <mergeCells count="44">
    <mergeCell ref="A96:D96"/>
    <mergeCell ref="E96:G96"/>
    <mergeCell ref="H96:J96"/>
    <mergeCell ref="K96:M96"/>
    <mergeCell ref="A90:D90"/>
    <mergeCell ref="E90:G90"/>
    <mergeCell ref="H90:J90"/>
    <mergeCell ref="K90:M90"/>
    <mergeCell ref="A91:E91"/>
    <mergeCell ref="F91:M91"/>
    <mergeCell ref="J21:J22"/>
    <mergeCell ref="K21:K22"/>
    <mergeCell ref="L21:L22"/>
    <mergeCell ref="M21:M22"/>
    <mergeCell ref="A81:D81"/>
    <mergeCell ref="G81:M81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3:D13"/>
    <mergeCell ref="A14:D14"/>
    <mergeCell ref="A15:G15"/>
    <mergeCell ref="H15:M15"/>
    <mergeCell ref="H16:M16"/>
    <mergeCell ref="H17:M17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G85:G88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500 м жен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2023-06-12T12:49:52Z</dcterms:created>
  <dcterms:modified xsi:type="dcterms:W3CDTF">2023-06-12T12:51:23Z</dcterms:modified>
</cp:coreProperties>
</file>