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ЕИСП протоколы трек\ПР трек 20-24.05.2025\"/>
    </mc:Choice>
  </mc:AlternateContent>
  <bookViews>
    <workbookView xWindow="0" yWindow="0" windowWidth="19200" windowHeight="7190"/>
  </bookViews>
  <sheets>
    <sheet name="Гит 500 юн" sheetId="1" r:id="rId1"/>
  </sheets>
  <externalReferences>
    <externalReference r:id="rId2"/>
  </externalReferences>
  <definedNames>
    <definedName name="_xlnm.Print_Titles" localSheetId="0">'Гит 500 юн'!$21:$21</definedName>
    <definedName name="_xlnm.Print_Area" localSheetId="0">'Гит 500 юн'!$A$1:$N$103</definedName>
  </definedName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G102" i="1"/>
  <c r="D102" i="1"/>
  <c r="G88" i="1"/>
  <c r="F88" i="1"/>
  <c r="E88" i="1"/>
  <c r="D88" i="1"/>
  <c r="C88" i="1"/>
  <c r="G87" i="1"/>
  <c r="F87" i="1"/>
  <c r="E87" i="1"/>
  <c r="D87" i="1"/>
  <c r="C87" i="1"/>
  <c r="K86" i="1"/>
  <c r="I86" i="1"/>
  <c r="G86" i="1"/>
  <c r="F86" i="1"/>
  <c r="E86" i="1"/>
  <c r="D86" i="1"/>
  <c r="C86" i="1"/>
  <c r="K85" i="1"/>
  <c r="I85" i="1"/>
  <c r="G85" i="1"/>
  <c r="F85" i="1"/>
  <c r="E85" i="1"/>
  <c r="D85" i="1"/>
  <c r="C85" i="1"/>
  <c r="K84" i="1"/>
  <c r="I84" i="1"/>
  <c r="G84" i="1"/>
  <c r="F84" i="1"/>
  <c r="E84" i="1"/>
  <c r="D84" i="1"/>
  <c r="C84" i="1"/>
  <c r="K83" i="1"/>
  <c r="I83" i="1"/>
  <c r="G83" i="1"/>
  <c r="F83" i="1"/>
  <c r="E83" i="1"/>
  <c r="D83" i="1"/>
  <c r="C83" i="1"/>
  <c r="K82" i="1"/>
  <c r="I82" i="1"/>
  <c r="G82" i="1"/>
  <c r="F82" i="1"/>
  <c r="E82" i="1"/>
  <c r="D82" i="1"/>
  <c r="C82" i="1"/>
  <c r="K81" i="1"/>
  <c r="I81" i="1"/>
  <c r="G81" i="1"/>
  <c r="F81" i="1"/>
  <c r="E81" i="1"/>
  <c r="D81" i="1"/>
  <c r="C81" i="1"/>
  <c r="K80" i="1"/>
  <c r="I80" i="1"/>
  <c r="G80" i="1"/>
  <c r="F80" i="1"/>
  <c r="E80" i="1"/>
  <c r="D80" i="1"/>
  <c r="C80" i="1"/>
  <c r="K79" i="1"/>
  <c r="I79" i="1"/>
  <c r="G79" i="1"/>
  <c r="F79" i="1"/>
  <c r="E79" i="1"/>
  <c r="D79" i="1"/>
  <c r="C79" i="1"/>
  <c r="K78" i="1"/>
  <c r="I78" i="1"/>
  <c r="G78" i="1"/>
  <c r="F78" i="1"/>
  <c r="E78" i="1"/>
  <c r="D78" i="1"/>
  <c r="C78" i="1"/>
  <c r="K77" i="1"/>
  <c r="I77" i="1"/>
  <c r="G77" i="1"/>
  <c r="F77" i="1"/>
  <c r="E77" i="1"/>
  <c r="D77" i="1"/>
  <c r="C77" i="1"/>
  <c r="K76" i="1"/>
  <c r="I76" i="1"/>
  <c r="G76" i="1"/>
  <c r="F76" i="1"/>
  <c r="E76" i="1"/>
  <c r="D76" i="1"/>
  <c r="C76" i="1"/>
  <c r="K75" i="1"/>
  <c r="I75" i="1"/>
  <c r="G75" i="1"/>
  <c r="F75" i="1"/>
  <c r="E75" i="1"/>
  <c r="D75" i="1"/>
  <c r="C75" i="1"/>
  <c r="K74" i="1"/>
  <c r="I74" i="1"/>
  <c r="G74" i="1"/>
  <c r="F74" i="1"/>
  <c r="E74" i="1"/>
  <c r="D74" i="1"/>
  <c r="C74" i="1"/>
  <c r="K73" i="1"/>
  <c r="I73" i="1"/>
  <c r="G73" i="1"/>
  <c r="F73" i="1"/>
  <c r="E73" i="1"/>
  <c r="D73" i="1"/>
  <c r="C73" i="1"/>
  <c r="K72" i="1"/>
  <c r="I72" i="1"/>
  <c r="G72" i="1"/>
  <c r="F72" i="1"/>
  <c r="E72" i="1"/>
  <c r="D72" i="1"/>
  <c r="C72" i="1"/>
  <c r="K71" i="1"/>
  <c r="I71" i="1"/>
  <c r="G71" i="1"/>
  <c r="F71" i="1"/>
  <c r="E71" i="1"/>
  <c r="D71" i="1"/>
  <c r="C71" i="1"/>
  <c r="K70" i="1"/>
  <c r="I70" i="1"/>
  <c r="G70" i="1"/>
  <c r="F70" i="1"/>
  <c r="E70" i="1"/>
  <c r="D70" i="1"/>
  <c r="C70" i="1"/>
  <c r="K69" i="1"/>
  <c r="I69" i="1"/>
  <c r="G69" i="1"/>
  <c r="F69" i="1"/>
  <c r="E69" i="1"/>
  <c r="D69" i="1"/>
  <c r="C69" i="1"/>
  <c r="K68" i="1"/>
  <c r="I68" i="1"/>
  <c r="G68" i="1"/>
  <c r="F68" i="1"/>
  <c r="E68" i="1"/>
  <c r="D68" i="1"/>
  <c r="C68" i="1"/>
  <c r="K67" i="1"/>
  <c r="I67" i="1"/>
  <c r="G67" i="1"/>
  <c r="F67" i="1"/>
  <c r="E67" i="1"/>
  <c r="D67" i="1"/>
  <c r="C67" i="1"/>
  <c r="K66" i="1"/>
  <c r="I66" i="1"/>
  <c r="G66" i="1"/>
  <c r="F66" i="1"/>
  <c r="E66" i="1"/>
  <c r="D66" i="1"/>
  <c r="C66" i="1"/>
  <c r="K65" i="1"/>
  <c r="I65" i="1"/>
  <c r="G65" i="1"/>
  <c r="F65" i="1"/>
  <c r="E65" i="1"/>
  <c r="D65" i="1"/>
  <c r="C65" i="1"/>
  <c r="K64" i="1"/>
  <c r="I64" i="1"/>
  <c r="G64" i="1"/>
  <c r="F64" i="1"/>
  <c r="E64" i="1"/>
  <c r="D64" i="1"/>
  <c r="C64" i="1"/>
  <c r="K63" i="1"/>
  <c r="I63" i="1"/>
  <c r="G63" i="1"/>
  <c r="F63" i="1"/>
  <c r="E63" i="1"/>
  <c r="D63" i="1"/>
  <c r="C63" i="1"/>
  <c r="K62" i="1"/>
  <c r="I62" i="1"/>
  <c r="G62" i="1"/>
  <c r="F62" i="1"/>
  <c r="E62" i="1"/>
  <c r="D62" i="1"/>
  <c r="C62" i="1"/>
  <c r="K61" i="1"/>
  <c r="I61" i="1"/>
  <c r="G61" i="1"/>
  <c r="F61" i="1"/>
  <c r="E61" i="1"/>
  <c r="D61" i="1"/>
  <c r="C61" i="1"/>
  <c r="K60" i="1"/>
  <c r="I60" i="1"/>
  <c r="G60" i="1"/>
  <c r="F60" i="1"/>
  <c r="E60" i="1"/>
  <c r="D60" i="1"/>
  <c r="C60" i="1"/>
  <c r="K59" i="1"/>
  <c r="I59" i="1"/>
  <c r="G59" i="1"/>
  <c r="F59" i="1"/>
  <c r="E59" i="1"/>
  <c r="D59" i="1"/>
  <c r="C59" i="1"/>
  <c r="K58" i="1"/>
  <c r="I58" i="1"/>
  <c r="G58" i="1"/>
  <c r="F58" i="1"/>
  <c r="E58" i="1"/>
  <c r="D58" i="1"/>
  <c r="C58" i="1"/>
  <c r="K57" i="1"/>
  <c r="I57" i="1"/>
  <c r="G57" i="1"/>
  <c r="F57" i="1"/>
  <c r="E57" i="1"/>
  <c r="D57" i="1"/>
  <c r="C57" i="1"/>
  <c r="K56" i="1"/>
  <c r="I56" i="1"/>
  <c r="G56" i="1"/>
  <c r="F56" i="1"/>
  <c r="E56" i="1"/>
  <c r="D56" i="1"/>
  <c r="C56" i="1"/>
  <c r="K55" i="1"/>
  <c r="I55" i="1"/>
  <c r="G55" i="1"/>
  <c r="F55" i="1"/>
  <c r="E55" i="1"/>
  <c r="D55" i="1"/>
  <c r="C55" i="1"/>
  <c r="K54" i="1"/>
  <c r="I54" i="1"/>
  <c r="G54" i="1"/>
  <c r="F54" i="1"/>
  <c r="E54" i="1"/>
  <c r="D54" i="1"/>
  <c r="C54" i="1"/>
  <c r="K53" i="1"/>
  <c r="I53" i="1"/>
  <c r="G53" i="1"/>
  <c r="F53" i="1"/>
  <c r="E53" i="1"/>
  <c r="D53" i="1"/>
  <c r="C53" i="1"/>
  <c r="K52" i="1"/>
  <c r="I52" i="1"/>
  <c r="G52" i="1"/>
  <c r="F52" i="1"/>
  <c r="E52" i="1"/>
  <c r="D52" i="1"/>
  <c r="C52" i="1"/>
  <c r="K51" i="1"/>
  <c r="I51" i="1"/>
  <c r="G51" i="1"/>
  <c r="F51" i="1"/>
  <c r="E51" i="1"/>
  <c r="D51" i="1"/>
  <c r="C51" i="1"/>
  <c r="K50" i="1"/>
  <c r="I50" i="1"/>
  <c r="G50" i="1"/>
  <c r="F50" i="1"/>
  <c r="E50" i="1"/>
  <c r="D50" i="1"/>
  <c r="C50" i="1"/>
  <c r="K49" i="1"/>
  <c r="I49" i="1"/>
  <c r="G49" i="1"/>
  <c r="F49" i="1"/>
  <c r="E49" i="1"/>
  <c r="D49" i="1"/>
  <c r="C49" i="1"/>
  <c r="K48" i="1"/>
  <c r="I48" i="1"/>
  <c r="G48" i="1"/>
  <c r="F48" i="1"/>
  <c r="E48" i="1"/>
  <c r="D48" i="1"/>
  <c r="C48" i="1"/>
  <c r="K47" i="1"/>
  <c r="I47" i="1"/>
  <c r="G47" i="1"/>
  <c r="F47" i="1"/>
  <c r="E47" i="1"/>
  <c r="D47" i="1"/>
  <c r="C47" i="1"/>
  <c r="K46" i="1"/>
  <c r="I46" i="1"/>
  <c r="G46" i="1"/>
  <c r="F46" i="1"/>
  <c r="E46" i="1"/>
  <c r="D46" i="1"/>
  <c r="C46" i="1"/>
  <c r="K45" i="1"/>
  <c r="I45" i="1"/>
  <c r="G45" i="1"/>
  <c r="F45" i="1"/>
  <c r="E45" i="1"/>
  <c r="D45" i="1"/>
  <c r="C45" i="1"/>
  <c r="K44" i="1"/>
  <c r="I44" i="1"/>
  <c r="G44" i="1"/>
  <c r="F44" i="1"/>
  <c r="E44" i="1"/>
  <c r="D44" i="1"/>
  <c r="C44" i="1"/>
  <c r="K43" i="1"/>
  <c r="I43" i="1"/>
  <c r="G43" i="1"/>
  <c r="F43" i="1"/>
  <c r="E43" i="1"/>
  <c r="D43" i="1"/>
  <c r="C43" i="1"/>
  <c r="K42" i="1"/>
  <c r="I42" i="1"/>
  <c r="G42" i="1"/>
  <c r="F42" i="1"/>
  <c r="E42" i="1"/>
  <c r="D42" i="1"/>
  <c r="C42" i="1"/>
  <c r="K41" i="1"/>
  <c r="I41" i="1"/>
  <c r="G41" i="1"/>
  <c r="F41" i="1"/>
  <c r="E41" i="1"/>
  <c r="D41" i="1"/>
  <c r="C41" i="1"/>
  <c r="K40" i="1"/>
  <c r="I40" i="1"/>
  <c r="G40" i="1"/>
  <c r="F40" i="1"/>
  <c r="E40" i="1"/>
  <c r="D40" i="1"/>
  <c r="C40" i="1"/>
  <c r="K39" i="1"/>
  <c r="I39" i="1"/>
  <c r="G39" i="1"/>
  <c r="F39" i="1"/>
  <c r="E39" i="1"/>
  <c r="D39" i="1"/>
  <c r="C39" i="1"/>
  <c r="K38" i="1"/>
  <c r="I38" i="1"/>
  <c r="G38" i="1"/>
  <c r="F38" i="1"/>
  <c r="E38" i="1"/>
  <c r="D38" i="1"/>
  <c r="C38" i="1"/>
  <c r="K37" i="1"/>
  <c r="I37" i="1"/>
  <c r="G37" i="1"/>
  <c r="F37" i="1"/>
  <c r="E37" i="1"/>
  <c r="D37" i="1"/>
  <c r="C37" i="1"/>
  <c r="K36" i="1"/>
  <c r="I36" i="1"/>
  <c r="G36" i="1"/>
  <c r="F36" i="1"/>
  <c r="E36" i="1"/>
  <c r="D36" i="1"/>
  <c r="C36" i="1"/>
  <c r="K35" i="1"/>
  <c r="I35" i="1"/>
  <c r="G35" i="1"/>
  <c r="F35" i="1"/>
  <c r="E35" i="1"/>
  <c r="D35" i="1"/>
  <c r="C35" i="1"/>
  <c r="K34" i="1"/>
  <c r="I34" i="1"/>
  <c r="G34" i="1"/>
  <c r="F34" i="1"/>
  <c r="E34" i="1"/>
  <c r="D34" i="1"/>
  <c r="C34" i="1"/>
  <c r="K33" i="1"/>
  <c r="I33" i="1"/>
  <c r="G33" i="1"/>
  <c r="F33" i="1"/>
  <c r="E33" i="1"/>
  <c r="D33" i="1"/>
  <c r="C33" i="1"/>
  <c r="K32" i="1"/>
  <c r="I32" i="1"/>
  <c r="G32" i="1"/>
  <c r="F32" i="1"/>
  <c r="E32" i="1"/>
  <c r="D32" i="1"/>
  <c r="C32" i="1"/>
  <c r="K31" i="1"/>
  <c r="I31" i="1"/>
  <c r="G31" i="1"/>
  <c r="F31" i="1"/>
  <c r="E31" i="1"/>
  <c r="D31" i="1"/>
  <c r="C31" i="1"/>
  <c r="K30" i="1"/>
  <c r="I30" i="1"/>
  <c r="G30" i="1"/>
  <c r="F30" i="1"/>
  <c r="E30" i="1"/>
  <c r="D30" i="1"/>
  <c r="C30" i="1"/>
  <c r="K29" i="1"/>
  <c r="I29" i="1"/>
  <c r="G29" i="1"/>
  <c r="F29" i="1"/>
  <c r="E29" i="1"/>
  <c r="D29" i="1"/>
  <c r="C29" i="1"/>
  <c r="K28" i="1"/>
  <c r="I28" i="1"/>
  <c r="G28" i="1"/>
  <c r="F28" i="1"/>
  <c r="E28" i="1"/>
  <c r="D28" i="1"/>
  <c r="C28" i="1"/>
  <c r="K27" i="1"/>
  <c r="I27" i="1"/>
  <c r="G27" i="1"/>
  <c r="F27" i="1"/>
  <c r="E27" i="1"/>
  <c r="D27" i="1"/>
  <c r="C27" i="1"/>
  <c r="K26" i="1"/>
  <c r="I26" i="1"/>
  <c r="G26" i="1"/>
  <c r="F26" i="1"/>
  <c r="E26" i="1"/>
  <c r="D26" i="1"/>
  <c r="C26" i="1"/>
  <c r="K25" i="1"/>
  <c r="I25" i="1"/>
  <c r="G25" i="1"/>
  <c r="F25" i="1"/>
  <c r="E25" i="1"/>
  <c r="D25" i="1"/>
  <c r="C25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<sst xmlns="http://schemas.openxmlformats.org/spreadsheetml/2006/main" count="122" uniqueCount="62">
  <si>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</si>
  <si>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</si>
  <si>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</si>
  <si>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Федерация велосипедного спорта Тульской области</t>
  </si>
  <si>
    <t>ПЕРВЕНСТВО РОССИИ</t>
  </si>
  <si>
    <t>по велосипедному спорту</t>
  </si>
  <si>
    <t>ИТОГОВЫЙ ПРОТОКОЛ</t>
  </si>
  <si>
    <t>ЮНОШИ 15-16 ЛЕТ</t>
  </si>
  <si>
    <t>ФИНАЛ</t>
  </si>
  <si>
    <t>МЕСТО ПРОВЕДЕНИЯ: г. Тула</t>
  </si>
  <si>
    <t>НАЧАЛО ГОНКИ:                                                                             17:05</t>
  </si>
  <si>
    <t>Номер-код ВРВС:  0090041811С</t>
  </si>
  <si>
    <t>ДАТА ПРОВЕДЕНИЯ: 21 мая 2025 года</t>
  </si>
  <si>
    <t>ОКОНЧАНИЕ ГОНКИ:                                                                     18:37</t>
  </si>
  <si>
    <t>№ ЕКП 2025: 2008710022034167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</si>
  <si>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</si>
  <si>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</si>
  <si>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</si>
  <si>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 г.Тула</t>
  </si>
  <si>
    <t>ГЛАВНЫЙ СУДЬЯ:</t>
  </si>
  <si>
    <t>О.В.БЕЛОБОРОДОВА (ВК, г.Москва)</t>
  </si>
  <si>
    <t>ПОКРЫТИЕ ТРЕКА: Цемент</t>
  </si>
  <si>
    <t>ГЛАВНЫЙ СЕКРЕТАРЬ:</t>
  </si>
  <si>
    <t>Т.Е.КАБАНОВА (2К, г.Москва)</t>
  </si>
  <si>
    <t>ДЛИНА ТРЕКА: 333 м</t>
  </si>
  <si>
    <t>СУДЬЯ НА ФИНИШЕ:</t>
  </si>
  <si>
    <t>В.Н.ГНИДЕНКО (ВК, г.Тула)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</si>
  <si>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</si>
  <si>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</si>
  <si>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</si>
  <si>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</si>
  <si>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</si>
  <si>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</si>
  <si>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</si>
  <si>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</si>
  <si>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</si>
  <si>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</si>
  <si>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</si>
  <si>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</si>
  <si>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</si>
  <si>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0-166 м</t>
  </si>
  <si>
    <t>166-500 м</t>
  </si>
  <si>
    <t>КМС</t>
  </si>
  <si>
    <t>МСМК - 10,70</t>
  </si>
  <si>
    <t>ПОБЕДИТЕЛЬ ПЕРВЕНСТВА РОССИИ</t>
  </si>
  <si>
    <t>МС -11,20</t>
  </si>
  <si>
    <t>КМС -12,00</t>
  </si>
  <si>
    <t>1 - 12,70</t>
  </si>
  <si>
    <t>1 юн - 15,60</t>
  </si>
  <si>
    <t>1 сп.р.</t>
  </si>
  <si>
    <t>2 сп.р.</t>
  </si>
  <si>
    <t>3 сп.р.</t>
  </si>
  <si>
    <t>н/с</t>
  </si>
  <si>
    <r>
      <rPr>
        <b/>
        <sz val="18"/>
        <color theme="1"/>
        <rFont val="Calibri"/>
        <family val="2"/>
        <charset val="204"/>
        <scheme val="minor"/>
      </rPr>
      <t xml:space="preserve">Коммюнике: Штраф  </t>
    </r>
    <r>
      <rPr>
        <sz val="18"/>
        <color theme="1"/>
        <rFont val="Calibri"/>
        <family val="2"/>
        <scheme val="minor"/>
      </rPr>
      <t>(*74 БАТОВ Александр Евгеньевич , UCI ID 101 581 811 16) команда города Москвы - ДК 10.008 п.1.2 -Отсутствие гонщика на старте после его подтверждения без уважительной причины.  Представитель команды:  Штраф 1000 р. САВЕЛЬЕВ Анатолий Николаевич, UCI ID 101 550 804 49.</t>
    </r>
  </si>
  <si>
    <t>ПОГОДНЫЕ УСЛОВИЯ</t>
  </si>
  <si>
    <t>Температура: +17</t>
  </si>
  <si>
    <t>Влажность: 54%</t>
  </si>
  <si>
    <t>СУДЬЯ НА ФИНИШЕ</t>
  </si>
  <si>
    <t>ГЛАВНЫЙ СУДЬЯ</t>
  </si>
  <si>
    <t>ГЛАВНЫЙ СЕКРЕТАРЬ</t>
  </si>
  <si>
    <t xml:space="preserve">Трек - Гит с места 500 м 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</si>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</sst>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.00"/>
    <numFmt numFmtId="165" formatCode="0.0"/>
    <numFmt numFmtId="166" formatCode="0.000"/>
    <numFmt numFmtId="167" formatCode="m:ss.000"/>
    <numFmt numFmtId="168" formatCode="ss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5" fillId="0" borderId="0"/>
    <xf numFmtId="0" fontId="18" fillId="0" borderId="0"/>
    <xf numFmtId="0" fontId="15" fillId="0" borderId="0"/>
    <xf numFmtId="0" fontId="1" fillId="0" borderId="0"/>
  </cellStyleXfs>
  <cellXfs count="165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14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0" fontId="12" fillId="0" borderId="12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horizontal="left" vertical="center"/>
    </xf>
    <xf numFmtId="14" fontId="1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13" xfId="1" applyFont="1" applyBorder="1" applyAlignment="1">
      <alignment horizontal="right" vertical="center"/>
    </xf>
    <xf numFmtId="14" fontId="13" fillId="0" borderId="0" xfId="1" applyNumberFormat="1" applyFont="1" applyAlignment="1">
      <alignment vertical="center"/>
    </xf>
    <xf numFmtId="0" fontId="13" fillId="0" borderId="14" xfId="1" applyFont="1" applyBorder="1" applyAlignment="1">
      <alignment horizontal="right" vertical="center"/>
    </xf>
    <xf numFmtId="0" fontId="12" fillId="0" borderId="17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3" fillId="0" borderId="18" xfId="1" applyFont="1" applyBorder="1" applyAlignment="1">
      <alignment horizontal="left" vertical="center"/>
    </xf>
    <xf numFmtId="14" fontId="13" fillId="0" borderId="18" xfId="1" applyNumberFormat="1" applyFont="1" applyBorder="1" applyAlignment="1">
      <alignment horizontal="right" vertical="center"/>
    </xf>
    <xf numFmtId="0" fontId="13" fillId="0" borderId="18" xfId="1" applyFont="1" applyBorder="1" applyAlignment="1">
      <alignment vertical="center"/>
    </xf>
    <xf numFmtId="165" fontId="12" fillId="0" borderId="18" xfId="1" applyNumberFormat="1" applyFont="1" applyBorder="1" applyAlignment="1">
      <alignment horizontal="center" vertical="center"/>
    </xf>
    <xf numFmtId="166" fontId="12" fillId="0" borderId="18" xfId="1" applyNumberFormat="1" applyFont="1" applyBorder="1" applyAlignment="1">
      <alignment vertical="center"/>
    </xf>
    <xf numFmtId="0" fontId="14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2" fillId="2" borderId="25" xfId="2" applyFont="1" applyFill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5" xfId="0" applyNumberFormat="1" applyFont="1" applyFill="1" applyBorder="1" applyAlignment="1">
      <alignment horizontal="left" vertical="center"/>
    </xf>
    <xf numFmtId="14" fontId="16" fillId="3" borderId="25" xfId="0" applyNumberFormat="1" applyFont="1" applyFill="1" applyBorder="1" applyAlignment="1">
      <alignment horizontal="center" vertical="center"/>
    </xf>
    <xf numFmtId="167" fontId="17" fillId="0" borderId="27" xfId="1" applyNumberFormat="1" applyFont="1" applyBorder="1" applyAlignment="1">
      <alignment horizontal="center" vertical="center" wrapText="1"/>
    </xf>
    <xf numFmtId="168" fontId="17" fillId="0" borderId="25" xfId="3" applyNumberFormat="1" applyFont="1" applyBorder="1" applyAlignment="1">
      <alignment horizontal="center" vertical="center" wrapText="1"/>
    </xf>
    <xf numFmtId="168" fontId="17" fillId="0" borderId="27" xfId="4" applyNumberFormat="1" applyFont="1" applyBorder="1" applyAlignment="1">
      <alignment horizontal="center" vertical="center" wrapText="1"/>
    </xf>
    <xf numFmtId="2" fontId="13" fillId="0" borderId="25" xfId="2" applyNumberFormat="1" applyFont="1" applyFill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6" fillId="3" borderId="27" xfId="1" applyFont="1" applyFill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8" xfId="1" applyFont="1" applyFill="1" applyBorder="1" applyAlignment="1">
      <alignment horizontal="center" vertical="center"/>
    </xf>
    <xf numFmtId="0" fontId="19" fillId="0" borderId="0" xfId="1" applyFont="1" applyFill="1" applyAlignment="1">
      <alignment vertical="center"/>
    </xf>
    <xf numFmtId="0" fontId="16" fillId="0" borderId="25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7" xfId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>
      <alignment horizontal="left" vertical="center"/>
    </xf>
    <xf numFmtId="14" fontId="16" fillId="0" borderId="25" xfId="0" applyNumberFormat="1" applyFont="1" applyFill="1" applyBorder="1" applyAlignment="1">
      <alignment horizontal="center" vertical="center"/>
    </xf>
    <xf numFmtId="167" fontId="17" fillId="0" borderId="27" xfId="1" applyNumberFormat="1" applyFont="1" applyFill="1" applyBorder="1" applyAlignment="1">
      <alignment horizontal="center" vertical="center" wrapText="1"/>
    </xf>
    <xf numFmtId="168" fontId="17" fillId="0" borderId="25" xfId="3" applyNumberFormat="1" applyFont="1" applyFill="1" applyBorder="1" applyAlignment="1">
      <alignment horizontal="center" vertical="center" wrapText="1"/>
    </xf>
    <xf numFmtId="168" fontId="17" fillId="0" borderId="27" xfId="4" applyNumberFormat="1" applyFont="1" applyFill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/>
    </xf>
    <xf numFmtId="0" fontId="3" fillId="0" borderId="29" xfId="1" applyFont="1" applyBorder="1" applyAlignment="1">
      <alignment horizontal="left" vertical="center"/>
    </xf>
    <xf numFmtId="14" fontId="3" fillId="0" borderId="29" xfId="1" applyNumberFormat="1" applyFont="1" applyBorder="1" applyAlignment="1">
      <alignment vertical="center"/>
    </xf>
    <xf numFmtId="0" fontId="3" fillId="0" borderId="29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23" fillId="2" borderId="32" xfId="1" applyFont="1" applyFill="1" applyBorder="1" applyAlignment="1">
      <alignment vertical="center"/>
    </xf>
    <xf numFmtId="0" fontId="24" fillId="0" borderId="12" xfId="1" applyFont="1" applyBorder="1" applyAlignment="1">
      <alignment vertical="center"/>
    </xf>
    <xf numFmtId="0" fontId="24" fillId="0" borderId="13" xfId="1" applyFont="1" applyBorder="1" applyAlignment="1">
      <alignment horizontal="center" vertical="center"/>
    </xf>
    <xf numFmtId="49" fontId="24" fillId="0" borderId="13" xfId="1" applyNumberFormat="1" applyFont="1" applyBorder="1" applyAlignment="1">
      <alignment horizontal="center" vertical="center"/>
    </xf>
    <xf numFmtId="0" fontId="24" fillId="0" borderId="13" xfId="1" applyFont="1" applyBorder="1" applyAlignment="1">
      <alignment horizontal="left" vertical="center"/>
    </xf>
    <xf numFmtId="14" fontId="24" fillId="0" borderId="13" xfId="1" applyNumberFormat="1" applyFont="1" applyBorder="1" applyAlignment="1">
      <alignment horizontal="center" vertical="center"/>
    </xf>
    <xf numFmtId="49" fontId="24" fillId="0" borderId="13" xfId="1" applyNumberFormat="1" applyFont="1" applyBorder="1" applyAlignment="1">
      <alignment horizontal="left" vertical="center"/>
    </xf>
    <xf numFmtId="0" fontId="24" fillId="0" borderId="13" xfId="1" applyFont="1" applyBorder="1" applyAlignment="1">
      <alignment horizontal="right" vertical="center"/>
    </xf>
    <xf numFmtId="0" fontId="24" fillId="0" borderId="13" xfId="1" applyFont="1" applyBorder="1" applyAlignment="1">
      <alignment vertical="center"/>
    </xf>
    <xf numFmtId="49" fontId="24" fillId="0" borderId="13" xfId="5" applyNumberFormat="1" applyFont="1" applyBorder="1" applyAlignment="1">
      <alignment vertical="center"/>
    </xf>
    <xf numFmtId="0" fontId="24" fillId="0" borderId="16" xfId="1" applyFont="1" applyBorder="1" applyAlignment="1">
      <alignment horizontal="right" vertical="center"/>
    </xf>
    <xf numFmtId="9" fontId="24" fillId="0" borderId="13" xfId="1" applyNumberFormat="1" applyFont="1" applyBorder="1" applyAlignment="1">
      <alignment horizontal="center" vertical="center"/>
    </xf>
    <xf numFmtId="14" fontId="24" fillId="0" borderId="13" xfId="1" applyNumberFormat="1" applyFont="1" applyBorder="1" applyAlignment="1">
      <alignment vertical="center"/>
    </xf>
    <xf numFmtId="0" fontId="24" fillId="0" borderId="16" xfId="1" applyFont="1" applyBorder="1" applyAlignment="1">
      <alignment vertical="center"/>
    </xf>
    <xf numFmtId="0" fontId="23" fillId="2" borderId="12" xfId="1" applyFont="1" applyFill="1" applyBorder="1" applyAlignment="1">
      <alignment vertical="center"/>
    </xf>
    <xf numFmtId="0" fontId="23" fillId="2" borderId="13" xfId="1" applyFont="1" applyFill="1" applyBorder="1" applyAlignment="1">
      <alignment vertical="center"/>
    </xf>
    <xf numFmtId="0" fontId="23" fillId="0" borderId="4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3" fillId="0" borderId="10" xfId="1" applyFont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23" fillId="0" borderId="11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14" fontId="24" fillId="0" borderId="0" xfId="1" applyNumberFormat="1" applyFont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17" xfId="1" applyFont="1" applyBorder="1" applyAlignment="1">
      <alignment vertical="center"/>
    </xf>
    <xf numFmtId="0" fontId="24" fillId="0" borderId="18" xfId="1" applyFont="1" applyBorder="1" applyAlignment="1">
      <alignment vertical="center"/>
    </xf>
    <xf numFmtId="14" fontId="24" fillId="0" borderId="0" xfId="1" applyNumberFormat="1" applyFont="1" applyAlignment="1">
      <alignment vertical="center"/>
    </xf>
    <xf numFmtId="0" fontId="24" fillId="0" borderId="18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3" fillId="2" borderId="13" xfId="1" applyFont="1" applyFill="1" applyBorder="1" applyAlignment="1">
      <alignment horizontal="center" vertical="center"/>
    </xf>
    <xf numFmtId="0" fontId="23" fillId="2" borderId="16" xfId="1" applyFont="1" applyFill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2" fontId="12" fillId="2" borderId="22" xfId="2" applyNumberFormat="1" applyFont="1" applyFill="1" applyBorder="1" applyAlignment="1">
      <alignment horizontal="center" vertical="center" wrapText="1"/>
    </xf>
    <xf numFmtId="2" fontId="12" fillId="2" borderId="25" xfId="2" applyNumberFormat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20" fillId="0" borderId="15" xfId="1" applyFont="1" applyBorder="1" applyAlignment="1">
      <alignment horizontal="left" vertical="center" wrapText="1"/>
    </xf>
    <xf numFmtId="0" fontId="20" fillId="0" borderId="13" xfId="1" applyFont="1" applyBorder="1" applyAlignment="1">
      <alignment horizontal="left" vertical="center" wrapText="1"/>
    </xf>
    <xf numFmtId="0" fontId="20" fillId="0" borderId="14" xfId="1" applyFont="1" applyBorder="1" applyAlignment="1">
      <alignment horizontal="left" vertical="center" wrapText="1"/>
    </xf>
    <xf numFmtId="0" fontId="22" fillId="0" borderId="10" xfId="1" applyFont="1" applyBorder="1" applyAlignment="1">
      <alignment horizontal="left" vertical="center" wrapText="1"/>
    </xf>
    <xf numFmtId="0" fontId="22" fillId="0" borderId="11" xfId="1" applyFont="1" applyBorder="1" applyAlignment="1">
      <alignment horizontal="left" vertical="center" wrapText="1"/>
    </xf>
    <xf numFmtId="0" fontId="22" fillId="0" borderId="0" xfId="1" applyFont="1" applyBorder="1" applyAlignment="1">
      <alignment horizontal="left" vertical="center" wrapText="1"/>
    </xf>
    <xf numFmtId="0" fontId="22" fillId="0" borderId="5" xfId="1" applyFont="1" applyBorder="1" applyAlignment="1">
      <alignment horizontal="left" vertical="center" wrapText="1"/>
    </xf>
    <xf numFmtId="0" fontId="23" fillId="2" borderId="31" xfId="1" applyFont="1" applyFill="1" applyBorder="1" applyAlignment="1">
      <alignment horizontal="center" vertical="center"/>
    </xf>
    <xf numFmtId="0" fontId="23" fillId="2" borderId="32" xfId="1" applyFont="1" applyFill="1" applyBorder="1" applyAlignment="1">
      <alignment horizontal="center" vertical="center"/>
    </xf>
    <xf numFmtId="0" fontId="23" fillId="2" borderId="33" xfId="1" applyFont="1" applyFill="1" applyBorder="1" applyAlignment="1">
      <alignment horizontal="center" vertical="center"/>
    </xf>
    <xf numFmtId="164" fontId="12" fillId="0" borderId="19" xfId="1" applyNumberFormat="1" applyFont="1" applyBorder="1" applyAlignment="1">
      <alignment horizontal="left" vertical="center"/>
    </xf>
    <xf numFmtId="164" fontId="12" fillId="0" borderId="18" xfId="1" applyNumberFormat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14" fontId="12" fillId="2" borderId="22" xfId="2" applyNumberFormat="1" applyFont="1" applyFill="1" applyBorder="1" applyAlignment="1">
      <alignment horizontal="center" vertical="center" wrapText="1"/>
    </xf>
    <xf numFmtId="14" fontId="12" fillId="2" borderId="25" xfId="2" applyNumberFormat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0" borderId="15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164" fontId="12" fillId="0" borderId="15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left" vertical="center"/>
    </xf>
    <xf numFmtId="164" fontId="12" fillId="0" borderId="16" xfId="1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6">
    <cellStyle name="Обычный" xfId="0" builtinId="0"/>
    <cellStyle name="Обычный 2 2" xfId="5"/>
    <cellStyle name="Обычный 3" xfId="1"/>
    <cellStyle name="Обычный 5" xfId="3"/>
    <cellStyle name="Обычный_ID4938_RS_1" xfId="4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2374900</xdr:colOff>
      <xdr:row>97</xdr:row>
      <xdr:rowOff>0</xdr:rowOff>
    </xdr:from>
    <xdr:to>
      <xdr:col>6</xdr:col>
      <xdr:colOff>3736454</xdr:colOff>
      <xdr:row>100</xdr:row>
      <xdr:rowOff>96063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53950" y="27984450"/>
          <a:ext cx="1361554" cy="585013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2076450</xdr:colOff>
      <xdr:row>96</xdr:row>
      <xdr:rowOff>222250</xdr:rowOff>
    </xdr:from>
    <xdr:to>
      <xdr:col>3</xdr:col>
      <xdr:colOff>3515231</xdr:colOff>
      <xdr:row>100</xdr:row>
      <xdr:rowOff>56189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5250" y="27908250"/>
          <a:ext cx="1438781" cy="621339"/>
        </a:xfrm>
        <a:prstGeom prst="rect">
          <a:avLst/>
        </a:prstGeom>
      </xdr:spPr>
    </xdr:pic>
    <xdr:clientData/>
  </xdr:twoCellAnchor>
  <xdr:twoCellAnchor editAs="oneCell">
    <xdr:from>
      <xdr:col>0</xdr:col>
      <xdr:colOff>533398</xdr:colOff>
      <xdr:row>0</xdr:row>
      <xdr:rowOff>318404</xdr:rowOff>
    </xdr:from>
    <xdr:to>
      <xdr:col>2</xdr:col>
      <xdr:colOff>25399</xdr:colOff>
      <xdr:row>4</xdr:row>
      <xdr:rowOff>95250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8" y="318404"/>
          <a:ext cx="965201" cy="1300846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292472</xdr:colOff>
      <xdr:row>1</xdr:row>
      <xdr:rowOff>80770</xdr:rowOff>
    </xdr:from>
    <xdr:to>
      <xdr:col>3</xdr:col>
      <xdr:colOff>260350</xdr:colOff>
      <xdr:row>4</xdr:row>
      <xdr:rowOff>44450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672" y="461770"/>
          <a:ext cx="1593478" cy="1106680"/>
        </a:xfrm>
        <a:prstGeom prst="rect">
          <a:avLst/>
        </a:prstGeom>
      </xdr:spPr>
    </xdr:pic>
    <xdr:clientData/>
  </xdr:twoCellAnchor>
  <xdr:twoCellAnchor editAs="oneCell">
    <xdr:from>
      <xdr:col>11</xdr:col>
      <xdr:colOff>1054100</xdr:colOff>
      <xdr:row>0</xdr:row>
      <xdr:rowOff>42996</xdr:rowOff>
    </xdr:from>
    <xdr:to>
      <xdr:col>12</xdr:col>
      <xdr:colOff>749300</xdr:colOff>
      <xdr:row>4</xdr:row>
      <xdr:rowOff>70223</xdr:rowOff>
    </xdr:to>
    <xdr:pic>
      <xdr:nvPicPr>
        <xdr:cNvPr id="6" name="Picture 55">
          <a:extLst>
            <a:ext uri="{FF2B5EF4-FFF2-40B4-BE49-F238E27FC236}">
              <a16:creationId xmlns:a16="http://schemas.microsoft.com/office/drawing/2014/main" xmlns="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4200" y="42996"/>
          <a:ext cx="1041400" cy="155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190500</xdr:colOff>
      <xdr:row>96</xdr:row>
      <xdr:rowOff>63500</xdr:rowOff>
    </xdr:from>
    <xdr:to>
      <xdr:col>11</xdr:col>
      <xdr:colOff>738716</xdr:colOff>
      <xdr:row>100</xdr:row>
      <xdr:rowOff>24606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0" y="27749500"/>
          <a:ext cx="1665816" cy="748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3;&#1054;&#1053;&#1050;&#1048;%20&#1090;&#1077;&#1093;&#1085;&#1080;&#1095;&#1077;&#1089;&#1082;&#1080;&#1077;%20&#1080;%20&#1087;&#1088;&#1086;&#1075;&#1088;&#1072;&#1084;&#1084;&#1072;/&#1058;&#1091;&#1083;&#1072;%2020-24%20&#1084;&#1072;&#1103;%202025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101 425 967 51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 xml:space="preserve"> 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3"/>
  <sheetViews>
    <sheetView tabSelected="1" view="pageBreakPreview" topLeftCell="A66" zoomScale="40" zoomScaleNormal="100" zoomScaleSheetLayoutView="40" workbookViewId="0">
      <selection activeCell="H77" sqref="H77"/>
    </sheetView>
  </sheetViews>
  <sheetFormatPr defaultColWidth="9.26953125" defaultRowHeight="13" x14ac:dyDescent="0.35"/>
  <cols>
    <col min="1" max="1" width="11" style="1" customWidth="1"/>
    <col min="2" max="2" width="10.08984375" style="2" customWidth="1"/>
    <col min="3" max="3" width="23.26953125" style="2" customWidth="1"/>
    <col min="4" max="4" width="63.1796875" style="3" customWidth="1"/>
    <col min="5" max="5" width="23.1796875" style="4" customWidth="1"/>
    <col min="6" max="6" width="15" style="1" customWidth="1"/>
    <col min="7" max="7" width="56.81640625" style="1" customWidth="1"/>
    <col min="8" max="10" width="15.81640625" style="1" customWidth="1"/>
    <col min="11" max="11" width="16" style="1" customWidth="1"/>
    <col min="12" max="12" width="19.26953125" style="1" customWidth="1"/>
    <col min="13" max="13" width="18.26953125" style="1" customWidth="1"/>
    <col min="14" max="14" width="4.1796875" style="1" customWidth="1"/>
    <col min="15" max="15" width="9.26953125" style="1"/>
    <col min="16" max="16" width="0" style="1" hidden="1" customWidth="1"/>
    <col min="17" max="16384" width="9.26953125" style="1"/>
  </cols>
  <sheetData>
    <row r="1" spans="1:14" ht="30" customHeight="1" x14ac:dyDescent="0.3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30" customHeight="1" x14ac:dyDescent="0.35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30" customHeight="1" x14ac:dyDescent="0.35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ht="30" customHeight="1" x14ac:dyDescent="0.35">
      <c r="A4" s="163" t="s">
        <v>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ht="13.4" customHeight="1" x14ac:dyDescent="0.35"/>
    <row r="6" spans="1:14" s="5" customFormat="1" ht="32.25" customHeight="1" x14ac:dyDescent="0.35">
      <c r="A6" s="164" t="s">
        <v>4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s="5" customFormat="1" ht="28.5" customHeight="1" x14ac:dyDescent="0.35">
      <c r="A7" s="164" t="s">
        <v>5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s="5" customFormat="1" ht="6" customHeight="1" thickBot="1" x14ac:dyDescent="0.4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4" ht="30.75" customHeight="1" thickTop="1" x14ac:dyDescent="0.35">
      <c r="A9" s="152" t="s">
        <v>6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4"/>
    </row>
    <row r="10" spans="1:14" ht="25.5" customHeight="1" x14ac:dyDescent="0.35">
      <c r="A10" s="155" t="s">
        <v>60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7"/>
    </row>
    <row r="11" spans="1:14" ht="38.5" customHeight="1" x14ac:dyDescent="0.35">
      <c r="A11" s="155" t="s">
        <v>7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7"/>
    </row>
    <row r="12" spans="1:14" ht="23" customHeight="1" x14ac:dyDescent="0.35">
      <c r="A12" s="158" t="s">
        <v>8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60"/>
    </row>
    <row r="13" spans="1:14" ht="15.5" x14ac:dyDescent="0.35">
      <c r="A13" s="6" t="s">
        <v>9</v>
      </c>
      <c r="B13" s="7"/>
      <c r="C13" s="8"/>
      <c r="D13" s="9"/>
      <c r="E13" s="10"/>
      <c r="F13" s="11"/>
      <c r="G13" s="12" t="s">
        <v>10</v>
      </c>
      <c r="H13" s="11"/>
      <c r="I13" s="11"/>
      <c r="J13" s="11"/>
      <c r="K13" s="11"/>
      <c r="L13" s="161" t="s">
        <v>11</v>
      </c>
      <c r="M13" s="161"/>
      <c r="N13" s="162"/>
    </row>
    <row r="14" spans="1:14" ht="15.5" x14ac:dyDescent="0.35">
      <c r="A14" s="13" t="s">
        <v>12</v>
      </c>
      <c r="B14" s="14"/>
      <c r="C14" s="14"/>
      <c r="D14" s="15"/>
      <c r="E14" s="16"/>
      <c r="F14" s="17"/>
      <c r="G14" s="18" t="s">
        <v>13</v>
      </c>
      <c r="H14" s="17"/>
      <c r="I14" s="17"/>
      <c r="J14" s="17"/>
      <c r="K14" s="17"/>
      <c r="L14" s="138" t="s">
        <v>14</v>
      </c>
      <c r="M14" s="138"/>
      <c r="N14" s="139"/>
    </row>
    <row r="15" spans="1:14" ht="18.5" x14ac:dyDescent="0.35">
      <c r="A15" s="140" t="s">
        <v>15</v>
      </c>
      <c r="B15" s="141"/>
      <c r="C15" s="141"/>
      <c r="D15" s="141"/>
      <c r="E15" s="141"/>
      <c r="F15" s="141"/>
      <c r="G15" s="142"/>
      <c r="H15" s="143" t="s">
        <v>16</v>
      </c>
      <c r="I15" s="141"/>
      <c r="J15" s="141"/>
      <c r="K15" s="141"/>
      <c r="L15" s="141"/>
      <c r="M15" s="141"/>
      <c r="N15" s="144"/>
    </row>
    <row r="16" spans="1:14" ht="18.5" x14ac:dyDescent="0.35">
      <c r="A16" s="19"/>
      <c r="B16" s="20"/>
      <c r="C16" s="20"/>
      <c r="D16" s="21"/>
      <c r="E16" s="22"/>
      <c r="F16" s="23"/>
      <c r="G16" s="24" t="s">
        <v>17</v>
      </c>
      <c r="H16" s="145" t="s">
        <v>18</v>
      </c>
      <c r="I16" s="146"/>
      <c r="J16" s="146"/>
      <c r="K16" s="146"/>
      <c r="L16" s="146"/>
      <c r="M16" s="146"/>
      <c r="N16" s="147"/>
    </row>
    <row r="17" spans="1:15" ht="18.5" x14ac:dyDescent="0.35">
      <c r="A17" s="19" t="s">
        <v>19</v>
      </c>
      <c r="B17" s="20"/>
      <c r="C17" s="20"/>
      <c r="D17" s="21"/>
      <c r="E17" s="25"/>
      <c r="F17" s="23"/>
      <c r="G17" s="26" t="s">
        <v>20</v>
      </c>
      <c r="H17" s="148" t="s">
        <v>21</v>
      </c>
      <c r="I17" s="149"/>
      <c r="J17" s="149"/>
      <c r="K17" s="149"/>
      <c r="L17" s="149"/>
      <c r="M17" s="149"/>
      <c r="N17" s="150"/>
    </row>
    <row r="18" spans="1:15" ht="18.5" x14ac:dyDescent="0.35">
      <c r="A18" s="19" t="s">
        <v>22</v>
      </c>
      <c r="B18" s="20"/>
      <c r="C18" s="20"/>
      <c r="D18" s="21"/>
      <c r="E18" s="22"/>
      <c r="F18" s="23"/>
      <c r="G18" s="26" t="s">
        <v>23</v>
      </c>
      <c r="H18" s="148" t="s">
        <v>24</v>
      </c>
      <c r="I18" s="149"/>
      <c r="J18" s="149"/>
      <c r="K18" s="149"/>
      <c r="L18" s="149"/>
      <c r="M18" s="149"/>
      <c r="N18" s="150"/>
    </row>
    <row r="19" spans="1:15" ht="19" thickBot="1" x14ac:dyDescent="0.4">
      <c r="A19" s="27" t="s">
        <v>25</v>
      </c>
      <c r="B19" s="28"/>
      <c r="C19" s="28"/>
      <c r="D19" s="29"/>
      <c r="E19" s="30"/>
      <c r="F19" s="31"/>
      <c r="G19" s="26" t="s">
        <v>26</v>
      </c>
      <c r="H19" s="129" t="s">
        <v>27</v>
      </c>
      <c r="I19" s="130"/>
      <c r="J19" s="130"/>
      <c r="K19" s="32">
        <v>0.5</v>
      </c>
      <c r="L19" s="32"/>
      <c r="M19" s="33">
        <v>0.33299768518518519</v>
      </c>
      <c r="N19" s="34"/>
    </row>
    <row r="20" spans="1:15" ht="6.75" customHeight="1" thickTop="1" thickBot="1" x14ac:dyDescent="0.4">
      <c r="A20" s="35"/>
      <c r="B20" s="36"/>
      <c r="C20" s="36"/>
      <c r="D20" s="37"/>
      <c r="E20" s="25"/>
      <c r="F20" s="35"/>
      <c r="G20" s="35"/>
      <c r="H20" s="35"/>
      <c r="I20" s="35"/>
      <c r="J20" s="35"/>
      <c r="K20" s="35"/>
      <c r="L20" s="35"/>
      <c r="M20" s="35"/>
    </row>
    <row r="21" spans="1:15" ht="54" customHeight="1" thickTop="1" x14ac:dyDescent="0.35">
      <c r="A21" s="131" t="s">
        <v>28</v>
      </c>
      <c r="B21" s="133" t="s">
        <v>29</v>
      </c>
      <c r="C21" s="133" t="s">
        <v>30</v>
      </c>
      <c r="D21" s="133" t="s">
        <v>31</v>
      </c>
      <c r="E21" s="135" t="s">
        <v>32</v>
      </c>
      <c r="F21" s="133" t="s">
        <v>33</v>
      </c>
      <c r="G21" s="133" t="s">
        <v>34</v>
      </c>
      <c r="H21" s="115" t="s">
        <v>35</v>
      </c>
      <c r="I21" s="137"/>
      <c r="J21" s="133" t="s">
        <v>36</v>
      </c>
      <c r="K21" s="113" t="s">
        <v>37</v>
      </c>
      <c r="L21" s="115" t="s">
        <v>38</v>
      </c>
      <c r="M21" s="117" t="s">
        <v>39</v>
      </c>
    </row>
    <row r="22" spans="1:15" ht="20.25" customHeight="1" x14ac:dyDescent="0.35">
      <c r="A22" s="132"/>
      <c r="B22" s="134"/>
      <c r="C22" s="134"/>
      <c r="D22" s="134"/>
      <c r="E22" s="136"/>
      <c r="F22" s="134"/>
      <c r="G22" s="134"/>
      <c r="H22" s="38" t="s">
        <v>40</v>
      </c>
      <c r="I22" s="38" t="s">
        <v>41</v>
      </c>
      <c r="J22" s="134"/>
      <c r="K22" s="114"/>
      <c r="L22" s="116"/>
      <c r="M22" s="118"/>
    </row>
    <row r="23" spans="1:15" s="50" customFormat="1" ht="22" customHeight="1" x14ac:dyDescent="0.35">
      <c r="A23" s="39">
        <v>1</v>
      </c>
      <c r="B23" s="40">
        <v>40</v>
      </c>
      <c r="C23" s="41" t="str">
        <f>VLOOKUP(B23,[1]Список!$A$1:$F$571,2,0)</f>
        <v>101 336 051 54</v>
      </c>
      <c r="D23" s="42" t="str">
        <f>VLOOKUP(B23,[1]Список!$A$1:$F$571,3,0)</f>
        <v>САМОЙЛОВ Артем Юрьевич</v>
      </c>
      <c r="E23" s="43">
        <f>VLOOKUP(B23,[1]Список!$A$1:$F$571,4,0)</f>
        <v>39864</v>
      </c>
      <c r="F23" s="41" t="str">
        <f>VLOOKUP(B23,[1]Список!$A$1:$F$571,5,0)</f>
        <v>КМС</v>
      </c>
      <c r="G23" s="41" t="str">
        <f>VLOOKUP(B23,[1]Список!$A$1:$F$571,6,0)</f>
        <v>Тульская область</v>
      </c>
      <c r="H23" s="44">
        <v>1.6409722222222224E-4</v>
      </c>
      <c r="I23" s="45">
        <f>J23-H23</f>
        <v>2.2879629629629625E-4</v>
      </c>
      <c r="J23" s="46">
        <v>3.9289351851851849E-4</v>
      </c>
      <c r="K23" s="47">
        <f>$K$19/((J23*24))</f>
        <v>53.025393271666772</v>
      </c>
      <c r="L23" s="48" t="s">
        <v>42</v>
      </c>
      <c r="M23" s="49"/>
      <c r="O23" s="5" t="s">
        <v>43</v>
      </c>
    </row>
    <row r="24" spans="1:15" s="50" customFormat="1" ht="22" customHeight="1" x14ac:dyDescent="0.35">
      <c r="A24" s="119" t="s">
        <v>44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1"/>
      <c r="M24" s="49"/>
      <c r="O24" s="5"/>
    </row>
    <row r="25" spans="1:15" s="50" customFormat="1" ht="22" customHeight="1" x14ac:dyDescent="0.35">
      <c r="A25" s="39">
        <v>2</v>
      </c>
      <c r="B25" s="40">
        <v>99</v>
      </c>
      <c r="C25" s="41" t="str">
        <f>VLOOKUP(B25,[1]Список!$A$1:$F$571,2,0)</f>
        <v>101 379 823 79</v>
      </c>
      <c r="D25" s="42" t="str">
        <f>VLOOKUP(B25,[1]Список!$A$1:$F$571,3,0)</f>
        <v>ГУСЕЙНОВ Тимур Русланович</v>
      </c>
      <c r="E25" s="43">
        <f>VLOOKUP(B25,[1]Список!$A$1:$F$571,4,0)</f>
        <v>40208</v>
      </c>
      <c r="F25" s="41" t="str">
        <f>VLOOKUP(B25,[1]Список!$A$1:$F$571,5,0)</f>
        <v>КМС</v>
      </c>
      <c r="G25" s="41" t="str">
        <f>VLOOKUP(B25,[1]Список!$A$1:$F$571,6,0)</f>
        <v>Санкт-Петербург</v>
      </c>
      <c r="H25" s="44">
        <v>1.6407407407407408E-4</v>
      </c>
      <c r="I25" s="45">
        <f t="shared" ref="I25:I84" si="0">J25-H25</f>
        <v>2.2938657407407407E-4</v>
      </c>
      <c r="J25" s="46">
        <v>3.9346064814814815E-4</v>
      </c>
      <c r="K25" s="47">
        <f t="shared" ref="K25:K86" si="1">$K$19/((J25*24))</f>
        <v>52.948963082806294</v>
      </c>
      <c r="L25" s="48" t="s">
        <v>42</v>
      </c>
      <c r="M25" s="49"/>
      <c r="O25" s="51" t="s">
        <v>45</v>
      </c>
    </row>
    <row r="26" spans="1:15" s="50" customFormat="1" ht="22" customHeight="1" x14ac:dyDescent="0.35">
      <c r="A26" s="39">
        <v>3</v>
      </c>
      <c r="B26" s="40">
        <v>59</v>
      </c>
      <c r="C26" s="41" t="str">
        <f>VLOOKUP(B26,[1]Список!$A$1:$F$571,2,0)</f>
        <v>101 301 124 47</v>
      </c>
      <c r="D26" s="42" t="str">
        <f>VLOOKUP(B26,[1]Список!$A$1:$F$571,3,0)</f>
        <v>КУРТАКОВ Владимир Алексеевич</v>
      </c>
      <c r="E26" s="43">
        <f>VLOOKUP(B26,[1]Список!$A$1:$F$571,4,0)</f>
        <v>40267</v>
      </c>
      <c r="F26" s="41" t="str">
        <f>VLOOKUP(B26,[1]Список!$A$1:$F$571,5,0)</f>
        <v>1 сп.р.</v>
      </c>
      <c r="G26" s="41" t="str">
        <f>VLOOKUP(B26,[1]Список!$A$1:$F$571,6,0)</f>
        <v>Москва</v>
      </c>
      <c r="H26" s="44">
        <v>1.6880787037037038E-4</v>
      </c>
      <c r="I26" s="45">
        <f t="shared" si="0"/>
        <v>2.2792824074074078E-4</v>
      </c>
      <c r="J26" s="46">
        <v>3.9673611111111116E-4</v>
      </c>
      <c r="K26" s="47">
        <f t="shared" si="1"/>
        <v>52.511815158410634</v>
      </c>
      <c r="L26" s="48" t="s">
        <v>42</v>
      </c>
      <c r="M26" s="49"/>
      <c r="O26" s="51" t="s">
        <v>46</v>
      </c>
    </row>
    <row r="27" spans="1:15" s="50" customFormat="1" ht="22" customHeight="1" x14ac:dyDescent="0.35">
      <c r="A27" s="39">
        <v>4</v>
      </c>
      <c r="B27" s="40">
        <v>95</v>
      </c>
      <c r="C27" s="41" t="str">
        <f>VLOOKUP(B27,[1]Список!$A$1:$F$571,2,0)</f>
        <v>101 424 244 74</v>
      </c>
      <c r="D27" s="42" t="str">
        <f>VLOOKUP(B27,[1]Список!$A$1:$F$571,3,0)</f>
        <v>РАЕВ Фома Константинович</v>
      </c>
      <c r="E27" s="43">
        <f>VLOOKUP(B27,[1]Список!$A$1:$F$571,4,0)</f>
        <v>40048</v>
      </c>
      <c r="F27" s="41" t="str">
        <f>VLOOKUP(B27,[1]Список!$A$1:$F$571,5,0)</f>
        <v>КМС</v>
      </c>
      <c r="G27" s="41" t="str">
        <f>VLOOKUP(B27,[1]Список!$A$1:$F$571,6,0)</f>
        <v>Санкт-Петербург</v>
      </c>
      <c r="H27" s="44">
        <v>1.6282407407407405E-4</v>
      </c>
      <c r="I27" s="45">
        <f t="shared" si="0"/>
        <v>2.3429398148148146E-4</v>
      </c>
      <c r="J27" s="46">
        <v>3.9711805555555551E-4</v>
      </c>
      <c r="K27" s="47">
        <f t="shared" si="1"/>
        <v>52.461309784034285</v>
      </c>
      <c r="L27" s="48" t="s">
        <v>42</v>
      </c>
      <c r="M27" s="49"/>
      <c r="O27" s="51" t="s">
        <v>47</v>
      </c>
    </row>
    <row r="28" spans="1:15" s="50" customFormat="1" ht="22" customHeight="1" x14ac:dyDescent="0.35">
      <c r="A28" s="39">
        <v>5</v>
      </c>
      <c r="B28" s="40">
        <v>13</v>
      </c>
      <c r="C28" s="41" t="str">
        <f>VLOOKUP(B28,[1]Список!$A$1:$F$571,2,0)</f>
        <v>101 419 931 29</v>
      </c>
      <c r="D28" s="42" t="str">
        <f>VLOOKUP(B28,[1]Список!$A$1:$F$571,3,0)</f>
        <v>ГОНЧАР Константин Александрович</v>
      </c>
      <c r="E28" s="43">
        <f>VLOOKUP(B28,[1]Список!$A$1:$F$571,4,0)</f>
        <v>40083</v>
      </c>
      <c r="F28" s="41" t="str">
        <f>VLOOKUP(B28,[1]Список!$A$1:$F$571,5,0)</f>
        <v>1 сп.р.</v>
      </c>
      <c r="G28" s="41" t="str">
        <f>VLOOKUP(B28,[1]Список!$A$1:$F$571,6,0)</f>
        <v>Тульская область</v>
      </c>
      <c r="H28" s="44">
        <v>1.7768518518518521E-4</v>
      </c>
      <c r="I28" s="45">
        <f t="shared" si="0"/>
        <v>2.1960648148148146E-4</v>
      </c>
      <c r="J28" s="46">
        <v>3.9729166666666667E-4</v>
      </c>
      <c r="K28" s="47">
        <f t="shared" si="1"/>
        <v>52.438384897745152</v>
      </c>
      <c r="L28" s="48" t="s">
        <v>42</v>
      </c>
      <c r="M28" s="49"/>
      <c r="O28" s="51" t="s">
        <v>48</v>
      </c>
    </row>
    <row r="29" spans="1:15" s="50" customFormat="1" ht="22" customHeight="1" x14ac:dyDescent="0.35">
      <c r="A29" s="39">
        <v>6</v>
      </c>
      <c r="B29" s="40">
        <v>14</v>
      </c>
      <c r="C29" s="41" t="str">
        <f>VLOOKUP(B29,[1]Список!$A$1:$F$571,2,0)</f>
        <v>101 424 053 77</v>
      </c>
      <c r="D29" s="42" t="str">
        <f>VLOOKUP(B29,[1]Список!$A$1:$F$571,3,0)</f>
        <v>КАЗАКОВ Владислав Андреевич</v>
      </c>
      <c r="E29" s="43">
        <f>VLOOKUP(B29,[1]Список!$A$1:$F$571,4,0)</f>
        <v>40085</v>
      </c>
      <c r="F29" s="41" t="str">
        <f>VLOOKUP(B29,[1]Список!$A$1:$F$571,5,0)</f>
        <v>КМС</v>
      </c>
      <c r="G29" s="41" t="str">
        <f>VLOOKUP(B29,[1]Список!$A$1:$F$571,6,0)</f>
        <v>Тульская область</v>
      </c>
      <c r="H29" s="44">
        <v>1.6814814814814814E-4</v>
      </c>
      <c r="I29" s="45">
        <f t="shared" si="0"/>
        <v>2.3410879629629631E-4</v>
      </c>
      <c r="J29" s="46">
        <v>4.0225694444444445E-4</v>
      </c>
      <c r="K29" s="47">
        <f t="shared" si="1"/>
        <v>51.79110919292188</v>
      </c>
      <c r="L29" s="48" t="s">
        <v>42</v>
      </c>
      <c r="M29" s="49"/>
    </row>
    <row r="30" spans="1:15" s="50" customFormat="1" ht="22" customHeight="1" x14ac:dyDescent="0.35">
      <c r="A30" s="39">
        <v>7</v>
      </c>
      <c r="B30" s="40">
        <v>16</v>
      </c>
      <c r="C30" s="41" t="str">
        <f>VLOOKUP(B30,[1]Список!$A$1:$F$571,2,0)</f>
        <v>дог №52754</v>
      </c>
      <c r="D30" s="42" t="str">
        <f>VLOOKUP(B30,[1]Список!$A$1:$F$571,3,0)</f>
        <v>СУХОВ Андрей Максимович</v>
      </c>
      <c r="E30" s="43">
        <f>VLOOKUP(B30,[1]Список!$A$1:$F$571,4,0)</f>
        <v>40110</v>
      </c>
      <c r="F30" s="41" t="str">
        <f>VLOOKUP(B30,[1]Список!$A$1:$F$571,5,0)</f>
        <v>1 сп.р.</v>
      </c>
      <c r="G30" s="41" t="str">
        <f>VLOOKUP(B30,[1]Список!$A$1:$F$571,6,0)</f>
        <v>Тульская область</v>
      </c>
      <c r="H30" s="44">
        <v>1.3332175925925927E-4</v>
      </c>
      <c r="I30" s="45">
        <f t="shared" si="0"/>
        <v>2.7212962962962954E-4</v>
      </c>
      <c r="J30" s="46">
        <v>4.0545138888888884E-4</v>
      </c>
      <c r="K30" s="47">
        <f t="shared" si="1"/>
        <v>51.383060717650082</v>
      </c>
      <c r="L30" s="48" t="s">
        <v>49</v>
      </c>
      <c r="M30" s="49"/>
    </row>
    <row r="31" spans="1:15" s="50" customFormat="1" ht="22" customHeight="1" x14ac:dyDescent="0.35">
      <c r="A31" s="39">
        <v>8</v>
      </c>
      <c r="B31" s="40">
        <v>24</v>
      </c>
      <c r="C31" s="41" t="str">
        <f>VLOOKUP(B31,[1]Список!$A$1:$F$571,2,0)</f>
        <v>дог №52821</v>
      </c>
      <c r="D31" s="42" t="str">
        <f>VLOOKUP(B31,[1]Список!$A$1:$F$571,3,0)</f>
        <v>БОРДОНОС Ярослав Дмитриевич</v>
      </c>
      <c r="E31" s="43">
        <f>VLOOKUP(B31,[1]Список!$A$1:$F$571,4,0)</f>
        <v>40427</v>
      </c>
      <c r="F31" s="41" t="str">
        <f>VLOOKUP(B31,[1]Список!$A$1:$F$571,5,0)</f>
        <v>1 сп.р.</v>
      </c>
      <c r="G31" s="41" t="str">
        <f>VLOOKUP(B31,[1]Список!$A$1:$F$571,6,0)</f>
        <v>Тульская область</v>
      </c>
      <c r="H31" s="44">
        <v>1.6907407407407406E-4</v>
      </c>
      <c r="I31" s="45">
        <f t="shared" si="0"/>
        <v>2.3906249999999999E-4</v>
      </c>
      <c r="J31" s="46">
        <v>4.0813657407407405E-4</v>
      </c>
      <c r="K31" s="47">
        <f t="shared" si="1"/>
        <v>51.045004679125427</v>
      </c>
      <c r="L31" s="48" t="s">
        <v>49</v>
      </c>
      <c r="M31" s="49"/>
    </row>
    <row r="32" spans="1:15" s="50" customFormat="1" ht="22" customHeight="1" x14ac:dyDescent="0.35">
      <c r="A32" s="39">
        <v>9</v>
      </c>
      <c r="B32" s="40">
        <v>15</v>
      </c>
      <c r="C32" s="41" t="str">
        <f>VLOOKUP(B32,[1]Список!$A$1:$F$571,2,0)</f>
        <v>101 110 582 13</v>
      </c>
      <c r="D32" s="42" t="str">
        <f>VLOOKUP(B32,[1]Список!$A$1:$F$571,3,0)</f>
        <v>КОЗЛОВ Матвей Олегович</v>
      </c>
      <c r="E32" s="43">
        <f>VLOOKUP(B32,[1]Список!$A$1:$F$571,4,0)</f>
        <v>40096</v>
      </c>
      <c r="F32" s="41" t="str">
        <f>VLOOKUP(B32,[1]Список!$A$1:$F$571,5,0)</f>
        <v>1 сп.р.</v>
      </c>
      <c r="G32" s="41" t="str">
        <f>VLOOKUP(B32,[1]Список!$A$1:$F$571,6,0)</f>
        <v>Тульская область</v>
      </c>
      <c r="H32" s="44">
        <v>1.6818287037037038E-4</v>
      </c>
      <c r="I32" s="45">
        <f t="shared" si="0"/>
        <v>2.4048611111111105E-4</v>
      </c>
      <c r="J32" s="46">
        <v>4.0866898148148143E-4</v>
      </c>
      <c r="K32" s="47">
        <f t="shared" si="1"/>
        <v>50.978504064119633</v>
      </c>
      <c r="L32" s="48" t="s">
        <v>49</v>
      </c>
      <c r="M32" s="49"/>
    </row>
    <row r="33" spans="1:13" s="50" customFormat="1" ht="22" customHeight="1" x14ac:dyDescent="0.35">
      <c r="A33" s="39">
        <v>10</v>
      </c>
      <c r="B33" s="40">
        <v>93</v>
      </c>
      <c r="C33" s="41" t="str">
        <f>VLOOKUP(B33,[1]Список!$A$1:$F$571,2,0)</f>
        <v>101 553 234 54</v>
      </c>
      <c r="D33" s="42" t="str">
        <f>VLOOKUP(B33,[1]Список!$A$1:$F$571,3,0)</f>
        <v>ДВОЙНИКОВ Вадим Денисович</v>
      </c>
      <c r="E33" s="43">
        <f>VLOOKUP(B33,[1]Список!$A$1:$F$571,4,0)</f>
        <v>40252</v>
      </c>
      <c r="F33" s="41" t="str">
        <f>VLOOKUP(B33,[1]Список!$A$1:$F$571,5,0)</f>
        <v>1 сп.р.</v>
      </c>
      <c r="G33" s="41" t="str">
        <f>VLOOKUP(B33,[1]Список!$A$1:$F$571,6,0)</f>
        <v>Санкт-Петербург</v>
      </c>
      <c r="H33" s="44">
        <v>1.6644675925925928E-4</v>
      </c>
      <c r="I33" s="45">
        <f t="shared" si="0"/>
        <v>2.4236111111111108E-4</v>
      </c>
      <c r="J33" s="46">
        <v>4.0880787037037036E-4</v>
      </c>
      <c r="K33" s="47">
        <f t="shared" si="1"/>
        <v>50.961184564423434</v>
      </c>
      <c r="L33" s="48" t="s">
        <v>49</v>
      </c>
      <c r="M33" s="49"/>
    </row>
    <row r="34" spans="1:13" s="50" customFormat="1" ht="22" customHeight="1" x14ac:dyDescent="0.35">
      <c r="A34" s="39">
        <v>11</v>
      </c>
      <c r="B34" s="40">
        <v>44</v>
      </c>
      <c r="C34" s="41" t="str">
        <f>VLOOKUP(B34,[1]Список!$A$1:$F$571,2,0)</f>
        <v>101 516 031 02</v>
      </c>
      <c r="D34" s="42" t="str">
        <f>VLOOKUP(B34,[1]Список!$A$1:$F$571,3,0)</f>
        <v>КРЮЧКОВ Федор Владимирович</v>
      </c>
      <c r="E34" s="43">
        <f>VLOOKUP(B34,[1]Список!$A$1:$F$571,4,0)</f>
        <v>40423</v>
      </c>
      <c r="F34" s="41" t="str">
        <f>VLOOKUP(B34,[1]Список!$A$1:$F$571,5,0)</f>
        <v>1 сп.р.</v>
      </c>
      <c r="G34" s="41" t="str">
        <f>VLOOKUP(B34,[1]Список!$A$1:$F$571,6,0)</f>
        <v>Москва</v>
      </c>
      <c r="H34" s="44">
        <v>1.8138888888888889E-4</v>
      </c>
      <c r="I34" s="45">
        <f t="shared" si="0"/>
        <v>2.2853009259259265E-4</v>
      </c>
      <c r="J34" s="46">
        <v>4.0991898148148154E-4</v>
      </c>
      <c r="K34" s="47">
        <f t="shared" si="1"/>
        <v>50.823051077166326</v>
      </c>
      <c r="L34" s="48" t="s">
        <v>49</v>
      </c>
      <c r="M34" s="49"/>
    </row>
    <row r="35" spans="1:13" s="50" customFormat="1" ht="22" customHeight="1" x14ac:dyDescent="0.35">
      <c r="A35" s="39">
        <v>12</v>
      </c>
      <c r="B35" s="52">
        <v>101</v>
      </c>
      <c r="C35" s="41" t="str">
        <f>VLOOKUP(B35,[1]Список!$A$1:$F$571,2,0)</f>
        <v>101 273 155 14</v>
      </c>
      <c r="D35" s="42" t="str">
        <f>VLOOKUP(B35,[1]Список!$A$1:$F$571,3,0)</f>
        <v>ШЕКЕЛАШВИЛИ Александр Тимурович</v>
      </c>
      <c r="E35" s="43">
        <f>VLOOKUP(B35,[1]Список!$A$1:$F$571,4,0)</f>
        <v>39949</v>
      </c>
      <c r="F35" s="41" t="str">
        <f>VLOOKUP(B35,[1]Список!$A$1:$F$571,5,0)</f>
        <v>1 сп.р.</v>
      </c>
      <c r="G35" s="41" t="str">
        <f>VLOOKUP(B35,[1]Список!$A$1:$F$571,6,0)</f>
        <v>Санкт-Петербург</v>
      </c>
      <c r="H35" s="44">
        <v>1.6563657407407404E-4</v>
      </c>
      <c r="I35" s="45">
        <f t="shared" si="0"/>
        <v>2.4592592592592602E-4</v>
      </c>
      <c r="J35" s="46">
        <v>4.1156250000000004E-4</v>
      </c>
      <c r="K35" s="47">
        <f t="shared" si="1"/>
        <v>50.620096178182735</v>
      </c>
      <c r="L35" s="48" t="s">
        <v>49</v>
      </c>
      <c r="M35" s="53"/>
    </row>
    <row r="36" spans="1:13" s="50" customFormat="1" ht="22" customHeight="1" x14ac:dyDescent="0.35">
      <c r="A36" s="39">
        <v>13</v>
      </c>
      <c r="B36" s="52">
        <v>6</v>
      </c>
      <c r="C36" s="41" t="str">
        <f>VLOOKUP(B36,[1]Список!$A$1:$F$571,2,0)</f>
        <v>101 440 983 32</v>
      </c>
      <c r="D36" s="42" t="str">
        <f>VLOOKUP(B36,[1]Список!$A$1:$F$571,3,0)</f>
        <v>ЧЕРВОННЫЙ Илья Максимович</v>
      </c>
      <c r="E36" s="43">
        <f>VLOOKUP(B36,[1]Список!$A$1:$F$571,4,0)</f>
        <v>40320</v>
      </c>
      <c r="F36" s="41" t="str">
        <f>VLOOKUP(B36,[1]Список!$A$1:$F$571,5,0)</f>
        <v>КМС</v>
      </c>
      <c r="G36" s="41" t="str">
        <f>VLOOKUP(B36,[1]Список!$A$1:$F$571,6,0)</f>
        <v>Ростовская область</v>
      </c>
      <c r="H36" s="44">
        <v>1.7231481481481481E-4</v>
      </c>
      <c r="I36" s="45">
        <f t="shared" si="0"/>
        <v>2.4171296296296294E-4</v>
      </c>
      <c r="J36" s="46">
        <v>4.1402777777777776E-4</v>
      </c>
      <c r="K36" s="47">
        <f t="shared" si="1"/>
        <v>50.318685005031867</v>
      </c>
      <c r="L36" s="48" t="s">
        <v>49</v>
      </c>
      <c r="M36" s="53"/>
    </row>
    <row r="37" spans="1:13" s="50" customFormat="1" ht="22" customHeight="1" x14ac:dyDescent="0.35">
      <c r="A37" s="39">
        <v>14</v>
      </c>
      <c r="B37" s="52">
        <v>42</v>
      </c>
      <c r="C37" s="41" t="str">
        <f>VLOOKUP(B37,[1]Список!$A$1:$F$571,2,0)</f>
        <v>101 423 350 53</v>
      </c>
      <c r="D37" s="42" t="str">
        <f>VLOOKUP(B37,[1]Список!$A$1:$F$571,3,0)</f>
        <v>ГРЯЗНОВ Александр Максимович</v>
      </c>
      <c r="E37" s="43">
        <f>VLOOKUP(B37,[1]Список!$A$1:$F$571,4,0)</f>
        <v>40353</v>
      </c>
      <c r="F37" s="41" t="str">
        <f>VLOOKUP(B37,[1]Список!$A$1:$F$571,5,0)</f>
        <v>1 сп.р.</v>
      </c>
      <c r="G37" s="41" t="str">
        <f>VLOOKUP(B37,[1]Список!$A$1:$F$571,6,0)</f>
        <v>Москва</v>
      </c>
      <c r="H37" s="44">
        <v>1.7252314814814813E-4</v>
      </c>
      <c r="I37" s="45">
        <f t="shared" si="0"/>
        <v>2.4271990740740751E-4</v>
      </c>
      <c r="J37" s="46">
        <v>4.1524305555555563E-4</v>
      </c>
      <c r="K37" s="47">
        <f t="shared" si="1"/>
        <v>50.171419014967796</v>
      </c>
      <c r="L37" s="48" t="s">
        <v>49</v>
      </c>
      <c r="M37" s="53"/>
    </row>
    <row r="38" spans="1:13" s="55" customFormat="1" ht="22" customHeight="1" x14ac:dyDescent="0.35">
      <c r="A38" s="39">
        <v>15</v>
      </c>
      <c r="B38" s="52">
        <v>96</v>
      </c>
      <c r="C38" s="41" t="str">
        <f>VLOOKUP(B38,[1]Список!$A$1:$F$571,2,0)</f>
        <v>101 554 567 29</v>
      </c>
      <c r="D38" s="42" t="str">
        <f>VLOOKUP(B38,[1]Список!$A$1:$F$571,3,0)</f>
        <v>КОЗЫРЬ Александр Иванович</v>
      </c>
      <c r="E38" s="43">
        <f>VLOOKUP(B38,[1]Список!$A$1:$F$571,4,0)</f>
        <v>40311</v>
      </c>
      <c r="F38" s="41" t="str">
        <f>VLOOKUP(B38,[1]Список!$A$1:$F$571,5,0)</f>
        <v>1 сп.р.</v>
      </c>
      <c r="G38" s="41" t="str">
        <f>VLOOKUP(B38,[1]Список!$A$1:$F$571,6,0)</f>
        <v>Санкт-Петербург</v>
      </c>
      <c r="H38" s="44">
        <v>1.6563657407407404E-4</v>
      </c>
      <c r="I38" s="45">
        <f t="shared" si="0"/>
        <v>2.5211805555555567E-4</v>
      </c>
      <c r="J38" s="46">
        <v>4.1775462962962968E-4</v>
      </c>
      <c r="K38" s="47">
        <f t="shared" si="1"/>
        <v>49.869784451709421</v>
      </c>
      <c r="L38" s="48" t="s">
        <v>49</v>
      </c>
      <c r="M38" s="54"/>
    </row>
    <row r="39" spans="1:13" s="50" customFormat="1" ht="22" customHeight="1" x14ac:dyDescent="0.35">
      <c r="A39" s="39">
        <v>16</v>
      </c>
      <c r="B39" s="52">
        <v>92</v>
      </c>
      <c r="C39" s="41" t="str">
        <f>VLOOKUP(B39,[1]Список!$A$1:$F$571,2,0)</f>
        <v>101 473 679 39</v>
      </c>
      <c r="D39" s="42" t="str">
        <f>VLOOKUP(B39,[1]Список!$A$1:$F$571,3,0)</f>
        <v>БУДАНЦЕВ Александр Михайлович</v>
      </c>
      <c r="E39" s="43">
        <f>VLOOKUP(B39,[1]Список!$A$1:$F$571,4,0)</f>
        <v>40351</v>
      </c>
      <c r="F39" s="41" t="str">
        <f>VLOOKUP(B39,[1]Список!$A$1:$F$571,5,0)</f>
        <v>3 сп.р.</v>
      </c>
      <c r="G39" s="41" t="str">
        <f>VLOOKUP(B39,[1]Список!$A$1:$F$571,6,0)</f>
        <v>Краснодарский край</v>
      </c>
      <c r="H39" s="44">
        <v>1.7561342592592593E-4</v>
      </c>
      <c r="I39" s="45">
        <f t="shared" si="0"/>
        <v>2.430092592592593E-4</v>
      </c>
      <c r="J39" s="46">
        <v>4.1862268518518523E-4</v>
      </c>
      <c r="K39" s="47">
        <f t="shared" si="1"/>
        <v>49.766374519616242</v>
      </c>
      <c r="L39" s="48" t="s">
        <v>49</v>
      </c>
      <c r="M39" s="53"/>
    </row>
    <row r="40" spans="1:13" s="50" customFormat="1" ht="22" customHeight="1" x14ac:dyDescent="0.35">
      <c r="A40" s="39">
        <v>17</v>
      </c>
      <c r="B40" s="52">
        <v>60</v>
      </c>
      <c r="C40" s="41" t="str">
        <f>VLOOKUP(B40,[1]Список!$A$1:$F$571,2,0)</f>
        <v>101 382 119 47</v>
      </c>
      <c r="D40" s="42" t="str">
        <f>VLOOKUP(B40,[1]Список!$A$1:$F$571,3,0)</f>
        <v>КУДЕНКО Глеб Андреевич</v>
      </c>
      <c r="E40" s="43">
        <f>VLOOKUP(B40,[1]Список!$A$1:$F$571,4,0)</f>
        <v>40270</v>
      </c>
      <c r="F40" s="41" t="str">
        <f>VLOOKUP(B40,[1]Список!$A$1:$F$571,5,0)</f>
        <v>1 сп.р.</v>
      </c>
      <c r="G40" s="41" t="str">
        <f>VLOOKUP(B40,[1]Список!$A$1:$F$571,6,0)</f>
        <v>Москва</v>
      </c>
      <c r="H40" s="44">
        <v>1.7438657407407407E-4</v>
      </c>
      <c r="I40" s="45">
        <f t="shared" si="0"/>
        <v>2.4695601851851853E-4</v>
      </c>
      <c r="J40" s="46">
        <v>4.2134259259259257E-4</v>
      </c>
      <c r="K40" s="47">
        <f t="shared" si="1"/>
        <v>49.445115921327329</v>
      </c>
      <c r="L40" s="48" t="s">
        <v>49</v>
      </c>
      <c r="M40" s="53"/>
    </row>
    <row r="41" spans="1:13" s="50" customFormat="1" ht="22" customHeight="1" x14ac:dyDescent="0.35">
      <c r="A41" s="39">
        <v>18</v>
      </c>
      <c r="B41" s="52">
        <v>20</v>
      </c>
      <c r="C41" s="41" t="str">
        <f>VLOOKUP(B41,[1]Список!$A$1:$F$571,2,0)</f>
        <v>101 425 309 72</v>
      </c>
      <c r="D41" s="42" t="str">
        <f>VLOOKUP(B41,[1]Список!$A$1:$F$571,3,0)</f>
        <v>ЛЁВИН Глеб Григорьевич</v>
      </c>
      <c r="E41" s="43">
        <f>VLOOKUP(B41,[1]Список!$A$1:$F$571,4,0)</f>
        <v>40330</v>
      </c>
      <c r="F41" s="41" t="str">
        <f>VLOOKUP(B41,[1]Список!$A$1:$F$571,5,0)</f>
        <v>2 сп.р.</v>
      </c>
      <c r="G41" s="41" t="str">
        <f>VLOOKUP(B41,[1]Список!$A$1:$F$571,6,0)</f>
        <v>Тульская область</v>
      </c>
      <c r="H41" s="44">
        <v>1.7511574074074077E-4</v>
      </c>
      <c r="I41" s="45">
        <f t="shared" si="0"/>
        <v>2.4899305555555558E-4</v>
      </c>
      <c r="J41" s="46">
        <v>4.2410879629629634E-4</v>
      </c>
      <c r="K41" s="47">
        <f t="shared" si="1"/>
        <v>49.122615506372291</v>
      </c>
      <c r="L41" s="48" t="s">
        <v>49</v>
      </c>
      <c r="M41" s="53"/>
    </row>
    <row r="42" spans="1:13" s="50" customFormat="1" ht="22" customHeight="1" x14ac:dyDescent="0.35">
      <c r="A42" s="39">
        <v>19</v>
      </c>
      <c r="B42" s="52">
        <v>18</v>
      </c>
      <c r="C42" s="41" t="str">
        <f>VLOOKUP(B42,[1]Список!$A$1:$F$571,2,0)</f>
        <v>дог №52780</v>
      </c>
      <c r="D42" s="42" t="str">
        <f>VLOOKUP(B42,[1]Список!$A$1:$F$571,3,0)</f>
        <v>КОЛОВЕРОВ Михаил Максимович</v>
      </c>
      <c r="E42" s="43">
        <f>VLOOKUP(B42,[1]Список!$A$1:$F$571,4,0)</f>
        <v>40137</v>
      </c>
      <c r="F42" s="41" t="str">
        <f>VLOOKUP(B42,[1]Список!$A$1:$F$571,5,0)</f>
        <v>1 сп.р.</v>
      </c>
      <c r="G42" s="41" t="str">
        <f>VLOOKUP(B42,[1]Список!$A$1:$F$571,6,0)</f>
        <v>Тульская область</v>
      </c>
      <c r="H42" s="44">
        <v>1.6509259259259257E-4</v>
      </c>
      <c r="I42" s="45">
        <f t="shared" si="0"/>
        <v>2.6056712962962969E-4</v>
      </c>
      <c r="J42" s="46">
        <v>4.2565972222222224E-4</v>
      </c>
      <c r="K42" s="47">
        <f t="shared" si="1"/>
        <v>48.943633249041518</v>
      </c>
      <c r="L42" s="48" t="s">
        <v>49</v>
      </c>
      <c r="M42" s="53"/>
    </row>
    <row r="43" spans="1:13" s="50" customFormat="1" ht="22" customHeight="1" x14ac:dyDescent="0.35">
      <c r="A43" s="39">
        <v>20</v>
      </c>
      <c r="B43" s="52">
        <v>108</v>
      </c>
      <c r="C43" s="41" t="str">
        <f>VLOOKUP(B43,[1]Список!$A$1:$F$571,2,0)</f>
        <v>101 417 819 51</v>
      </c>
      <c r="D43" s="42" t="str">
        <f>VLOOKUP(B43,[1]Список!$A$1:$F$571,3,0)</f>
        <v>ПЛИТАРАК Андрей Сергеевич</v>
      </c>
      <c r="E43" s="43">
        <f>VLOOKUP(B43,[1]Список!$A$1:$F$571,4,0)</f>
        <v>39869</v>
      </c>
      <c r="F43" s="41" t="str">
        <f>VLOOKUP(B43,[1]Список!$A$1:$F$571,5,0)</f>
        <v>1 сп.р.</v>
      </c>
      <c r="G43" s="41" t="str">
        <f>VLOOKUP(B43,[1]Список!$A$1:$F$571,6,0)</f>
        <v>Московская область</v>
      </c>
      <c r="H43" s="44">
        <v>1.749074074074074E-4</v>
      </c>
      <c r="I43" s="45">
        <f t="shared" si="0"/>
        <v>2.5129629629629634E-4</v>
      </c>
      <c r="J43" s="46">
        <v>4.2620370370370376E-4</v>
      </c>
      <c r="K43" s="47">
        <f t="shared" si="1"/>
        <v>48.881164457962193</v>
      </c>
      <c r="L43" s="56" t="s">
        <v>49</v>
      </c>
      <c r="M43" s="53"/>
    </row>
    <row r="44" spans="1:13" s="50" customFormat="1" ht="22" customHeight="1" x14ac:dyDescent="0.35">
      <c r="A44" s="39">
        <v>21</v>
      </c>
      <c r="B44" s="52">
        <v>41</v>
      </c>
      <c r="C44" s="41" t="str">
        <f>VLOOKUP(B44,[1]Список!$A$1:$F$571,2,0)</f>
        <v>101 520 433 39</v>
      </c>
      <c r="D44" s="42" t="str">
        <f>VLOOKUP(B44,[1]Список!$A$1:$F$571,3,0)</f>
        <v>СМОЛЯК Ярослав Витальевич</v>
      </c>
      <c r="E44" s="43">
        <f>VLOOKUP(B44,[1]Список!$A$1:$F$571,4,0)</f>
        <v>40165</v>
      </c>
      <c r="F44" s="41" t="str">
        <f>VLOOKUP(B44,[1]Список!$A$1:$F$571,5,0)</f>
        <v>1 сп.р.</v>
      </c>
      <c r="G44" s="41" t="str">
        <f>VLOOKUP(B44,[1]Список!$A$1:$F$571,6,0)</f>
        <v>Москва</v>
      </c>
      <c r="H44" s="44">
        <v>1.7251157407407406E-4</v>
      </c>
      <c r="I44" s="45">
        <f t="shared" si="0"/>
        <v>2.5409722222222224E-4</v>
      </c>
      <c r="J44" s="46">
        <v>4.266087962962963E-4</v>
      </c>
      <c r="K44" s="47">
        <f t="shared" si="1"/>
        <v>48.834748636696595</v>
      </c>
      <c r="L44" s="56" t="s">
        <v>49</v>
      </c>
      <c r="M44" s="53"/>
    </row>
    <row r="45" spans="1:13" s="50" customFormat="1" ht="22" customHeight="1" x14ac:dyDescent="0.35">
      <c r="A45" s="39">
        <v>22</v>
      </c>
      <c r="B45" s="52">
        <v>46</v>
      </c>
      <c r="C45" s="41" t="str">
        <f>VLOOKUP(B45,[1]Список!$A$1:$F$571,2,0)</f>
        <v>101 428 051 01</v>
      </c>
      <c r="D45" s="42" t="str">
        <f>VLOOKUP(B45,[1]Список!$A$1:$F$571,3,0)</f>
        <v>ШУКУРОВ Данил Ильдарович</v>
      </c>
      <c r="E45" s="43">
        <f>VLOOKUP(B45,[1]Список!$A$1:$F$571,4,0)</f>
        <v>40299</v>
      </c>
      <c r="F45" s="41" t="str">
        <f>VLOOKUP(B45,[1]Список!$A$1:$F$571,5,0)</f>
        <v>2 сп.р.</v>
      </c>
      <c r="G45" s="41" t="str">
        <f>VLOOKUP(B45,[1]Список!$A$1:$F$571,6,0)</f>
        <v>Москва</v>
      </c>
      <c r="H45" s="44">
        <v>1.7253472222222222E-4</v>
      </c>
      <c r="I45" s="45">
        <f t="shared" si="0"/>
        <v>2.5456018518518525E-4</v>
      </c>
      <c r="J45" s="46">
        <v>4.270949074074075E-4</v>
      </c>
      <c r="K45" s="47">
        <f t="shared" si="1"/>
        <v>48.779165876263505</v>
      </c>
      <c r="L45" s="48" t="s">
        <v>49</v>
      </c>
      <c r="M45" s="53"/>
    </row>
    <row r="46" spans="1:13" s="50" customFormat="1" ht="22" customHeight="1" x14ac:dyDescent="0.35">
      <c r="A46" s="39">
        <v>23</v>
      </c>
      <c r="B46" s="52">
        <v>4</v>
      </c>
      <c r="C46" s="41" t="str">
        <f>VLOOKUP(B46,[1]Список!$A$1:$F$571,2,0)</f>
        <v>101 549 436 39</v>
      </c>
      <c r="D46" s="42" t="str">
        <f>VLOOKUP(B46,[1]Список!$A$1:$F$571,3,0)</f>
        <v>АНОХИН Максим Владиславович</v>
      </c>
      <c r="E46" s="43">
        <f>VLOOKUP(B46,[1]Список!$A$1:$F$571,4,0)</f>
        <v>40569</v>
      </c>
      <c r="F46" s="41" t="str">
        <f>VLOOKUP(B46,[1]Список!$A$1:$F$571,5,0)</f>
        <v>1 сп.р.</v>
      </c>
      <c r="G46" s="41" t="str">
        <f>VLOOKUP(B46,[1]Список!$A$1:$F$571,6,0)</f>
        <v>Ростовская область</v>
      </c>
      <c r="H46" s="44">
        <v>1.7322916666666666E-4</v>
      </c>
      <c r="I46" s="45">
        <f t="shared" si="0"/>
        <v>2.5451388888888887E-4</v>
      </c>
      <c r="J46" s="46">
        <v>4.2774305555555556E-4</v>
      </c>
      <c r="K46" s="47">
        <f t="shared" si="1"/>
        <v>48.705252049679359</v>
      </c>
      <c r="L46" s="48" t="s">
        <v>49</v>
      </c>
      <c r="M46" s="53"/>
    </row>
    <row r="47" spans="1:13" s="50" customFormat="1" ht="22" customHeight="1" x14ac:dyDescent="0.35">
      <c r="A47" s="39">
        <v>24</v>
      </c>
      <c r="B47" s="52">
        <v>56</v>
      </c>
      <c r="C47" s="41" t="str">
        <f>VLOOKUP(B47,[1]Список!$A$1:$F$571,2,0)</f>
        <v>101 424 052 76</v>
      </c>
      <c r="D47" s="42" t="str">
        <f>VLOOKUP(B47,[1]Список!$A$1:$F$571,3,0)</f>
        <v>ГОРБЫЛЕВ Егор Андреевич</v>
      </c>
      <c r="E47" s="43">
        <f>VLOOKUP(B47,[1]Список!$A$1:$F$571,4,0)</f>
        <v>40297</v>
      </c>
      <c r="F47" s="41" t="str">
        <f>VLOOKUP(B47,[1]Список!$A$1:$F$571,5,0)</f>
        <v>1 сп.р.</v>
      </c>
      <c r="G47" s="41" t="str">
        <f>VLOOKUP(B47,[1]Список!$A$1:$F$571,6,0)</f>
        <v>Москва</v>
      </c>
      <c r="H47" s="44">
        <v>1.7818287037037035E-4</v>
      </c>
      <c r="I47" s="45">
        <f t="shared" si="0"/>
        <v>2.501273148148149E-4</v>
      </c>
      <c r="J47" s="46">
        <v>4.2831018518518522E-4</v>
      </c>
      <c r="K47" s="47">
        <f t="shared" si="1"/>
        <v>48.640760957682531</v>
      </c>
      <c r="L47" s="56" t="s">
        <v>49</v>
      </c>
      <c r="M47" s="53"/>
    </row>
    <row r="48" spans="1:13" s="50" customFormat="1" ht="22" customHeight="1" x14ac:dyDescent="0.35">
      <c r="A48" s="39">
        <v>25</v>
      </c>
      <c r="B48" s="52">
        <v>72</v>
      </c>
      <c r="C48" s="41" t="str">
        <f>VLOOKUP(B48,[1]Список!$A$1:$F$571,2,0)</f>
        <v>101 424 051 75</v>
      </c>
      <c r="D48" s="42" t="str">
        <f>VLOOKUP(B48,[1]Список!$A$1:$F$571,3,0)</f>
        <v>ВАСИЛЬЕВ Роман Александрович</v>
      </c>
      <c r="E48" s="43">
        <f>VLOOKUP(B48,[1]Список!$A$1:$F$571,4,0)</f>
        <v>40971</v>
      </c>
      <c r="F48" s="41" t="str">
        <f>VLOOKUP(B48,[1]Список!$A$1:$F$571,5,0)</f>
        <v>2 сп.р.</v>
      </c>
      <c r="G48" s="41" t="str">
        <f>VLOOKUP(B48,[1]Список!$A$1:$F$571,6,0)</f>
        <v>Москва</v>
      </c>
      <c r="H48" s="44">
        <v>1.7549768518518519E-4</v>
      </c>
      <c r="I48" s="45">
        <f t="shared" si="0"/>
        <v>2.5347222222222221E-4</v>
      </c>
      <c r="J48" s="46">
        <v>4.2896990740740742E-4</v>
      </c>
      <c r="K48" s="47">
        <f t="shared" si="1"/>
        <v>48.56595526535898</v>
      </c>
      <c r="L48" s="48" t="s">
        <v>49</v>
      </c>
      <c r="M48" s="53"/>
    </row>
    <row r="49" spans="1:13" s="50" customFormat="1" ht="22" customHeight="1" x14ac:dyDescent="0.35">
      <c r="A49" s="39">
        <v>26</v>
      </c>
      <c r="B49" s="52">
        <v>98</v>
      </c>
      <c r="C49" s="41" t="str">
        <f>VLOOKUP(B49,[1]Список!$A$1:$F$571,2,0)</f>
        <v>101 553 245 65</v>
      </c>
      <c r="D49" s="42" t="str">
        <f>VLOOKUP(B49,[1]Список!$A$1:$F$571,3,0)</f>
        <v>ПУХОВ Иван Александрович</v>
      </c>
      <c r="E49" s="43">
        <f>VLOOKUP(B49,[1]Список!$A$1:$F$571,4,0)</f>
        <v>40206</v>
      </c>
      <c r="F49" s="41" t="str">
        <f>VLOOKUP(B49,[1]Список!$A$1:$F$571,5,0)</f>
        <v>1 сп.р.</v>
      </c>
      <c r="G49" s="41" t="str">
        <f>VLOOKUP(B49,[1]Список!$A$1:$F$571,6,0)</f>
        <v>Санкт-Петербург</v>
      </c>
      <c r="H49" s="44">
        <v>1.7287037037037035E-4</v>
      </c>
      <c r="I49" s="45">
        <f t="shared" si="0"/>
        <v>2.5828703703703712E-4</v>
      </c>
      <c r="J49" s="46">
        <v>4.3115740740740744E-4</v>
      </c>
      <c r="K49" s="47">
        <f t="shared" si="1"/>
        <v>48.319553312573817</v>
      </c>
      <c r="L49" s="48" t="s">
        <v>49</v>
      </c>
      <c r="M49" s="53"/>
    </row>
    <row r="50" spans="1:13" s="50" customFormat="1" ht="22" customHeight="1" x14ac:dyDescent="0.35">
      <c r="A50" s="39">
        <v>27</v>
      </c>
      <c r="B50" s="52">
        <v>63</v>
      </c>
      <c r="C50" s="41" t="str">
        <f>VLOOKUP(B50,[1]Список!$A$1:$F$571,2,0)</f>
        <v>101 439 645 52</v>
      </c>
      <c r="D50" s="42" t="str">
        <f>VLOOKUP(B50,[1]Список!$A$1:$F$571,3,0)</f>
        <v>РАКОВ Леонид Витальевич</v>
      </c>
      <c r="E50" s="43">
        <f>VLOOKUP(B50,[1]Список!$A$1:$F$571,4,0)</f>
        <v>40323</v>
      </c>
      <c r="F50" s="41" t="str">
        <f>VLOOKUP(B50,[1]Список!$A$1:$F$571,5,0)</f>
        <v>2 сп.р.</v>
      </c>
      <c r="G50" s="41" t="str">
        <f>VLOOKUP(B50,[1]Список!$A$1:$F$571,6,0)</f>
        <v>Москва</v>
      </c>
      <c r="H50" s="44">
        <v>1.8259259259259259E-4</v>
      </c>
      <c r="I50" s="45">
        <f t="shared" si="0"/>
        <v>2.486574074074074E-4</v>
      </c>
      <c r="J50" s="46">
        <v>4.3124999999999999E-4</v>
      </c>
      <c r="K50" s="47">
        <f t="shared" si="1"/>
        <v>48.309178743961354</v>
      </c>
      <c r="L50" s="57" t="s">
        <v>49</v>
      </c>
      <c r="M50" s="53"/>
    </row>
    <row r="51" spans="1:13" s="50" customFormat="1" ht="22" customHeight="1" x14ac:dyDescent="0.35">
      <c r="A51" s="39">
        <v>28</v>
      </c>
      <c r="B51" s="52">
        <v>30</v>
      </c>
      <c r="C51" s="41">
        <f>VLOOKUP(B51,[1]Список!$A$1:$F$571,2,0)</f>
        <v>0</v>
      </c>
      <c r="D51" s="42" t="str">
        <f>VLOOKUP(B51,[1]Список!$A$1:$F$571,3,0)</f>
        <v>ПРОСТЯНКИН Сергей Игоревич</v>
      </c>
      <c r="E51" s="43">
        <f>VLOOKUP(B51,[1]Список!$A$1:$F$571,4,0)</f>
        <v>40730</v>
      </c>
      <c r="F51" s="41" t="str">
        <f>VLOOKUP(B51,[1]Список!$A$1:$F$571,5,0)</f>
        <v>3 сп.р.</v>
      </c>
      <c r="G51" s="41" t="str">
        <f>VLOOKUP(B51,[1]Список!$A$1:$F$571,6,0)</f>
        <v>Тульская область</v>
      </c>
      <c r="H51" s="44">
        <v>1.7721064814814813E-4</v>
      </c>
      <c r="I51" s="45">
        <f t="shared" si="0"/>
        <v>2.5515046296296305E-4</v>
      </c>
      <c r="J51" s="46">
        <v>4.3236111111111117E-4</v>
      </c>
      <c r="K51" s="47">
        <f t="shared" si="1"/>
        <v>48.185030517185986</v>
      </c>
      <c r="L51" s="58" t="s">
        <v>49</v>
      </c>
      <c r="M51" s="53"/>
    </row>
    <row r="52" spans="1:13" s="50" customFormat="1" ht="22" customHeight="1" x14ac:dyDescent="0.35">
      <c r="A52" s="39">
        <v>29</v>
      </c>
      <c r="B52" s="52">
        <v>97</v>
      </c>
      <c r="C52" s="41" t="str">
        <f>VLOOKUP(B52,[1]Список!$A$1:$F$571,2,0)</f>
        <v>101 483 811 83</v>
      </c>
      <c r="D52" s="42" t="str">
        <f>VLOOKUP(B52,[1]Список!$A$1:$F$571,3,0)</f>
        <v>ШЕВЦОВ Максим Сергеевич</v>
      </c>
      <c r="E52" s="43">
        <f>VLOOKUP(B52,[1]Список!$A$1:$F$571,4,0)</f>
        <v>40438</v>
      </c>
      <c r="F52" s="41" t="str">
        <f>VLOOKUP(B52,[1]Список!$A$1:$F$571,5,0)</f>
        <v>1 сп.р.</v>
      </c>
      <c r="G52" s="41" t="str">
        <f>VLOOKUP(B52,[1]Список!$A$1:$F$571,6,0)</f>
        <v>Санкт-Петербург</v>
      </c>
      <c r="H52" s="44">
        <v>1.7582175925925927E-4</v>
      </c>
      <c r="I52" s="45">
        <f t="shared" si="0"/>
        <v>2.5766203703703704E-4</v>
      </c>
      <c r="J52" s="46">
        <v>4.3348379629629634E-4</v>
      </c>
      <c r="K52" s="47">
        <f t="shared" si="1"/>
        <v>48.060235495153925</v>
      </c>
      <c r="L52" s="57" t="s">
        <v>49</v>
      </c>
      <c r="M52" s="53"/>
    </row>
    <row r="53" spans="1:13" s="50" customFormat="1" ht="22" customHeight="1" x14ac:dyDescent="0.35">
      <c r="A53" s="39">
        <v>30</v>
      </c>
      <c r="B53" s="52">
        <v>100</v>
      </c>
      <c r="C53" s="41" t="str">
        <f>VLOOKUP(B53,[1]Список!$A$1:$F$571,2,0)</f>
        <v>101 595 493 21</v>
      </c>
      <c r="D53" s="42" t="str">
        <f>VLOOKUP(B53,[1]Список!$A$1:$F$571,3,0)</f>
        <v>СОЛОДУХА Матвей Леонидович</v>
      </c>
      <c r="E53" s="43">
        <f>VLOOKUP(B53,[1]Список!$A$1:$F$571,4,0)</f>
        <v>40387</v>
      </c>
      <c r="F53" s="41" t="str">
        <f>VLOOKUP(B53,[1]Список!$A$1:$F$571,5,0)</f>
        <v>1 сп.р.</v>
      </c>
      <c r="G53" s="41" t="str">
        <f>VLOOKUP(B53,[1]Список!$A$1:$F$571,6,0)</f>
        <v>Санкт-Петербург</v>
      </c>
      <c r="H53" s="44">
        <v>1.7684027777777774E-4</v>
      </c>
      <c r="I53" s="45">
        <f t="shared" si="0"/>
        <v>2.5739583333333333E-4</v>
      </c>
      <c r="J53" s="46">
        <v>4.342361111111111E-4</v>
      </c>
      <c r="K53" s="47">
        <f t="shared" si="1"/>
        <v>47.976971053894133</v>
      </c>
      <c r="L53" s="57" t="s">
        <v>50</v>
      </c>
      <c r="M53" s="53"/>
    </row>
    <row r="54" spans="1:13" s="50" customFormat="1" ht="22" customHeight="1" x14ac:dyDescent="0.35">
      <c r="A54" s="39">
        <v>31</v>
      </c>
      <c r="B54" s="52">
        <v>5</v>
      </c>
      <c r="C54" s="41" t="str">
        <f>VLOOKUP(B54,[1]Список!$A$1:$F$571,2,0)</f>
        <v>101 491 488 00</v>
      </c>
      <c r="D54" s="42" t="str">
        <f>VLOOKUP(B54,[1]Список!$A$1:$F$571,3,0)</f>
        <v>ПОДСТРЕШНИЙ Дмитрий Сергеевич</v>
      </c>
      <c r="E54" s="43">
        <f>VLOOKUP(B54,[1]Список!$A$1:$F$571,4,0)</f>
        <v>40376</v>
      </c>
      <c r="F54" s="41" t="str">
        <f>VLOOKUP(B54,[1]Список!$A$1:$F$571,5,0)</f>
        <v>1 сп.р.</v>
      </c>
      <c r="G54" s="41" t="str">
        <f>VLOOKUP(B54,[1]Список!$A$1:$F$571,6,0)</f>
        <v>Ростовская область</v>
      </c>
      <c r="H54" s="44">
        <v>1.7834490740740742E-4</v>
      </c>
      <c r="I54" s="45">
        <f t="shared" si="0"/>
        <v>2.5739583333333343E-4</v>
      </c>
      <c r="J54" s="46">
        <v>4.3574074074074083E-4</v>
      </c>
      <c r="K54" s="47">
        <f t="shared" si="1"/>
        <v>47.811304717382058</v>
      </c>
      <c r="L54" s="57" t="s">
        <v>50</v>
      </c>
      <c r="M54" s="53"/>
    </row>
    <row r="55" spans="1:13" s="50" customFormat="1" ht="22" customHeight="1" x14ac:dyDescent="0.35">
      <c r="A55" s="39">
        <v>32</v>
      </c>
      <c r="B55" s="52">
        <v>73</v>
      </c>
      <c r="C55" s="41" t="str">
        <f>VLOOKUP(B55,[1]Список!$A$1:$F$571,2,0)</f>
        <v>101 516 043 14</v>
      </c>
      <c r="D55" s="42" t="str">
        <f>VLOOKUP(B55,[1]Список!$A$1:$F$571,3,0)</f>
        <v>ШАШЕНОК Александр Васильевич</v>
      </c>
      <c r="E55" s="43">
        <f>VLOOKUP(B55,[1]Список!$A$1:$F$571,4,0)</f>
        <v>40816</v>
      </c>
      <c r="F55" s="41" t="str">
        <f>VLOOKUP(B55,[1]Список!$A$1:$F$571,5,0)</f>
        <v>2 сп.р.</v>
      </c>
      <c r="G55" s="41" t="str">
        <f>VLOOKUP(B55,[1]Список!$A$1:$F$571,6,0)</f>
        <v>Москва</v>
      </c>
      <c r="H55" s="44">
        <v>1.7243055555555555E-4</v>
      </c>
      <c r="I55" s="45">
        <f t="shared" si="0"/>
        <v>2.6356481481481484E-4</v>
      </c>
      <c r="J55" s="46">
        <v>4.3599537037037039E-4</v>
      </c>
      <c r="K55" s="47">
        <f t="shared" si="1"/>
        <v>47.783382001592777</v>
      </c>
      <c r="L55" s="58" t="s">
        <v>50</v>
      </c>
      <c r="M55" s="53"/>
    </row>
    <row r="56" spans="1:13" s="50" customFormat="1" ht="22" customHeight="1" x14ac:dyDescent="0.35">
      <c r="A56" s="39">
        <v>33</v>
      </c>
      <c r="B56" s="52">
        <v>17</v>
      </c>
      <c r="C56" s="41" t="str">
        <f>VLOOKUP(B56,[1]Список!$A$1:$F$571,2,0)</f>
        <v>101 639 766 62</v>
      </c>
      <c r="D56" s="42" t="str">
        <f>VLOOKUP(B56,[1]Список!$A$1:$F$571,3,0)</f>
        <v>КОРНЕЕВ Арсений Алексеевич</v>
      </c>
      <c r="E56" s="43">
        <f>VLOOKUP(B56,[1]Список!$A$1:$F$571,4,0)</f>
        <v>40129</v>
      </c>
      <c r="F56" s="41" t="str">
        <f>VLOOKUP(B56,[1]Список!$A$1:$F$571,5,0)</f>
        <v>2 сп.р.</v>
      </c>
      <c r="G56" s="41" t="str">
        <f>VLOOKUP(B56,[1]Список!$A$1:$F$571,6,0)</f>
        <v>Тульская область</v>
      </c>
      <c r="H56" s="44">
        <v>1.7960648148148146E-4</v>
      </c>
      <c r="I56" s="45">
        <f t="shared" si="0"/>
        <v>2.5664351851851857E-4</v>
      </c>
      <c r="J56" s="46">
        <v>4.3625000000000001E-4</v>
      </c>
      <c r="K56" s="47">
        <f t="shared" si="1"/>
        <v>47.755491881566378</v>
      </c>
      <c r="L56" s="57" t="s">
        <v>50</v>
      </c>
      <c r="M56" s="53"/>
    </row>
    <row r="57" spans="1:13" s="50" customFormat="1" ht="22" customHeight="1" x14ac:dyDescent="0.35">
      <c r="A57" s="39">
        <v>34</v>
      </c>
      <c r="B57" s="52">
        <v>69</v>
      </c>
      <c r="C57" s="41" t="str">
        <f>VLOOKUP(B57,[1]Список!$A$1:$F$571,2,0)</f>
        <v>101 387 590 86</v>
      </c>
      <c r="D57" s="42" t="str">
        <f>VLOOKUP(B57,[1]Список!$A$1:$F$571,3,0)</f>
        <v>СУШКО Илья Владимирович</v>
      </c>
      <c r="E57" s="43">
        <f>VLOOKUP(B57,[1]Список!$A$1:$F$571,4,0)</f>
        <v>39814</v>
      </c>
      <c r="F57" s="41" t="str">
        <f>VLOOKUP(B57,[1]Список!$A$1:$F$571,5,0)</f>
        <v>КМС</v>
      </c>
      <c r="G57" s="41" t="str">
        <f>VLOOKUP(B57,[1]Список!$A$1:$F$571,6,0)</f>
        <v>Москва</v>
      </c>
      <c r="H57" s="44">
        <v>1.821990740740741E-4</v>
      </c>
      <c r="I57" s="45">
        <f t="shared" si="0"/>
        <v>2.5461805555555557E-4</v>
      </c>
      <c r="J57" s="46">
        <v>4.3681712962962966E-4</v>
      </c>
      <c r="K57" s="47">
        <f t="shared" si="1"/>
        <v>47.693489838637021</v>
      </c>
      <c r="L57" s="58" t="s">
        <v>50</v>
      </c>
      <c r="M57" s="53"/>
    </row>
    <row r="58" spans="1:13" s="50" customFormat="1" ht="22" customHeight="1" x14ac:dyDescent="0.35">
      <c r="A58" s="39">
        <v>35</v>
      </c>
      <c r="B58" s="52">
        <v>45</v>
      </c>
      <c r="C58" s="41" t="str">
        <f>VLOOKUP(B58,[1]Список!$A$1:$F$571,2,0)</f>
        <v>101 425 311 74</v>
      </c>
      <c r="D58" s="42" t="str">
        <f>VLOOKUP(B58,[1]Список!$A$1:$F$571,3,0)</f>
        <v>ШАШКОВ Андрей Дмитриевич</v>
      </c>
      <c r="E58" s="43">
        <f>VLOOKUP(B58,[1]Список!$A$1:$F$571,4,0)</f>
        <v>40425</v>
      </c>
      <c r="F58" s="41" t="str">
        <f>VLOOKUP(B58,[1]Список!$A$1:$F$571,5,0)</f>
        <v>1 сп.р.</v>
      </c>
      <c r="G58" s="41" t="str">
        <f>VLOOKUP(B58,[1]Список!$A$1:$F$571,6,0)</f>
        <v>Москва</v>
      </c>
      <c r="H58" s="44">
        <v>1.7903935185185186E-4</v>
      </c>
      <c r="I58" s="45">
        <f t="shared" si="0"/>
        <v>2.5781250000000001E-4</v>
      </c>
      <c r="J58" s="46">
        <v>4.3685185185185184E-4</v>
      </c>
      <c r="K58" s="47">
        <f t="shared" si="1"/>
        <v>47.689699025010597</v>
      </c>
      <c r="L58" s="57" t="s">
        <v>50</v>
      </c>
      <c r="M58" s="53"/>
    </row>
    <row r="59" spans="1:13" s="50" customFormat="1" ht="22" customHeight="1" x14ac:dyDescent="0.35">
      <c r="A59" s="39">
        <v>36</v>
      </c>
      <c r="B59" s="52">
        <v>94</v>
      </c>
      <c r="C59" s="41" t="str">
        <f>VLOOKUP(B59,[1]Список!$A$1:$F$571,2,0)</f>
        <v>101 422 936 27</v>
      </c>
      <c r="D59" s="42" t="str">
        <f>VLOOKUP(B59,[1]Список!$A$1:$F$571,3,0)</f>
        <v>ЛЕОНТЬЕВ Кирилл Александрович</v>
      </c>
      <c r="E59" s="43">
        <f>VLOOKUP(B59,[1]Список!$A$1:$F$571,4,0)</f>
        <v>40332</v>
      </c>
      <c r="F59" s="41" t="str">
        <f>VLOOKUP(B59,[1]Список!$A$1:$F$571,5,0)</f>
        <v>1 сп.р.</v>
      </c>
      <c r="G59" s="41" t="str">
        <f>VLOOKUP(B59,[1]Список!$A$1:$F$571,6,0)</f>
        <v>Санкт-Петербург</v>
      </c>
      <c r="H59" s="44">
        <v>1.767824074074074E-4</v>
      </c>
      <c r="I59" s="45">
        <f t="shared" si="0"/>
        <v>2.6252314814814818E-4</v>
      </c>
      <c r="J59" s="46">
        <v>4.3930555555555558E-4</v>
      </c>
      <c r="K59" s="47">
        <f t="shared" si="1"/>
        <v>47.423332279481507</v>
      </c>
      <c r="L59" s="57" t="s">
        <v>50</v>
      </c>
      <c r="M59" s="53"/>
    </row>
    <row r="60" spans="1:13" s="50" customFormat="1" ht="22" customHeight="1" x14ac:dyDescent="0.35">
      <c r="A60" s="39">
        <v>37</v>
      </c>
      <c r="B60" s="52">
        <v>29</v>
      </c>
      <c r="C60" s="41" t="str">
        <f>VLOOKUP(B60,[1]Список!$A$1:$F$571,2,0)</f>
        <v>101 519 537 16</v>
      </c>
      <c r="D60" s="42" t="str">
        <f>VLOOKUP(B60,[1]Список!$A$1:$F$571,3,0)</f>
        <v>КУЗНЕЦОВ Григорий Дмитриевич</v>
      </c>
      <c r="E60" s="43">
        <f>VLOOKUP(B60,[1]Список!$A$1:$F$571,4,0)</f>
        <v>40562</v>
      </c>
      <c r="F60" s="41" t="str">
        <f>VLOOKUP(B60,[1]Список!$A$1:$F$571,5,0)</f>
        <v>2 сп.р.</v>
      </c>
      <c r="G60" s="41" t="str">
        <f>VLOOKUP(B60,[1]Список!$A$1:$F$571,6,0)</f>
        <v>Тульская область</v>
      </c>
      <c r="H60" s="44">
        <v>1.8113425925925927E-4</v>
      </c>
      <c r="I60" s="45">
        <f t="shared" si="0"/>
        <v>2.5937500000000006E-4</v>
      </c>
      <c r="J60" s="46">
        <v>4.4050925925925936E-4</v>
      </c>
      <c r="K60" s="47">
        <f t="shared" si="1"/>
        <v>47.293746715712025</v>
      </c>
      <c r="L60" s="57" t="s">
        <v>50</v>
      </c>
      <c r="M60" s="53"/>
    </row>
    <row r="61" spans="1:13" s="50" customFormat="1" ht="22" customHeight="1" x14ac:dyDescent="0.35">
      <c r="A61" s="39">
        <v>38</v>
      </c>
      <c r="B61" s="52">
        <v>107</v>
      </c>
      <c r="C61" s="41" t="str">
        <f>VLOOKUP(B61,[1]Список!$A$1:$F$571,2,0)</f>
        <v>101 516 055 26</v>
      </c>
      <c r="D61" s="42" t="str">
        <f>VLOOKUP(B61,[1]Список!$A$1:$F$571,3,0)</f>
        <v>ВИНОГРАДОВ Никита Александрович</v>
      </c>
      <c r="E61" s="43">
        <f>VLOOKUP(B61,[1]Список!$A$1:$F$571,4,0)</f>
        <v>40381</v>
      </c>
      <c r="F61" s="41" t="str">
        <f>VLOOKUP(B61,[1]Список!$A$1:$F$571,5,0)</f>
        <v>1 сп.р.</v>
      </c>
      <c r="G61" s="41" t="str">
        <f>VLOOKUP(B61,[1]Список!$A$1:$F$571,6,0)</f>
        <v>Московская область</v>
      </c>
      <c r="H61" s="44">
        <v>1.8621527777777777E-4</v>
      </c>
      <c r="I61" s="45">
        <f t="shared" si="0"/>
        <v>2.5490740740740742E-4</v>
      </c>
      <c r="J61" s="46">
        <v>4.4112268518518518E-4</v>
      </c>
      <c r="K61" s="47">
        <f t="shared" si="1"/>
        <v>47.227979954346289</v>
      </c>
      <c r="L61" s="58" t="s">
        <v>50</v>
      </c>
      <c r="M61" s="53"/>
    </row>
    <row r="62" spans="1:13" s="50" customFormat="1" ht="22" customHeight="1" x14ac:dyDescent="0.35">
      <c r="A62" s="39">
        <v>39</v>
      </c>
      <c r="B62" s="52">
        <v>21</v>
      </c>
      <c r="C62" s="41" t="str">
        <f>VLOOKUP(B62,[1]Список!$A$1:$F$571,2,0)</f>
        <v>дог №52770</v>
      </c>
      <c r="D62" s="42" t="str">
        <f>VLOOKUP(B62,[1]Список!$A$1:$F$571,3,0)</f>
        <v>ХИЛЬКОВИЧ Семен Сергеевич</v>
      </c>
      <c r="E62" s="43">
        <f>VLOOKUP(B62,[1]Список!$A$1:$F$571,4,0)</f>
        <v>40341</v>
      </c>
      <c r="F62" s="41" t="str">
        <f>VLOOKUP(B62,[1]Список!$A$1:$F$571,5,0)</f>
        <v>2 сп.р.</v>
      </c>
      <c r="G62" s="41" t="str">
        <f>VLOOKUP(B62,[1]Список!$A$1:$F$571,6,0)</f>
        <v>Тульская область</v>
      </c>
      <c r="H62" s="44">
        <v>1.7993055555555555E-4</v>
      </c>
      <c r="I62" s="45">
        <f t="shared" si="0"/>
        <v>2.6283564814814822E-4</v>
      </c>
      <c r="J62" s="46">
        <v>4.4276620370370374E-4</v>
      </c>
      <c r="K62" s="47">
        <f t="shared" si="1"/>
        <v>47.052672853221793</v>
      </c>
      <c r="L62" s="57" t="s">
        <v>50</v>
      </c>
      <c r="M62" s="53"/>
    </row>
    <row r="63" spans="1:13" s="50" customFormat="1" ht="22" customHeight="1" x14ac:dyDescent="0.35">
      <c r="A63" s="39">
        <v>40</v>
      </c>
      <c r="B63" s="52">
        <v>79</v>
      </c>
      <c r="C63" s="41" t="str">
        <f>VLOOKUP(B63,[1]Список!$A$1:$F$571,2,0)</f>
        <v>101 511 778 17</v>
      </c>
      <c r="D63" s="42" t="str">
        <f>VLOOKUP(B63,[1]Список!$A$1:$F$571,3,0)</f>
        <v>ПЕТРОВ Даниил Ильич</v>
      </c>
      <c r="E63" s="43">
        <f>VLOOKUP(B63,[1]Список!$A$1:$F$571,4,0)</f>
        <v>40855</v>
      </c>
      <c r="F63" s="41" t="str">
        <f>VLOOKUP(B63,[1]Список!$A$1:$F$571,5,0)</f>
        <v>2 сп.р.</v>
      </c>
      <c r="G63" s="41" t="str">
        <f>VLOOKUP(B63,[1]Список!$A$1:$F$571,6,0)</f>
        <v>Москва</v>
      </c>
      <c r="H63" s="44">
        <v>1.866898148148148E-4</v>
      </c>
      <c r="I63" s="45">
        <f t="shared" si="0"/>
        <v>2.5799768518518522E-4</v>
      </c>
      <c r="J63" s="46">
        <v>4.4468749999999999E-4</v>
      </c>
      <c r="K63" s="47">
        <f t="shared" si="1"/>
        <v>46.849379245724997</v>
      </c>
      <c r="L63" s="58" t="s">
        <v>50</v>
      </c>
      <c r="M63" s="53"/>
    </row>
    <row r="64" spans="1:13" s="50" customFormat="1" ht="22" customHeight="1" x14ac:dyDescent="0.35">
      <c r="A64" s="39">
        <v>41</v>
      </c>
      <c r="B64" s="52">
        <v>48</v>
      </c>
      <c r="C64" s="41" t="str">
        <f>VLOOKUP(B64,[1]Список!$A$1:$F$571,2,0)</f>
        <v>101 495 326 55</v>
      </c>
      <c r="D64" s="42" t="str">
        <f>VLOOKUP(B64,[1]Список!$A$1:$F$571,3,0)</f>
        <v>АРНАУТОВ Игорь Евгеньевич</v>
      </c>
      <c r="E64" s="43">
        <f>VLOOKUP(B64,[1]Список!$A$1:$F$571,4,0)</f>
        <v>40366</v>
      </c>
      <c r="F64" s="41" t="str">
        <f>VLOOKUP(B64,[1]Список!$A$1:$F$571,5,0)</f>
        <v>2 сп.р.</v>
      </c>
      <c r="G64" s="41" t="str">
        <f>VLOOKUP(B64,[1]Список!$A$1:$F$571,6,0)</f>
        <v>Москва</v>
      </c>
      <c r="H64" s="44">
        <v>1.9344907407407405E-4</v>
      </c>
      <c r="I64" s="45">
        <f t="shared" si="0"/>
        <v>2.5145833333333335E-4</v>
      </c>
      <c r="J64" s="46">
        <v>4.4490740740740737E-4</v>
      </c>
      <c r="K64" s="47">
        <f t="shared" si="1"/>
        <v>46.826222684703438</v>
      </c>
      <c r="L64" s="58" t="s">
        <v>50</v>
      </c>
      <c r="M64" s="53"/>
    </row>
    <row r="65" spans="1:13" s="50" customFormat="1" ht="22" customHeight="1" x14ac:dyDescent="0.35">
      <c r="A65" s="39">
        <v>42</v>
      </c>
      <c r="B65" s="52">
        <v>106</v>
      </c>
      <c r="C65" s="41" t="str">
        <f>VLOOKUP(B65,[1]Список!$A$1:$F$571,2,0)</f>
        <v>101 515 313 60</v>
      </c>
      <c r="D65" s="42" t="str">
        <f>VLOOKUP(B65,[1]Список!$A$1:$F$571,3,0)</f>
        <v>РЕШЕТНИКОВ Тимофей Сергеевич</v>
      </c>
      <c r="E65" s="43">
        <f>VLOOKUP(B65,[1]Список!$A$1:$F$571,4,0)</f>
        <v>40291</v>
      </c>
      <c r="F65" s="41" t="str">
        <f>VLOOKUP(B65,[1]Список!$A$1:$F$571,5,0)</f>
        <v>2 сп.р.</v>
      </c>
      <c r="G65" s="41" t="str">
        <f>VLOOKUP(B65,[1]Список!$A$1:$F$571,6,0)</f>
        <v>Московская область</v>
      </c>
      <c r="H65" s="44">
        <v>1.9160879629629628E-4</v>
      </c>
      <c r="I65" s="45">
        <f t="shared" si="0"/>
        <v>2.5339120370370375E-4</v>
      </c>
      <c r="J65" s="46">
        <v>4.4500000000000003E-4</v>
      </c>
      <c r="K65" s="47">
        <f t="shared" si="1"/>
        <v>46.81647940074906</v>
      </c>
      <c r="L65" s="58" t="s">
        <v>50</v>
      </c>
      <c r="M65" s="53"/>
    </row>
    <row r="66" spans="1:13" s="50" customFormat="1" ht="22" customHeight="1" x14ac:dyDescent="0.35">
      <c r="A66" s="39">
        <v>43</v>
      </c>
      <c r="B66" s="52">
        <v>7</v>
      </c>
      <c r="C66" s="41" t="str">
        <f>VLOOKUP(B66,[1]Список!$A$1:$F$571,2,0)</f>
        <v>101 495 261 87</v>
      </c>
      <c r="D66" s="42" t="str">
        <f>VLOOKUP(B66,[1]Список!$A$1:$F$571,3,0)</f>
        <v>РЕПИН Даниил Алексеевич</v>
      </c>
      <c r="E66" s="43">
        <f>VLOOKUP(B66,[1]Список!$A$1:$F$571,4,0)</f>
        <v>40515</v>
      </c>
      <c r="F66" s="41" t="str">
        <f>VLOOKUP(B66,[1]Список!$A$1:$F$571,5,0)</f>
        <v>1 сп.р.</v>
      </c>
      <c r="G66" s="41" t="str">
        <f>VLOOKUP(B66,[1]Список!$A$1:$F$571,6,0)</f>
        <v>Ростовская область</v>
      </c>
      <c r="H66" s="44">
        <v>1.8370370370370372E-4</v>
      </c>
      <c r="I66" s="45">
        <f t="shared" si="0"/>
        <v>2.6156250000000002E-4</v>
      </c>
      <c r="J66" s="46">
        <v>4.4526620370370374E-4</v>
      </c>
      <c r="K66" s="47">
        <f t="shared" si="1"/>
        <v>46.788490031452262</v>
      </c>
      <c r="L66" s="57" t="s">
        <v>50</v>
      </c>
      <c r="M66" s="53"/>
    </row>
    <row r="67" spans="1:13" s="50" customFormat="1" ht="22" customHeight="1" x14ac:dyDescent="0.35">
      <c r="A67" s="39">
        <v>44</v>
      </c>
      <c r="B67" s="52">
        <v>3</v>
      </c>
      <c r="C67" s="41" t="str">
        <f>VLOOKUP(B67,[1]Список!$A$1:$F$571,2,0)</f>
        <v>101 495 329 58</v>
      </c>
      <c r="D67" s="42" t="str">
        <f>VLOOKUP(B67,[1]Список!$A$1:$F$571,3,0)</f>
        <v>РЕПНИКОВ Пётр Сергеевич</v>
      </c>
      <c r="E67" s="43">
        <f>VLOOKUP(B67,[1]Список!$A$1:$F$571,4,0)</f>
        <v>40150</v>
      </c>
      <c r="F67" s="41" t="str">
        <f>VLOOKUP(B67,[1]Список!$A$1:$F$571,5,0)</f>
        <v>1 сп.р.</v>
      </c>
      <c r="G67" s="41" t="str">
        <f>VLOOKUP(B67,[1]Список!$A$1:$F$571,6,0)</f>
        <v>Ростовская область</v>
      </c>
      <c r="H67" s="44">
        <v>1.8225694444444444E-4</v>
      </c>
      <c r="I67" s="45">
        <f t="shared" si="0"/>
        <v>2.6386574074074084E-4</v>
      </c>
      <c r="J67" s="46">
        <v>4.4612268518518525E-4</v>
      </c>
      <c r="K67" s="47">
        <f t="shared" si="1"/>
        <v>46.698663899338428</v>
      </c>
      <c r="L67" s="57" t="s">
        <v>50</v>
      </c>
      <c r="M67" s="53"/>
    </row>
    <row r="68" spans="1:13" s="50" customFormat="1" ht="22" customHeight="1" x14ac:dyDescent="0.35">
      <c r="A68" s="39">
        <v>45</v>
      </c>
      <c r="B68" s="52">
        <v>19</v>
      </c>
      <c r="C68" s="41" t="str">
        <f>VLOOKUP(B68,[1]Список!$A$1:$F$571,2,0)</f>
        <v>101 424 239 69</v>
      </c>
      <c r="D68" s="42" t="str">
        <f>VLOOKUP(B68,[1]Список!$A$1:$F$571,3,0)</f>
        <v>ЗУЙКОВ Никита Алексеевич</v>
      </c>
      <c r="E68" s="43">
        <f>VLOOKUP(B68,[1]Список!$A$1:$F$571,4,0)</f>
        <v>40255</v>
      </c>
      <c r="F68" s="41" t="str">
        <f>VLOOKUP(B68,[1]Список!$A$1:$F$571,5,0)</f>
        <v>3 сп.р.</v>
      </c>
      <c r="G68" s="41" t="str">
        <f>VLOOKUP(B68,[1]Список!$A$1:$F$571,6,0)</f>
        <v>Тульская область</v>
      </c>
      <c r="H68" s="44">
        <v>1.8554398148148149E-4</v>
      </c>
      <c r="I68" s="45">
        <f t="shared" si="0"/>
        <v>2.6124999999999998E-4</v>
      </c>
      <c r="J68" s="46">
        <v>4.4679398148148145E-4</v>
      </c>
      <c r="K68" s="47">
        <f t="shared" si="1"/>
        <v>46.628500375618479</v>
      </c>
      <c r="L68" s="58" t="s">
        <v>50</v>
      </c>
      <c r="M68" s="53"/>
    </row>
    <row r="69" spans="1:13" s="50" customFormat="1" ht="22" customHeight="1" x14ac:dyDescent="0.35">
      <c r="A69" s="39">
        <v>46</v>
      </c>
      <c r="B69" s="52">
        <v>66</v>
      </c>
      <c r="C69" s="41" t="str">
        <f>VLOOKUP(B69,[1]Список!$A$1:$F$571,2,0)</f>
        <v>101 587 067 34</v>
      </c>
      <c r="D69" s="42" t="str">
        <f>VLOOKUP(B69,[1]Список!$A$1:$F$571,3,0)</f>
        <v>СЕМЕНОВ Владислав Юрьевич</v>
      </c>
      <c r="E69" s="43">
        <f>VLOOKUP(B69,[1]Список!$A$1:$F$571,4,0)</f>
        <v>40428</v>
      </c>
      <c r="F69" s="41" t="str">
        <f>VLOOKUP(B69,[1]Список!$A$1:$F$571,5,0)</f>
        <v>3 сп.р.</v>
      </c>
      <c r="G69" s="41" t="str">
        <f>VLOOKUP(B69,[1]Список!$A$1:$F$571,6,0)</f>
        <v>Москва</v>
      </c>
      <c r="H69" s="44">
        <v>1.870717592592593E-4</v>
      </c>
      <c r="I69" s="45">
        <f t="shared" si="0"/>
        <v>2.6234953703703696E-4</v>
      </c>
      <c r="J69" s="46">
        <v>4.4942129629629629E-4</v>
      </c>
      <c r="K69" s="47">
        <f t="shared" si="1"/>
        <v>46.35591037857327</v>
      </c>
      <c r="L69" s="58" t="s">
        <v>50</v>
      </c>
      <c r="M69" s="53"/>
    </row>
    <row r="70" spans="1:13" s="50" customFormat="1" ht="22" customHeight="1" x14ac:dyDescent="0.35">
      <c r="A70" s="39">
        <v>47</v>
      </c>
      <c r="B70" s="52">
        <v>88</v>
      </c>
      <c r="C70" s="41" t="str">
        <f>VLOOKUP(B70,[1]Список!$A$1:$F$571,2,0)</f>
        <v>101 370 614 85</v>
      </c>
      <c r="D70" s="42" t="str">
        <f>VLOOKUP(B70,[1]Список!$A$1:$F$571,3,0)</f>
        <v>ЛЕОНОВ Степан Антонович</v>
      </c>
      <c r="E70" s="43">
        <f>VLOOKUP(B70,[1]Список!$A$1:$F$571,4,0)</f>
        <v>40480</v>
      </c>
      <c r="F70" s="41" t="str">
        <f>VLOOKUP(B70,[1]Список!$A$1:$F$571,5,0)</f>
        <v>КМС</v>
      </c>
      <c r="G70" s="41" t="str">
        <f>VLOOKUP(B70,[1]Список!$A$1:$F$571,6,0)</f>
        <v>Кемеровская область-Кузбасс</v>
      </c>
      <c r="H70" s="44">
        <v>1.9319444444444443E-4</v>
      </c>
      <c r="I70" s="45">
        <f t="shared" si="0"/>
        <v>2.562847222222222E-4</v>
      </c>
      <c r="J70" s="46">
        <v>4.4947916666666666E-4</v>
      </c>
      <c r="K70" s="47">
        <f t="shared" si="1"/>
        <v>46.349942062572424</v>
      </c>
      <c r="L70" s="57" t="s">
        <v>50</v>
      </c>
      <c r="M70" s="53"/>
    </row>
    <row r="71" spans="1:13" s="50" customFormat="1" ht="22" customHeight="1" x14ac:dyDescent="0.35">
      <c r="A71" s="39">
        <v>48</v>
      </c>
      <c r="B71" s="52">
        <v>50</v>
      </c>
      <c r="C71" s="41" t="str">
        <f>VLOOKUP(B71,[1]Список!$A$1:$F$571,2,0)</f>
        <v>101 500 482 70</v>
      </c>
      <c r="D71" s="42" t="str">
        <f>VLOOKUP(B71,[1]Список!$A$1:$F$571,3,0)</f>
        <v>БЕРЕСТ Сергей Николаевич</v>
      </c>
      <c r="E71" s="43">
        <f>VLOOKUP(B71,[1]Список!$A$1:$F$571,4,0)</f>
        <v>40176</v>
      </c>
      <c r="F71" s="41" t="str">
        <f>VLOOKUP(B71,[1]Список!$A$1:$F$571,5,0)</f>
        <v>2 сп.р.</v>
      </c>
      <c r="G71" s="41" t="str">
        <f>VLOOKUP(B71,[1]Список!$A$1:$F$571,6,0)</f>
        <v>Москва</v>
      </c>
      <c r="H71" s="44">
        <v>1.9644675925925925E-4</v>
      </c>
      <c r="I71" s="45">
        <f t="shared" si="0"/>
        <v>2.5329861111111104E-4</v>
      </c>
      <c r="J71" s="46">
        <v>4.4974537037037032E-4</v>
      </c>
      <c r="K71" s="47">
        <f t="shared" si="1"/>
        <v>46.322507591744305</v>
      </c>
      <c r="L71" s="58" t="s">
        <v>50</v>
      </c>
      <c r="M71" s="53"/>
    </row>
    <row r="72" spans="1:13" s="50" customFormat="1" ht="22" customHeight="1" x14ac:dyDescent="0.35">
      <c r="A72" s="39">
        <v>49</v>
      </c>
      <c r="B72" s="52">
        <v>31</v>
      </c>
      <c r="C72" s="41" t="str">
        <f>VLOOKUP(B72,[1]Список!$A$1:$F$571,2,0)</f>
        <v>101 503 863 56</v>
      </c>
      <c r="D72" s="42" t="str">
        <f>VLOOKUP(B72,[1]Список!$A$1:$F$571,3,0)</f>
        <v>ПЕЧЕНКИН Леонид Вячеславович</v>
      </c>
      <c r="E72" s="43">
        <f>VLOOKUP(B72,[1]Список!$A$1:$F$571,4,0)</f>
        <v>40751</v>
      </c>
      <c r="F72" s="41" t="str">
        <f>VLOOKUP(B72,[1]Список!$A$1:$F$571,5,0)</f>
        <v>3 сп.р.</v>
      </c>
      <c r="G72" s="41" t="str">
        <f>VLOOKUP(B72,[1]Список!$A$1:$F$571,6,0)</f>
        <v>Тульская область</v>
      </c>
      <c r="H72" s="44">
        <v>1.7892361111111112E-4</v>
      </c>
      <c r="I72" s="45">
        <f t="shared" si="0"/>
        <v>2.7168981481481478E-4</v>
      </c>
      <c r="J72" s="46">
        <v>4.5061342592592592E-4</v>
      </c>
      <c r="K72" s="47">
        <f t="shared" si="1"/>
        <v>46.233272545141652</v>
      </c>
      <c r="L72" s="57" t="s">
        <v>50</v>
      </c>
      <c r="M72" s="53"/>
    </row>
    <row r="73" spans="1:13" s="50" customFormat="1" ht="22" customHeight="1" x14ac:dyDescent="0.35">
      <c r="A73" s="39">
        <v>50</v>
      </c>
      <c r="B73" s="52">
        <v>70</v>
      </c>
      <c r="C73" s="41" t="str">
        <f>VLOOKUP(B73,[1]Список!$A$1:$F$571,2,0)</f>
        <v>101 370 624 95</v>
      </c>
      <c r="D73" s="42" t="str">
        <f>VLOOKUP(B73,[1]Список!$A$1:$F$571,3,0)</f>
        <v>ТОЛКУШИН Борис Михайлович</v>
      </c>
      <c r="E73" s="43">
        <f>VLOOKUP(B73,[1]Список!$A$1:$F$571,4,0)</f>
        <v>40479</v>
      </c>
      <c r="F73" s="41" t="str">
        <f>VLOOKUP(B73,[1]Список!$A$1:$F$571,5,0)</f>
        <v>1 сп.р.</v>
      </c>
      <c r="G73" s="41" t="str">
        <f>VLOOKUP(B73,[1]Список!$A$1:$F$571,6,0)</f>
        <v>Москва</v>
      </c>
      <c r="H73" s="44">
        <v>1.8835648148148149E-4</v>
      </c>
      <c r="I73" s="45">
        <f t="shared" si="0"/>
        <v>2.6413194444444444E-4</v>
      </c>
      <c r="J73" s="46">
        <v>4.524884259259259E-4</v>
      </c>
      <c r="K73" s="47">
        <f t="shared" si="1"/>
        <v>46.041693311165112</v>
      </c>
      <c r="L73" s="58" t="s">
        <v>51</v>
      </c>
      <c r="M73" s="53"/>
    </row>
    <row r="74" spans="1:13" s="50" customFormat="1" ht="22" customHeight="1" x14ac:dyDescent="0.35">
      <c r="A74" s="39">
        <v>51</v>
      </c>
      <c r="B74" s="52">
        <v>71</v>
      </c>
      <c r="C74" s="41" t="str">
        <f>VLOOKUP(B74,[1]Список!$A$1:$F$571,2,0)</f>
        <v>101 484 745 47</v>
      </c>
      <c r="D74" s="42" t="str">
        <f>VLOOKUP(B74,[1]Список!$A$1:$F$571,3,0)</f>
        <v>ШКУНОВ Константин Иванович</v>
      </c>
      <c r="E74" s="43">
        <f>VLOOKUP(B74,[1]Список!$A$1:$F$571,4,0)</f>
        <v>40480</v>
      </c>
      <c r="F74" s="41" t="str">
        <f>VLOOKUP(B74,[1]Список!$A$1:$F$571,5,0)</f>
        <v>3 сп.р.</v>
      </c>
      <c r="G74" s="41" t="str">
        <f>VLOOKUP(B74,[1]Список!$A$1:$F$571,6,0)</f>
        <v>Москва</v>
      </c>
      <c r="H74" s="44">
        <v>1.8832175925925925E-4</v>
      </c>
      <c r="I74" s="45">
        <f t="shared" si="0"/>
        <v>2.6932870370370359E-4</v>
      </c>
      <c r="J74" s="46">
        <v>4.5765046296296287E-4</v>
      </c>
      <c r="K74" s="47">
        <f t="shared" si="1"/>
        <v>45.52236918641411</v>
      </c>
      <c r="L74" s="58" t="s">
        <v>51</v>
      </c>
      <c r="M74" s="53"/>
    </row>
    <row r="75" spans="1:13" s="50" customFormat="1" ht="22" customHeight="1" x14ac:dyDescent="0.35">
      <c r="A75" s="39">
        <v>52</v>
      </c>
      <c r="B75" s="52">
        <v>105</v>
      </c>
      <c r="C75" s="41" t="str">
        <f>VLOOKUP(B75,[1]Список!$A$1:$F$571,2,0)</f>
        <v>101 524 925 69</v>
      </c>
      <c r="D75" s="42" t="str">
        <f>VLOOKUP(B75,[1]Список!$A$1:$F$571,3,0)</f>
        <v>ЕРАСОВ Тимофей Викторович</v>
      </c>
      <c r="E75" s="43">
        <f>VLOOKUP(B75,[1]Список!$A$1:$F$571,4,0)</f>
        <v>40498</v>
      </c>
      <c r="F75" s="41" t="str">
        <f>VLOOKUP(B75,[1]Список!$A$1:$F$571,5,0)</f>
        <v>2 сп.р.</v>
      </c>
      <c r="G75" s="41" t="str">
        <f>VLOOKUP(B75,[1]Список!$A$1:$F$571,6,0)</f>
        <v>Санкт-Петербург</v>
      </c>
      <c r="H75" s="44">
        <v>1.8950231481481484E-4</v>
      </c>
      <c r="I75" s="45">
        <f t="shared" si="0"/>
        <v>2.7089120370370364E-4</v>
      </c>
      <c r="J75" s="46">
        <v>4.6039351851851845E-4</v>
      </c>
      <c r="K75" s="47">
        <f t="shared" si="1"/>
        <v>45.251143848358396</v>
      </c>
      <c r="L75" s="57" t="s">
        <v>51</v>
      </c>
      <c r="M75" s="53"/>
    </row>
    <row r="76" spans="1:13" s="50" customFormat="1" ht="22" customHeight="1" x14ac:dyDescent="0.35">
      <c r="A76" s="39">
        <v>53</v>
      </c>
      <c r="B76" s="52">
        <v>109</v>
      </c>
      <c r="C76" s="41" t="str">
        <f>VLOOKUP(B76,[1]Список!$A$1:$F$571,2,0)</f>
        <v>101 538 156 11</v>
      </c>
      <c r="D76" s="42" t="str">
        <f>VLOOKUP(B76,[1]Список!$A$1:$F$571,3,0)</f>
        <v>БРОВЧЕНКО Валерий Алексеевич</v>
      </c>
      <c r="E76" s="43">
        <f>VLOOKUP(B76,[1]Список!$A$1:$F$571,4,0)</f>
        <v>40627</v>
      </c>
      <c r="F76" s="41" t="str">
        <f>VLOOKUP(B76,[1]Список!$A$1:$F$571,5,0)</f>
        <v>3 сп.р.</v>
      </c>
      <c r="G76" s="41" t="str">
        <f>VLOOKUP(B76,[1]Список!$A$1:$F$571,6,0)</f>
        <v>Московская область</v>
      </c>
      <c r="H76" s="44">
        <v>1.9378472222222217E-4</v>
      </c>
      <c r="I76" s="45">
        <f t="shared" si="0"/>
        <v>2.7172453703703712E-4</v>
      </c>
      <c r="J76" s="46">
        <v>4.6550925925925926E-4</v>
      </c>
      <c r="K76" s="47">
        <f t="shared" si="1"/>
        <v>44.753853804077572</v>
      </c>
      <c r="L76" s="58" t="s">
        <v>51</v>
      </c>
      <c r="M76" s="53"/>
    </row>
    <row r="77" spans="1:13" s="50" customFormat="1" ht="22" customHeight="1" x14ac:dyDescent="0.35">
      <c r="A77" s="39">
        <v>54</v>
      </c>
      <c r="B77" s="52">
        <v>47</v>
      </c>
      <c r="C77" s="41" t="str">
        <f>VLOOKUP(B77,[1]Список!$A$1:$F$571,2,0)</f>
        <v>101 391 860 88</v>
      </c>
      <c r="D77" s="42" t="str">
        <f>VLOOKUP(B77,[1]Список!$A$1:$F$571,3,0)</f>
        <v>АНЦИФЕРОВ Евгений Андреевич</v>
      </c>
      <c r="E77" s="43">
        <f>VLOOKUP(B77,[1]Список!$A$1:$F$571,4,0)</f>
        <v>40519</v>
      </c>
      <c r="F77" s="41" t="str">
        <f>VLOOKUP(B77,[1]Список!$A$1:$F$571,5,0)</f>
        <v>1 сп.р.</v>
      </c>
      <c r="G77" s="41" t="str">
        <f>VLOOKUP(B77,[1]Список!$A$1:$F$571,6,0)</f>
        <v>Москва</v>
      </c>
      <c r="H77" s="44">
        <v>1.9774305555555558E-4</v>
      </c>
      <c r="I77" s="45">
        <f t="shared" si="0"/>
        <v>2.7057870370370365E-4</v>
      </c>
      <c r="J77" s="46">
        <v>4.6832175925925926E-4</v>
      </c>
      <c r="K77" s="47">
        <f t="shared" si="1"/>
        <v>44.485085139510169</v>
      </c>
      <c r="L77" s="58" t="s">
        <v>51</v>
      </c>
      <c r="M77" s="53"/>
    </row>
    <row r="78" spans="1:13" s="50" customFormat="1" ht="22" customHeight="1" x14ac:dyDescent="0.35">
      <c r="A78" s="39">
        <v>55</v>
      </c>
      <c r="B78" s="52">
        <v>49</v>
      </c>
      <c r="C78" s="41" t="str">
        <f>VLOOKUP(B78,[1]Список!$A$1:$F$571,2,0)</f>
        <v>101 513 418 08</v>
      </c>
      <c r="D78" s="42" t="str">
        <f>VLOOKUP(B78,[1]Список!$A$1:$F$571,3,0)</f>
        <v>БАКИРОВ Данис Равильевич</v>
      </c>
      <c r="E78" s="43">
        <f>VLOOKUP(B78,[1]Список!$A$1:$F$571,4,0)</f>
        <v>40289</v>
      </c>
      <c r="F78" s="41" t="str">
        <f>VLOOKUP(B78,[1]Список!$A$1:$F$571,5,0)</f>
        <v>3 сп.р.</v>
      </c>
      <c r="G78" s="41" t="str">
        <f>VLOOKUP(B78,[1]Список!$A$1:$F$571,6,0)</f>
        <v>Москва</v>
      </c>
      <c r="H78" s="44">
        <v>2.0711805555555555E-4</v>
      </c>
      <c r="I78" s="45">
        <f t="shared" si="0"/>
        <v>2.6475694444444452E-4</v>
      </c>
      <c r="J78" s="46">
        <v>4.7187500000000007E-4</v>
      </c>
      <c r="K78" s="47">
        <f t="shared" si="1"/>
        <v>44.150110375275929</v>
      </c>
      <c r="L78" s="58" t="s">
        <v>51</v>
      </c>
      <c r="M78" s="53"/>
    </row>
    <row r="79" spans="1:13" s="50" customFormat="1" ht="22" customHeight="1" x14ac:dyDescent="0.35">
      <c r="A79" s="39">
        <v>56</v>
      </c>
      <c r="B79" s="52">
        <v>64</v>
      </c>
      <c r="C79" s="41" t="str">
        <f>VLOOKUP(B79,[1]Список!$A$1:$F$571,2,0)</f>
        <v>101 392 155 92</v>
      </c>
      <c r="D79" s="42" t="str">
        <f>VLOOKUP(B79,[1]Список!$A$1:$F$571,3,0)</f>
        <v>РУКОДАЙНЫЙ Артём Олегович</v>
      </c>
      <c r="E79" s="43">
        <f>VLOOKUP(B79,[1]Список!$A$1:$F$571,4,0)</f>
        <v>40515</v>
      </c>
      <c r="F79" s="41" t="str">
        <f>VLOOKUP(B79,[1]Список!$A$1:$F$571,5,0)</f>
        <v>3 сп.р.</v>
      </c>
      <c r="G79" s="41" t="str">
        <f>VLOOKUP(B79,[1]Список!$A$1:$F$571,6,0)</f>
        <v>Москва</v>
      </c>
      <c r="H79" s="44">
        <v>1.955671296296296E-4</v>
      </c>
      <c r="I79" s="45">
        <f t="shared" si="0"/>
        <v>2.8340277777777793E-4</v>
      </c>
      <c r="J79" s="46">
        <v>4.789699074074075E-4</v>
      </c>
      <c r="K79" s="47">
        <f t="shared" si="1"/>
        <v>43.496121595824363</v>
      </c>
      <c r="L79" s="57" t="s">
        <v>51</v>
      </c>
      <c r="M79" s="53"/>
    </row>
    <row r="80" spans="1:13" s="50" customFormat="1" ht="22" customHeight="1" x14ac:dyDescent="0.35">
      <c r="A80" s="39">
        <v>57</v>
      </c>
      <c r="B80" s="52">
        <v>65</v>
      </c>
      <c r="C80" s="41" t="str">
        <f>VLOOKUP(B80,[1]Список!$A$1:$F$571,2,0)</f>
        <v>101 394 067 64</v>
      </c>
      <c r="D80" s="42" t="str">
        <f>VLOOKUP(B80,[1]Список!$A$1:$F$571,3,0)</f>
        <v>САДКОВ Ярослав Александрович</v>
      </c>
      <c r="E80" s="43">
        <f>VLOOKUP(B80,[1]Список!$A$1:$F$571,4,0)</f>
        <v>40181</v>
      </c>
      <c r="F80" s="41" t="str">
        <f>VLOOKUP(B80,[1]Список!$A$1:$F$571,5,0)</f>
        <v>3 сп.р.</v>
      </c>
      <c r="G80" s="41" t="str">
        <f>VLOOKUP(B80,[1]Список!$A$1:$F$571,6,0)</f>
        <v>Москва</v>
      </c>
      <c r="H80" s="44">
        <v>2.115509259259259E-4</v>
      </c>
      <c r="I80" s="45">
        <f t="shared" si="0"/>
        <v>2.69525462962963E-4</v>
      </c>
      <c r="J80" s="46">
        <v>4.8107638888888891E-4</v>
      </c>
      <c r="K80" s="47">
        <f t="shared" si="1"/>
        <v>43.305665824612056</v>
      </c>
      <c r="L80" s="57" t="s">
        <v>61</v>
      </c>
      <c r="M80" s="53"/>
    </row>
    <row r="81" spans="1:15" s="50" customFormat="1" ht="22" customHeight="1" x14ac:dyDescent="0.35">
      <c r="A81" s="39">
        <v>58</v>
      </c>
      <c r="B81" s="52">
        <v>61</v>
      </c>
      <c r="C81" s="41" t="str">
        <f>VLOOKUP(B81,[1]Список!$A$1:$F$571,2,0)</f>
        <v>101 486 192 39</v>
      </c>
      <c r="D81" s="42" t="str">
        <f>VLOOKUP(B81,[1]Список!$A$1:$F$571,3,0)</f>
        <v>МУХИН Александр Дмитриевич</v>
      </c>
      <c r="E81" s="43">
        <f>VLOOKUP(B81,[1]Список!$A$1:$F$571,4,0)</f>
        <v>40304</v>
      </c>
      <c r="F81" s="41" t="str">
        <f>VLOOKUP(B81,[1]Список!$A$1:$F$571,5,0)</f>
        <v>3 сп.р.</v>
      </c>
      <c r="G81" s="41" t="str">
        <f>VLOOKUP(B81,[1]Список!$A$1:$F$571,6,0)</f>
        <v>Москва</v>
      </c>
      <c r="H81" s="44">
        <v>1.9879629629629628E-4</v>
      </c>
      <c r="I81" s="45">
        <f t="shared" si="0"/>
        <v>2.8254629629629636E-4</v>
      </c>
      <c r="J81" s="46">
        <v>4.8134259259259262E-4</v>
      </c>
      <c r="K81" s="47">
        <f t="shared" si="1"/>
        <v>43.281715879580645</v>
      </c>
      <c r="L81" s="57" t="s">
        <v>61</v>
      </c>
      <c r="M81" s="53"/>
    </row>
    <row r="82" spans="1:15" s="50" customFormat="1" ht="22" customHeight="1" x14ac:dyDescent="0.35">
      <c r="A82" s="39">
        <v>59</v>
      </c>
      <c r="B82" s="52">
        <v>25</v>
      </c>
      <c r="C82" s="41" t="str">
        <f>VLOOKUP(B82,[1]Список!$A$1:$F$571,2,0)</f>
        <v>дог №52804</v>
      </c>
      <c r="D82" s="42" t="str">
        <f>VLOOKUP(B82,[1]Список!$A$1:$F$571,3,0)</f>
        <v>СОБОЛЕВ Михаил Ильич</v>
      </c>
      <c r="E82" s="43">
        <f>VLOOKUP(B82,[1]Список!$A$1:$F$571,4,0)</f>
        <v>40482</v>
      </c>
      <c r="F82" s="41" t="str">
        <f>VLOOKUP(B82,[1]Список!$A$1:$F$571,5,0)</f>
        <v>3 сп.р.</v>
      </c>
      <c r="G82" s="41" t="str">
        <f>VLOOKUP(B82,[1]Список!$A$1:$F$571,6,0)</f>
        <v>Тульская область</v>
      </c>
      <c r="H82" s="44">
        <v>1.9582175925925927E-4</v>
      </c>
      <c r="I82" s="45">
        <f t="shared" si="0"/>
        <v>2.9359953703703698E-4</v>
      </c>
      <c r="J82" s="46">
        <v>4.8942129629629628E-4</v>
      </c>
      <c r="K82" s="47">
        <f t="shared" si="1"/>
        <v>42.567279950811148</v>
      </c>
      <c r="L82" s="57" t="s">
        <v>61</v>
      </c>
      <c r="M82" s="53"/>
    </row>
    <row r="83" spans="1:15" s="50" customFormat="1" ht="22" customHeight="1" x14ac:dyDescent="0.35">
      <c r="A83" s="39">
        <v>60</v>
      </c>
      <c r="B83" s="52">
        <v>90</v>
      </c>
      <c r="C83" s="41" t="str">
        <f>VLOOKUP(B83,[1]Список!$A$1:$F$571,2,0)</f>
        <v>101 548 126 87</v>
      </c>
      <c r="D83" s="42" t="str">
        <f>VLOOKUP(B83,[1]Список!$A$1:$F$571,3,0)</f>
        <v xml:space="preserve">АСТАФУРОВ Иван  Владиславович              </v>
      </c>
      <c r="E83" s="43">
        <f>VLOOKUP(B83,[1]Список!$A$1:$F$571,4,0)</f>
        <v>41009</v>
      </c>
      <c r="F83" s="41" t="str">
        <f>VLOOKUP(B83,[1]Список!$A$1:$F$571,5,0)</f>
        <v>2 сп.р.</v>
      </c>
      <c r="G83" s="41" t="str">
        <f>VLOOKUP(B83,[1]Список!$A$1:$F$571,6,0)</f>
        <v>Воронежская область</v>
      </c>
      <c r="H83" s="44">
        <v>1.9534722222222222E-4</v>
      </c>
      <c r="I83" s="45">
        <f t="shared" si="0"/>
        <v>2.9842592592592594E-4</v>
      </c>
      <c r="J83" s="46">
        <v>4.9377314814814813E-4</v>
      </c>
      <c r="K83" s="47">
        <f t="shared" si="1"/>
        <v>42.192114762552158</v>
      </c>
      <c r="L83" s="57" t="s">
        <v>61</v>
      </c>
      <c r="M83" s="53"/>
    </row>
    <row r="84" spans="1:15" s="50" customFormat="1" ht="22" customHeight="1" x14ac:dyDescent="0.35">
      <c r="A84" s="39">
        <v>61</v>
      </c>
      <c r="B84" s="52">
        <v>53</v>
      </c>
      <c r="C84" s="41" t="str">
        <f>VLOOKUP(B84,[1]Список!$A$1:$F$571,2,0)</f>
        <v>101 489 513 62</v>
      </c>
      <c r="D84" s="42" t="str">
        <f>VLOOKUP(B84,[1]Список!$A$1:$F$571,3,0)</f>
        <v>ВАСЮТИН Дмитрий Николаевич</v>
      </c>
      <c r="E84" s="43">
        <f>VLOOKUP(B84,[1]Список!$A$1:$F$571,4,0)</f>
        <v>40515</v>
      </c>
      <c r="F84" s="41" t="str">
        <f>VLOOKUP(B84,[1]Список!$A$1:$F$571,5,0)</f>
        <v>3 сп.р.</v>
      </c>
      <c r="G84" s="41" t="str">
        <f>VLOOKUP(B84,[1]Список!$A$1:$F$571,6,0)</f>
        <v>Москва</v>
      </c>
      <c r="H84" s="44">
        <v>2.3181712962962964E-4</v>
      </c>
      <c r="I84" s="45">
        <f t="shared" si="0"/>
        <v>2.695138888888888E-4</v>
      </c>
      <c r="J84" s="46">
        <v>5.0133101851851847E-4</v>
      </c>
      <c r="K84" s="47">
        <f t="shared" si="1"/>
        <v>41.556042941244378</v>
      </c>
      <c r="L84" s="57" t="s">
        <v>61</v>
      </c>
      <c r="M84" s="53"/>
    </row>
    <row r="85" spans="1:15" s="50" customFormat="1" ht="22" customHeight="1" x14ac:dyDescent="0.35">
      <c r="A85" s="39">
        <v>62</v>
      </c>
      <c r="B85" s="52">
        <v>68</v>
      </c>
      <c r="C85" s="41" t="str">
        <f>VLOOKUP(B85,[1]Список!$A$1:$F$571,2,0)</f>
        <v>101 512 431 88</v>
      </c>
      <c r="D85" s="42" t="str">
        <f>VLOOKUP(B85,[1]Список!$A$1:$F$571,3,0)</f>
        <v>СОСНИН Арсений Романович</v>
      </c>
      <c r="E85" s="43">
        <f>VLOOKUP(B85,[1]Список!$A$1:$F$571,4,0)</f>
        <v>40436</v>
      </c>
      <c r="F85" s="41" t="str">
        <f>VLOOKUP(B85,[1]Список!$A$1:$F$571,5,0)</f>
        <v>3 сп.р.</v>
      </c>
      <c r="G85" s="41" t="str">
        <f>VLOOKUP(B85,[1]Список!$A$1:$F$571,6,0)</f>
        <v>Москва</v>
      </c>
      <c r="H85" s="44">
        <v>2.2652777777777778E-4</v>
      </c>
      <c r="I85" s="45">
        <f>J85-H84</f>
        <v>2.8033564814814815E-4</v>
      </c>
      <c r="J85" s="46">
        <v>5.1215277777777782E-4</v>
      </c>
      <c r="K85" s="47">
        <f t="shared" si="1"/>
        <v>40.677966101694913</v>
      </c>
      <c r="L85" s="57" t="s">
        <v>61</v>
      </c>
      <c r="M85" s="53"/>
    </row>
    <row r="86" spans="1:15" s="50" customFormat="1" ht="22" customHeight="1" x14ac:dyDescent="0.35">
      <c r="A86" s="39">
        <v>63</v>
      </c>
      <c r="B86" s="52">
        <v>89</v>
      </c>
      <c r="C86" s="41" t="str">
        <f>VLOOKUP(B86,[1]Список!$A$1:$F$571,2,0)</f>
        <v>101 548 293 60</v>
      </c>
      <c r="D86" s="42" t="str">
        <f>VLOOKUP(B86,[1]Список!$A$1:$F$571,3,0)</f>
        <v xml:space="preserve">ДОБРОСОЦКИЙ Богдан Святославович       </v>
      </c>
      <c r="E86" s="43">
        <f>VLOOKUP(B86,[1]Список!$A$1:$F$571,4,0)</f>
        <v>41247</v>
      </c>
      <c r="F86" s="41" t="str">
        <f>VLOOKUP(B86,[1]Список!$A$1:$F$571,5,0)</f>
        <v>2 сп.р.</v>
      </c>
      <c r="G86" s="41" t="str">
        <f>VLOOKUP(B86,[1]Список!$A$1:$F$571,6,0)</f>
        <v>Воронежская область</v>
      </c>
      <c r="H86" s="44">
        <v>2.1354166666666668E-4</v>
      </c>
      <c r="I86" s="45">
        <f>J86-H86</f>
        <v>3.1078703703703704E-4</v>
      </c>
      <c r="J86" s="46">
        <v>5.2432870370370372E-4</v>
      </c>
      <c r="K86" s="47">
        <f t="shared" si="1"/>
        <v>39.73334510617633</v>
      </c>
      <c r="L86" s="57" t="s">
        <v>61</v>
      </c>
      <c r="M86" s="53"/>
    </row>
    <row r="87" spans="1:15" s="50" customFormat="1" ht="22" customHeight="1" x14ac:dyDescent="0.35">
      <c r="A87" s="39" t="s">
        <v>52</v>
      </c>
      <c r="B87" s="52">
        <v>43</v>
      </c>
      <c r="C87" s="41" t="str">
        <f>VLOOKUP(B87,[1]Список!$A$1:$F$571,2,0)</f>
        <v>101 424 243 73</v>
      </c>
      <c r="D87" s="42" t="str">
        <f>VLOOKUP(B87,[1]Список!$A$1:$F$571,3,0)</f>
        <v>КОМЛЕВ Тимофей Максимович</v>
      </c>
      <c r="E87" s="43">
        <f>VLOOKUP(B87,[1]Список!$A$1:$F$571,4,0)</f>
        <v>40331</v>
      </c>
      <c r="F87" s="41" t="str">
        <f>VLOOKUP(B87,[1]Список!$A$1:$F$571,5,0)</f>
        <v>3 сп.р.</v>
      </c>
      <c r="G87" s="41" t="str">
        <f>VLOOKUP(B87,[1]Список!$A$1:$F$571,6,0)</f>
        <v>Москва</v>
      </c>
      <c r="H87" s="44"/>
      <c r="I87" s="45"/>
      <c r="J87" s="46"/>
      <c r="K87" s="47"/>
      <c r="L87" s="57"/>
      <c r="M87" s="53"/>
    </row>
    <row r="88" spans="1:15" s="50" customFormat="1" ht="22" customHeight="1" x14ac:dyDescent="0.35">
      <c r="A88" s="59" t="s">
        <v>52</v>
      </c>
      <c r="B88" s="60">
        <v>74</v>
      </c>
      <c r="C88" s="61" t="str">
        <f>VLOOKUP(B88,[1]Список!$A$1:$F$571,2,0)</f>
        <v>101 581 811 16</v>
      </c>
      <c r="D88" s="62" t="str">
        <f>VLOOKUP(B88,[1]Список!$A$1:$F$571,3,0)</f>
        <v>БАТОВ Александр Евгеньевич</v>
      </c>
      <c r="E88" s="63">
        <f>VLOOKUP(B88,[1]Список!$A$1:$F$571,4,0)</f>
        <v>40648</v>
      </c>
      <c r="F88" s="61" t="str">
        <f>VLOOKUP(B88,[1]Список!$A$1:$F$571,5,0)</f>
        <v>3 сп.р.</v>
      </c>
      <c r="G88" s="61" t="str">
        <f>VLOOKUP(B88,[1]Список!$A$1:$F$571,6,0)</f>
        <v>Москва</v>
      </c>
      <c r="H88" s="64"/>
      <c r="I88" s="65"/>
      <c r="J88" s="66"/>
      <c r="K88" s="47"/>
      <c r="L88" s="60"/>
      <c r="M88" s="53"/>
      <c r="N88" s="67"/>
      <c r="O88" s="67"/>
    </row>
    <row r="89" spans="1:15" s="50" customFormat="1" ht="37" customHeight="1" x14ac:dyDescent="0.35">
      <c r="A89" s="122" t="s">
        <v>53</v>
      </c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3"/>
      <c r="N89" s="68"/>
      <c r="O89" s="68"/>
    </row>
    <row r="90" spans="1:15" ht="32" customHeight="1" x14ac:dyDescent="0.35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5"/>
      <c r="N90" s="50"/>
      <c r="O90" s="50"/>
    </row>
    <row r="91" spans="1:15" ht="13.5" thickBot="1" x14ac:dyDescent="0.4">
      <c r="A91" s="69"/>
      <c r="B91" s="70"/>
      <c r="C91" s="70"/>
      <c r="D91" s="71"/>
      <c r="E91" s="72"/>
      <c r="F91" s="73"/>
      <c r="G91" s="73"/>
      <c r="H91" s="73"/>
      <c r="I91" s="73"/>
      <c r="J91" s="73"/>
      <c r="K91" s="73"/>
      <c r="L91" s="73"/>
      <c r="M91" s="74"/>
    </row>
    <row r="92" spans="1:15" ht="24" thickTop="1" x14ac:dyDescent="0.35">
      <c r="A92" s="126" t="s">
        <v>54</v>
      </c>
      <c r="B92" s="127"/>
      <c r="C92" s="127"/>
      <c r="D92" s="127"/>
      <c r="E92" s="75"/>
      <c r="F92" s="75"/>
      <c r="G92" s="127"/>
      <c r="H92" s="127"/>
      <c r="I92" s="127"/>
      <c r="J92" s="127"/>
      <c r="K92" s="127"/>
      <c r="L92" s="127"/>
      <c r="M92" s="128"/>
    </row>
    <row r="93" spans="1:15" ht="36" customHeight="1" x14ac:dyDescent="0.35">
      <c r="A93" s="76" t="s">
        <v>55</v>
      </c>
      <c r="B93" s="77"/>
      <c r="C93" s="78"/>
      <c r="D93" s="79"/>
      <c r="E93" s="80"/>
      <c r="F93" s="77"/>
      <c r="G93" s="81"/>
      <c r="H93" s="82"/>
      <c r="I93" s="83"/>
      <c r="J93" s="83"/>
      <c r="K93" s="83"/>
      <c r="L93" s="84"/>
      <c r="M93" s="85"/>
    </row>
    <row r="94" spans="1:15" ht="17" customHeight="1" x14ac:dyDescent="0.35">
      <c r="A94" s="76" t="s">
        <v>56</v>
      </c>
      <c r="B94" s="77"/>
      <c r="C94" s="86"/>
      <c r="D94" s="79"/>
      <c r="E94" s="80"/>
      <c r="F94" s="77"/>
      <c r="G94" s="81"/>
      <c r="H94" s="82"/>
      <c r="I94" s="83"/>
      <c r="J94" s="83"/>
      <c r="K94" s="83"/>
      <c r="L94" s="84"/>
      <c r="M94" s="85"/>
    </row>
    <row r="95" spans="1:15" ht="23.5" x14ac:dyDescent="0.35">
      <c r="A95" s="76"/>
      <c r="B95" s="77"/>
      <c r="C95" s="77"/>
      <c r="D95" s="79"/>
      <c r="E95" s="87"/>
      <c r="F95" s="83"/>
      <c r="G95" s="83"/>
      <c r="H95" s="83"/>
      <c r="I95" s="83"/>
      <c r="J95" s="83"/>
      <c r="K95" s="83"/>
      <c r="L95" s="83"/>
      <c r="M95" s="88"/>
    </row>
    <row r="96" spans="1:15" ht="23.5" x14ac:dyDescent="0.35">
      <c r="A96" s="89"/>
      <c r="B96" s="90"/>
      <c r="C96" s="90"/>
      <c r="D96" s="108" t="s">
        <v>57</v>
      </c>
      <c r="E96" s="108"/>
      <c r="F96" s="108"/>
      <c r="G96" s="108" t="s">
        <v>58</v>
      </c>
      <c r="H96" s="108"/>
      <c r="I96" s="108"/>
      <c r="J96" s="108" t="s">
        <v>59</v>
      </c>
      <c r="K96" s="108"/>
      <c r="L96" s="108"/>
      <c r="M96" s="109"/>
    </row>
    <row r="97" spans="1:13" ht="23.5" x14ac:dyDescent="0.35">
      <c r="A97" s="91"/>
      <c r="B97" s="92"/>
      <c r="C97" s="92"/>
      <c r="D97" s="93"/>
      <c r="E97" s="92"/>
      <c r="F97" s="94"/>
      <c r="G97" s="95"/>
      <c r="H97" s="95"/>
      <c r="I97" s="95"/>
      <c r="J97" s="94"/>
      <c r="K97" s="94"/>
      <c r="L97" s="94"/>
      <c r="M97" s="96"/>
    </row>
    <row r="98" spans="1:13" ht="23.5" x14ac:dyDescent="0.35">
      <c r="A98" s="91"/>
      <c r="B98" s="92"/>
      <c r="C98" s="92"/>
      <c r="D98" s="93"/>
      <c r="E98" s="92"/>
      <c r="F98" s="92"/>
      <c r="G98" s="92"/>
      <c r="H98" s="92"/>
      <c r="I98" s="92"/>
      <c r="J98" s="92"/>
      <c r="K98" s="92"/>
      <c r="L98" s="92"/>
      <c r="M98" s="97"/>
    </row>
    <row r="99" spans="1:13" ht="15" customHeight="1" x14ac:dyDescent="0.35">
      <c r="A99" s="110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2"/>
    </row>
    <row r="100" spans="1:13" ht="23.5" hidden="1" x14ac:dyDescent="0.35">
      <c r="A100" s="98"/>
      <c r="B100" s="99"/>
      <c r="C100" s="99"/>
      <c r="D100" s="100"/>
      <c r="E100" s="101"/>
      <c r="F100" s="99"/>
      <c r="G100" s="99"/>
      <c r="H100" s="99"/>
      <c r="I100" s="99"/>
      <c r="J100" s="99"/>
      <c r="K100" s="99"/>
      <c r="L100" s="99"/>
      <c r="M100" s="102"/>
    </row>
    <row r="101" spans="1:13" ht="23.5" x14ac:dyDescent="0.35">
      <c r="A101" s="98"/>
      <c r="B101" s="99"/>
      <c r="C101" s="99"/>
      <c r="D101" s="100"/>
      <c r="E101" s="101"/>
      <c r="F101" s="99"/>
      <c r="G101" s="99"/>
      <c r="H101" s="99"/>
      <c r="I101" s="99"/>
      <c r="J101" s="99"/>
      <c r="K101" s="99"/>
      <c r="L101" s="99"/>
      <c r="M101" s="102"/>
    </row>
    <row r="102" spans="1:13" ht="24" thickBot="1" x14ac:dyDescent="0.4">
      <c r="A102" s="103" t="s">
        <v>17</v>
      </c>
      <c r="B102" s="104"/>
      <c r="C102" s="104"/>
      <c r="D102" s="106" t="str">
        <f>G19</f>
        <v>В.Н.ГНИДЕНКО (ВК, г.Тула)</v>
      </c>
      <c r="E102" s="106"/>
      <c r="F102" s="106"/>
      <c r="G102" s="106" t="str">
        <f>G17</f>
        <v>О.В.БЕЛОБОРОДОВА (ВК, г.Москва)</v>
      </c>
      <c r="H102" s="106"/>
      <c r="I102" s="106"/>
      <c r="J102" s="106" t="str">
        <f>G18</f>
        <v>Т.Е.КАБАНОВА (2К, г.Москва)</v>
      </c>
      <c r="K102" s="106"/>
      <c r="L102" s="106"/>
      <c r="M102" s="107"/>
    </row>
    <row r="103" spans="1:13" ht="24" thickTop="1" x14ac:dyDescent="0.35">
      <c r="A103" s="95"/>
      <c r="B103" s="99"/>
      <c r="C103" s="99"/>
      <c r="D103" s="100"/>
      <c r="E103" s="105"/>
      <c r="F103" s="95"/>
      <c r="G103" s="95"/>
      <c r="H103" s="95"/>
      <c r="I103" s="95"/>
      <c r="J103" s="95"/>
      <c r="K103" s="95"/>
      <c r="L103" s="95"/>
      <c r="M103" s="95"/>
    </row>
  </sheetData>
  <mergeCells count="44">
    <mergeCell ref="A7:N7"/>
    <mergeCell ref="A1:N1"/>
    <mergeCell ref="A2:N2"/>
    <mergeCell ref="A3:N3"/>
    <mergeCell ref="A4:N4"/>
    <mergeCell ref="A6:N6"/>
    <mergeCell ref="H18:N18"/>
    <mergeCell ref="A8:N8"/>
    <mergeCell ref="A9:N9"/>
    <mergeCell ref="A10:N10"/>
    <mergeCell ref="A11:N11"/>
    <mergeCell ref="A12:N12"/>
    <mergeCell ref="L13:N13"/>
    <mergeCell ref="L14:N14"/>
    <mergeCell ref="A15:G15"/>
    <mergeCell ref="H15:N15"/>
    <mergeCell ref="H16:N16"/>
    <mergeCell ref="H17:N17"/>
    <mergeCell ref="A92:D92"/>
    <mergeCell ref="G92:M92"/>
    <mergeCell ref="H19:J19"/>
    <mergeCell ref="A21:A22"/>
    <mergeCell ref="B21:B22"/>
    <mergeCell ref="C21:C22"/>
    <mergeCell ref="D21:D22"/>
    <mergeCell ref="E21:E22"/>
    <mergeCell ref="F21:F22"/>
    <mergeCell ref="G21:G22"/>
    <mergeCell ref="H21:I21"/>
    <mergeCell ref="J21:J22"/>
    <mergeCell ref="K21:K22"/>
    <mergeCell ref="L21:L22"/>
    <mergeCell ref="M21:M22"/>
    <mergeCell ref="A24:L24"/>
    <mergeCell ref="A89:M90"/>
    <mergeCell ref="D102:F102"/>
    <mergeCell ref="G102:I102"/>
    <mergeCell ref="J102:M102"/>
    <mergeCell ref="D96:F96"/>
    <mergeCell ref="G96:I96"/>
    <mergeCell ref="J96:M96"/>
    <mergeCell ref="A99:E99"/>
    <mergeCell ref="F99:I99"/>
    <mergeCell ref="J99:M99"/>
  </mergeCells>
  <conditionalFormatting sqref="G93:G94">
    <cfRule type="duplicateValues" dxfId="2" priority="1"/>
  </conditionalFormatting>
  <conditionalFormatting sqref="D23 D25:D85">
    <cfRule type="duplicateValues" dxfId="1" priority="2"/>
  </conditionalFormatting>
  <conditionalFormatting sqref="D86:D88">
    <cfRule type="duplicateValues" dxfId="0" priority="3"/>
  </conditionalFormatting>
  <printOptions horizontalCentered="1"/>
  <pageMargins left="0.19685039370078741" right="0.19685039370078741" top="0.35433070866141736" bottom="0.27559055118110237" header="0.19685039370078741" footer="0.19685039370078741"/>
  <pageSetup paperSize="9" scale="32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500 юн</vt:lpstr>
      <vt:lpstr>'Гит 500 юн'!Заголовки_для_печати</vt:lpstr>
      <vt:lpstr>'Гит 500 юн'!Область_печати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KabanovaTE</cp:lastModifiedBy>
  <dcterms:created xsi:type="dcterms:W3CDTF">2025-05-27T10:51:28Z</dcterms:created>
  <dcterms:modified xsi:type="dcterms:W3CDTF">2025-05-27T10:54:13Z</dcterms:modified>
</cp:coreProperties>
</file>