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ВС трек 20-24.05.2025\"/>
    </mc:Choice>
  </mc:AlternateContent>
  <bookViews>
    <workbookView xWindow="0" yWindow="0" windowWidth="19200" windowHeight="7190"/>
  </bookViews>
  <sheets>
    <sheet name="ВС Муж Кейрин  " sheetId="1" r:id="rId1"/>
  </sheets>
  <externalReferences>
    <externalReference r:id="rId2"/>
  </externalReferences>
  <definedNames>
    <definedName name="_xlnm.Print_Titles" localSheetId="0">'ВС Муж Кейрин  '!$21:$21</definedName>
    <definedName name="_xlnm.Print_Area" localSheetId="0">'ВС Муж Кейрин  '!$A$1:$I$73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F72" i="1"/>
  <c r="D72" i="1"/>
  <c r="H66" i="1"/>
  <c r="F66" i="1"/>
  <c r="D66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<sst xmlns="http://schemas.openxmlformats.org/spreadsheetml/2006/main" count="42" uniqueCount="42">
  <si>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</si>
  <si>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Федерация велосипедного спорта России</t>
  </si>
  <si>
    <t xml:space="preserve">     Министерство спорта Тульской области</t>
  </si>
  <si>
    <t xml:space="preserve">      Федерация велосипедного спорта Тульской области</t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</si>
  <si>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</si>
  <si>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</si>
  <si>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</si>
  <si>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</si>
  <si>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ЮНОШИ 15-16 ЛЕТ</t>
  </si>
  <si>
    <t>МЕСТО ПРОВЕДЕНИЯ: г. Тула</t>
  </si>
  <si>
    <t>НАЧАЛО ГОНКИ:</t>
  </si>
  <si>
    <t>Номер-код ВРВС: 008451611Я</t>
  </si>
  <si>
    <t>ДАТА ПРОВЕДЕНИЯ: 23 мая 2025 года</t>
  </si>
  <si>
    <t>ОКОНЧАНИЕ ГОНКИ:</t>
  </si>
  <si>
    <t>№ ЕКП 2025: 2008710021031831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</si>
  <si>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</si>
  <si>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</si>
  <si>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</si>
  <si>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</si>
  <si>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</si>
  <si>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О.В.БЕЛОБОРОДОВА (ВК, г.Москва)</t>
  </si>
  <si>
    <t>ПОКРЫТИЕ ТРЕКА:</t>
  </si>
  <si>
    <t>Цемент</t>
  </si>
  <si>
    <t>ГЛАВНЫЙ СЕКРЕТАРЬ:</t>
  </si>
  <si>
    <t>Т.Е.КАБАНОВА (2К,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</si>
  <si>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</si>
  <si>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</si>
  <si>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</si>
  <si>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</si>
  <si>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</si>
  <si>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</si>
  <si>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</si>
  <si>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</si>
  <si>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</si>
  <si>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</si>
  <si>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</si>
  <si>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</si>
  <si>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</si>
  <si>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Коммюнике: Предупреждение -(*18 КОЛОВЕРОВ Михаил Максимович, дог №.52780) - ДК 10.008 п5.1 Отклонение от выбранной линии, мешающее или создающее опасность для другого гонщика. (финал 7-12м.)</t>
  </si>
  <si>
    <t>ПОГОДНЫЕ УСЛОВИЯ</t>
  </si>
  <si>
    <t>Температура: +22</t>
  </si>
  <si>
    <t>Влажность: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</si>
</sst>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6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2" fillId="0" borderId="0"/>
  </cellStyleXfs>
  <cellXfs count="80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4" fontId="4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4" fontId="9" fillId="0" borderId="0" xfId="2" applyNumberFormat="1" applyFont="1" applyBorder="1" applyAlignment="1">
      <alignment horizontal="left" vertical="center"/>
    </xf>
    <xf numFmtId="14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2" xfId="2" applyNumberFormat="1" applyFont="1" applyBorder="1" applyAlignment="1">
      <alignment vertical="center"/>
    </xf>
    <xf numFmtId="0" fontId="4" fillId="0" borderId="3" xfId="3" applyFont="1" applyBorder="1" applyAlignment="1">
      <alignment horizontal="right" vertical="center"/>
    </xf>
    <xf numFmtId="164" fontId="9" fillId="0" borderId="4" xfId="2" applyNumberFormat="1" applyFont="1" applyBorder="1" applyAlignment="1">
      <alignment vertical="center"/>
    </xf>
    <xf numFmtId="164" fontId="9" fillId="0" borderId="5" xfId="2" applyNumberFormat="1" applyFont="1" applyBorder="1" applyAlignment="1">
      <alignment horizontal="right" vertical="center"/>
    </xf>
    <xf numFmtId="0" fontId="9" fillId="0" borderId="5" xfId="2" applyFont="1" applyFill="1" applyBorder="1" applyAlignment="1">
      <alignment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right" vertical="center"/>
    </xf>
    <xf numFmtId="14" fontId="9" fillId="0" borderId="5" xfId="2" applyNumberFormat="1" applyFont="1" applyFill="1" applyBorder="1" applyAlignment="1">
      <alignment vertical="center"/>
    </xf>
    <xf numFmtId="164" fontId="9" fillId="0" borderId="6" xfId="2" applyNumberFormat="1" applyFont="1" applyBorder="1" applyAlignment="1">
      <alignment vertical="center"/>
    </xf>
    <xf numFmtId="1" fontId="9" fillId="0" borderId="7" xfId="2" applyNumberFormat="1" applyFont="1" applyBorder="1" applyAlignment="1">
      <alignment vertical="center"/>
    </xf>
    <xf numFmtId="0" fontId="9" fillId="0" borderId="7" xfId="2" applyFon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right" vertical="center"/>
    </xf>
    <xf numFmtId="14" fontId="9" fillId="0" borderId="7" xfId="2" applyNumberFormat="1" applyFont="1" applyBorder="1" applyAlignment="1">
      <alignment horizontal="right" vertical="center"/>
    </xf>
    <xf numFmtId="0" fontId="9" fillId="0" borderId="7" xfId="2" applyFont="1" applyBorder="1" applyAlignment="1">
      <alignment vertical="center"/>
    </xf>
    <xf numFmtId="49" fontId="9" fillId="0" borderId="7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14" fontId="8" fillId="0" borderId="0" xfId="2" applyNumberFormat="1" applyFont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14" fontId="10" fillId="2" borderId="1" xfId="4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3" fillId="3" borderId="4" xfId="2" applyFont="1" applyFill="1" applyBorder="1" applyAlignment="1">
      <alignment horizontal="left" vertical="center" wrapText="1"/>
    </xf>
    <xf numFmtId="0" fontId="13" fillId="3" borderId="5" xfId="2" applyFont="1" applyFill="1" applyBorder="1" applyAlignment="1">
      <alignment horizontal="left" vertical="center" wrapText="1"/>
    </xf>
    <xf numFmtId="0" fontId="13" fillId="3" borderId="3" xfId="2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center" vertical="center"/>
    </xf>
    <xf numFmtId="14" fontId="14" fillId="0" borderId="0" xfId="2" applyNumberFormat="1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left" vertical="center"/>
    </xf>
    <xf numFmtId="0" fontId="14" fillId="0" borderId="0" xfId="2" applyFont="1" applyBorder="1" applyAlignment="1">
      <alignment horizontal="right" vertical="center"/>
    </xf>
    <xf numFmtId="9" fontId="14" fillId="0" borderId="0" xfId="2" applyNumberFormat="1" applyFont="1" applyBorder="1" applyAlignment="1">
      <alignment horizontal="center" vertical="center"/>
    </xf>
    <xf numFmtId="14" fontId="14" fillId="0" borderId="0" xfId="2" applyNumberFormat="1" applyFont="1" applyBorder="1" applyAlignment="1">
      <alignment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4" fontId="14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Стартовый протокол Смирнов_20101106_Results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1</xdr:col>
      <xdr:colOff>571500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980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52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3</xdr:col>
      <xdr:colOff>2101850</xdr:colOff>
      <xdr:row>66</xdr:row>
      <xdr:rowOff>184150</xdr:rowOff>
    </xdr:from>
    <xdr:to>
      <xdr:col>3</xdr:col>
      <xdr:colOff>3435350</xdr:colOff>
      <xdr:row>67</xdr:row>
      <xdr:rowOff>651020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13350" y="22675850"/>
          <a:ext cx="1333500" cy="765320"/>
        </a:xfrm>
        <a:prstGeom prst="rect">
          <a:avLst/>
        </a:prstGeom>
      </xdr:spPr>
    </xdr:pic>
    <xdr:clientData/>
  </xdr:twoCellAnchor>
  <xdr:twoCellAnchor editAs="oneCell">
    <xdr:from>
      <xdr:col>7</xdr:col>
      <xdr:colOff>1206500</xdr:colOff>
      <xdr:row>66</xdr:row>
      <xdr:rowOff>254000</xdr:rowOff>
    </xdr:from>
    <xdr:to>
      <xdr:col>8</xdr:col>
      <xdr:colOff>819149</xdr:colOff>
      <xdr:row>67</xdr:row>
      <xdr:rowOff>791528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00500" y="22745700"/>
          <a:ext cx="1390649" cy="8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590550</xdr:colOff>
      <xdr:row>3</xdr:row>
      <xdr:rowOff>285750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588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52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565150</xdr:colOff>
      <xdr:row>3</xdr:row>
      <xdr:rowOff>285750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52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0</xdr:row>
      <xdr:rowOff>279400</xdr:rowOff>
    </xdr:from>
    <xdr:to>
      <xdr:col>8</xdr:col>
      <xdr:colOff>1111250</xdr:colOff>
      <xdr:row>5</xdr:row>
      <xdr:rowOff>141527</xdr:rowOff>
    </xdr:to>
    <xdr:pic>
      <xdr:nvPicPr>
        <xdr:cNvPr id="10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279400"/>
          <a:ext cx="104775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533400</xdr:colOff>
      <xdr:row>66</xdr:row>
      <xdr:rowOff>165100</xdr:rowOff>
    </xdr:from>
    <xdr:to>
      <xdr:col>6</xdr:col>
      <xdr:colOff>2192866</xdr:colOff>
      <xdr:row>67</xdr:row>
      <xdr:rowOff>628525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2656800"/>
          <a:ext cx="1659466" cy="761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91;&#1083;&#1072;%2020-24%20&#1084;&#1072;&#1103;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дог №52886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>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72"/>
  <sheetViews>
    <sheetView tabSelected="1" view="pageBreakPreview" topLeftCell="A55" zoomScale="50" zoomScaleNormal="90" zoomScaleSheetLayoutView="50" workbookViewId="0">
      <selection activeCell="C163" sqref="C163"/>
    </sheetView>
  </sheetViews>
  <sheetFormatPr defaultColWidth="9.26953125" defaultRowHeight="13" x14ac:dyDescent="0.35"/>
  <cols>
    <col min="1" max="1" width="11.26953125" style="10" customWidth="1"/>
    <col min="2" max="2" width="10.81640625" style="43" customWidth="1"/>
    <col min="3" max="3" width="22.453125" style="43" customWidth="1"/>
    <col min="4" max="4" width="60.1796875" style="10" customWidth="1"/>
    <col min="5" max="5" width="30" style="44" customWidth="1"/>
    <col min="6" max="6" width="21.26953125" style="10" customWidth="1"/>
    <col min="7" max="7" width="65.81640625" style="10" customWidth="1"/>
    <col min="8" max="8" width="25.453125" style="10" customWidth="1"/>
    <col min="9" max="9" width="29.54296875" style="10" customWidth="1"/>
    <col min="10" max="16384" width="9.26953125" style="10"/>
  </cols>
  <sheetData>
    <row r="1" spans="1:9" s="2" customFormat="1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35">
      <c r="B5" s="3"/>
      <c r="C5" s="3"/>
      <c r="E5" s="4"/>
    </row>
    <row r="6" spans="1:9" s="6" customFormat="1" ht="30" customHeigh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3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3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3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3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35">
      <c r="A12" s="9"/>
      <c r="B12" s="9"/>
      <c r="C12" s="9"/>
      <c r="D12" s="9"/>
      <c r="E12" s="9"/>
      <c r="F12" s="9"/>
      <c r="G12" s="9"/>
      <c r="H12" s="9"/>
      <c r="I12" s="9"/>
    </row>
    <row r="13" spans="1:9" ht="18.5" x14ac:dyDescent="0.3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5" x14ac:dyDescent="0.3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3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4.5" x14ac:dyDescent="0.3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</row>
    <row r="17" spans="1:9" ht="18.5" x14ac:dyDescent="0.35">
      <c r="A17" s="24" t="s">
        <v>19</v>
      </c>
      <c r="B17" s="25"/>
      <c r="C17" s="25"/>
      <c r="D17" s="26"/>
      <c r="E17" s="27"/>
      <c r="F17" s="26"/>
      <c r="G17" s="28" t="s">
        <v>20</v>
      </c>
      <c r="H17" s="29" t="s">
        <v>21</v>
      </c>
      <c r="I17" s="30" t="s">
        <v>22</v>
      </c>
    </row>
    <row r="18" spans="1:9" ht="18.5" x14ac:dyDescent="0.35">
      <c r="A18" s="31" t="s">
        <v>23</v>
      </c>
      <c r="B18" s="32"/>
      <c r="C18" s="32"/>
      <c r="D18" s="33"/>
      <c r="E18" s="34"/>
      <c r="F18" s="31"/>
      <c r="G18" s="28" t="s">
        <v>24</v>
      </c>
      <c r="H18" s="35" t="s">
        <v>25</v>
      </c>
      <c r="I18" s="36">
        <v>333</v>
      </c>
    </row>
    <row r="19" spans="1:9" ht="18.5" x14ac:dyDescent="0.35">
      <c r="A19" s="37" t="s">
        <v>26</v>
      </c>
      <c r="B19" s="38"/>
      <c r="C19" s="38"/>
      <c r="D19" s="39"/>
      <c r="E19" s="40"/>
      <c r="F19" s="41"/>
      <c r="G19" s="28" t="s">
        <v>27</v>
      </c>
      <c r="H19" s="35" t="s">
        <v>28</v>
      </c>
      <c r="I19" s="42"/>
    </row>
    <row r="20" spans="1:9" ht="6.75" customHeight="1" x14ac:dyDescent="0.35"/>
    <row r="21" spans="1:9" ht="20.5" customHeight="1" x14ac:dyDescent="0.35">
      <c r="A21" s="18" t="s">
        <v>29</v>
      </c>
      <c r="B21" s="45" t="s">
        <v>30</v>
      </c>
      <c r="C21" s="45" t="s">
        <v>31</v>
      </c>
      <c r="D21" s="45" t="s">
        <v>32</v>
      </c>
      <c r="E21" s="46" t="s">
        <v>33</v>
      </c>
      <c r="F21" s="45" t="s">
        <v>34</v>
      </c>
      <c r="G21" s="45" t="s">
        <v>35</v>
      </c>
      <c r="H21" s="47" t="s">
        <v>36</v>
      </c>
      <c r="I21" s="47" t="s">
        <v>37</v>
      </c>
    </row>
    <row r="22" spans="1:9" ht="20.5" customHeight="1" x14ac:dyDescent="0.35">
      <c r="A22" s="18"/>
      <c r="B22" s="45"/>
      <c r="C22" s="45"/>
      <c r="D22" s="45"/>
      <c r="E22" s="46"/>
      <c r="F22" s="45"/>
      <c r="G22" s="45"/>
      <c r="H22" s="47"/>
      <c r="I22" s="47"/>
    </row>
    <row r="23" spans="1:9" s="54" customFormat="1" ht="30" customHeight="1" x14ac:dyDescent="0.35">
      <c r="A23" s="48">
        <v>1</v>
      </c>
      <c r="B23" s="49">
        <v>99</v>
      </c>
      <c r="C23" s="50" t="str">
        <f>VLOOKUP(B23,[1]Список!$A$1:$F$571,2,0)</f>
        <v>101 379 823 79</v>
      </c>
      <c r="D23" s="51" t="str">
        <f>VLOOKUP(B23,[1]Список!$A$1:$F$571,3,0)</f>
        <v>ГУСЕЙНОВ Тимур Русланович</v>
      </c>
      <c r="E23" s="52">
        <f>VLOOKUP(B23,[1]Список!$A$1:$F$571,4,0)</f>
        <v>40208</v>
      </c>
      <c r="F23" s="50" t="str">
        <f>VLOOKUP(B23,[1]Список!$A$1:$F$571,5,0)</f>
        <v>КМС</v>
      </c>
      <c r="G23" s="50" t="str">
        <f>VLOOKUP(B23,[1]Список!$A$1:$F$571,6,0)</f>
        <v>Санкт-Петербург</v>
      </c>
      <c r="H23" s="48"/>
      <c r="I23" s="53"/>
    </row>
    <row r="24" spans="1:9" s="54" customFormat="1" ht="30" customHeight="1" x14ac:dyDescent="0.35">
      <c r="A24" s="48">
        <v>2</v>
      </c>
      <c r="B24" s="49">
        <v>95</v>
      </c>
      <c r="C24" s="50" t="str">
        <f>VLOOKUP(B24,[1]Список!$A$1:$F$571,2,0)</f>
        <v>101 424 244 74</v>
      </c>
      <c r="D24" s="51" t="str">
        <f>VLOOKUP(B24,[1]Список!$A$1:$F$571,3,0)</f>
        <v>РАЕВ Фома Константинович</v>
      </c>
      <c r="E24" s="52">
        <f>VLOOKUP(B24,[1]Список!$A$1:$F$571,4,0)</f>
        <v>40048</v>
      </c>
      <c r="F24" s="50" t="str">
        <f>VLOOKUP(B24,[1]Список!$A$1:$F$571,5,0)</f>
        <v>КМС</v>
      </c>
      <c r="G24" s="50" t="str">
        <f>VLOOKUP(B24,[1]Список!$A$1:$F$571,6,0)</f>
        <v>Санкт-Петербург</v>
      </c>
      <c r="H24" s="48"/>
      <c r="I24" s="53"/>
    </row>
    <row r="25" spans="1:9" s="54" customFormat="1" ht="30" customHeight="1" x14ac:dyDescent="0.35">
      <c r="A25" s="48">
        <v>3</v>
      </c>
      <c r="B25" s="49">
        <v>15</v>
      </c>
      <c r="C25" s="50" t="str">
        <f>VLOOKUP(B25,[1]Список!$A$1:$F$571,2,0)</f>
        <v>101 110 582 13</v>
      </c>
      <c r="D25" s="51" t="str">
        <f>VLOOKUP(B25,[1]Список!$A$1:$F$571,3,0)</f>
        <v>КОЗЛОВ Матвей Олегович</v>
      </c>
      <c r="E25" s="52">
        <f>VLOOKUP(B25,[1]Список!$A$1:$F$571,4,0)</f>
        <v>40096</v>
      </c>
      <c r="F25" s="50" t="str">
        <f>VLOOKUP(B25,[1]Список!$A$1:$F$571,5,0)</f>
        <v>1 сп.р.</v>
      </c>
      <c r="G25" s="50" t="str">
        <f>VLOOKUP(B25,[1]Список!$A$1:$F$571,6,0)</f>
        <v>Тульская область</v>
      </c>
      <c r="H25" s="48"/>
      <c r="I25" s="53"/>
    </row>
    <row r="26" spans="1:9" s="54" customFormat="1" ht="30" customHeight="1" x14ac:dyDescent="0.35">
      <c r="A26" s="48">
        <v>4</v>
      </c>
      <c r="B26" s="49">
        <v>59</v>
      </c>
      <c r="C26" s="50" t="str">
        <f>VLOOKUP(B26,[1]Список!$A$1:$F$571,2,0)</f>
        <v>101 301 124 47</v>
      </c>
      <c r="D26" s="51" t="str">
        <f>VLOOKUP(B26,[1]Список!$A$1:$F$571,3,0)</f>
        <v>КУРТАКОВ Владимир Алексеевич</v>
      </c>
      <c r="E26" s="52">
        <f>VLOOKUP(B26,[1]Список!$A$1:$F$571,4,0)</f>
        <v>40267</v>
      </c>
      <c r="F26" s="50" t="str">
        <f>VLOOKUP(B26,[1]Список!$A$1:$F$571,5,0)</f>
        <v>1 сп.р.</v>
      </c>
      <c r="G26" s="50" t="str">
        <f>VLOOKUP(B26,[1]Список!$A$1:$F$571,6,0)</f>
        <v>Москва</v>
      </c>
      <c r="H26" s="48"/>
      <c r="I26" s="53"/>
    </row>
    <row r="27" spans="1:9" s="54" customFormat="1" ht="30" customHeight="1" x14ac:dyDescent="0.35">
      <c r="A27" s="48">
        <v>5</v>
      </c>
      <c r="B27" s="49">
        <v>16</v>
      </c>
      <c r="C27" s="50" t="str">
        <f>VLOOKUP(B27,[1]Список!$A$1:$F$571,2,0)</f>
        <v>дог №52754</v>
      </c>
      <c r="D27" s="51" t="str">
        <f>VLOOKUP(B27,[1]Список!$A$1:$F$571,3,0)</f>
        <v>СУХОВ Андрей Максимович</v>
      </c>
      <c r="E27" s="52">
        <f>VLOOKUP(B27,[1]Список!$A$1:$F$571,4,0)</f>
        <v>40110</v>
      </c>
      <c r="F27" s="50" t="str">
        <f>VLOOKUP(B27,[1]Список!$A$1:$F$571,5,0)</f>
        <v>1 сп.р.</v>
      </c>
      <c r="G27" s="50" t="str">
        <f>VLOOKUP(B27,[1]Список!$A$1:$F$571,6,0)</f>
        <v>Тульская область</v>
      </c>
      <c r="H27" s="48"/>
      <c r="I27" s="53"/>
    </row>
    <row r="28" spans="1:9" s="54" customFormat="1" ht="30" customHeight="1" x14ac:dyDescent="0.35">
      <c r="A28" s="48">
        <v>6</v>
      </c>
      <c r="B28" s="49">
        <v>13</v>
      </c>
      <c r="C28" s="50" t="str">
        <f>VLOOKUP(B28,[1]Список!$A$1:$F$571,2,0)</f>
        <v>101 419 931 29</v>
      </c>
      <c r="D28" s="51" t="str">
        <f>VLOOKUP(B28,[1]Список!$A$1:$F$571,3,0)</f>
        <v>ГОНЧАР Константин Александрович</v>
      </c>
      <c r="E28" s="52">
        <f>VLOOKUP(B28,[1]Список!$A$1:$F$571,4,0)</f>
        <v>40083</v>
      </c>
      <c r="F28" s="50" t="str">
        <f>VLOOKUP(B28,[1]Список!$A$1:$F$571,5,0)</f>
        <v>1 сп.р.</v>
      </c>
      <c r="G28" s="50" t="str">
        <f>VLOOKUP(B28,[1]Список!$A$1:$F$571,6,0)</f>
        <v>Тульская область</v>
      </c>
      <c r="H28" s="48"/>
      <c r="I28" s="53"/>
    </row>
    <row r="29" spans="1:9" s="54" customFormat="1" ht="30" customHeight="1" x14ac:dyDescent="0.35">
      <c r="A29" s="48">
        <v>7</v>
      </c>
      <c r="B29" s="55">
        <v>93</v>
      </c>
      <c r="C29" s="50" t="str">
        <f>VLOOKUP(B29,[1]Список!$A$1:$F$571,2,0)</f>
        <v>101 553 234 54</v>
      </c>
      <c r="D29" s="51" t="str">
        <f>VLOOKUP(B29,[1]Список!$A$1:$F$571,3,0)</f>
        <v>ДВОЙНИКОВ Вадим Денисович</v>
      </c>
      <c r="E29" s="52">
        <f>VLOOKUP(B29,[1]Список!$A$1:$F$571,4,0)</f>
        <v>40252</v>
      </c>
      <c r="F29" s="50" t="str">
        <f>VLOOKUP(B29,[1]Список!$A$1:$F$571,5,0)</f>
        <v>1 сп.р.</v>
      </c>
      <c r="G29" s="50" t="str">
        <f>VLOOKUP(B29,[1]Список!$A$1:$F$571,6,0)</f>
        <v>Санкт-Петербург</v>
      </c>
      <c r="H29" s="48"/>
      <c r="I29" s="53"/>
    </row>
    <row r="30" spans="1:9" s="54" customFormat="1" ht="30" customHeight="1" x14ac:dyDescent="0.35">
      <c r="A30" s="48">
        <v>8</v>
      </c>
      <c r="B30" s="55">
        <v>20</v>
      </c>
      <c r="C30" s="50" t="str">
        <f>VLOOKUP(B30,[1]Список!$A$1:$F$571,2,0)</f>
        <v>101 425 309 72</v>
      </c>
      <c r="D30" s="51" t="str">
        <f>VLOOKUP(B30,[1]Список!$A$1:$F$571,3,0)</f>
        <v>ЛЁВИН Глеб Григорьевич</v>
      </c>
      <c r="E30" s="52">
        <f>VLOOKUP(B30,[1]Список!$A$1:$F$571,4,0)</f>
        <v>40330</v>
      </c>
      <c r="F30" s="50" t="str">
        <f>VLOOKUP(B30,[1]Список!$A$1:$F$571,5,0)</f>
        <v>2 сп.р.</v>
      </c>
      <c r="G30" s="50" t="str">
        <f>VLOOKUP(B30,[1]Список!$A$1:$F$571,6,0)</f>
        <v>Тульская область</v>
      </c>
      <c r="H30" s="48"/>
      <c r="I30" s="53"/>
    </row>
    <row r="31" spans="1:9" s="54" customFormat="1" ht="30" customHeight="1" x14ac:dyDescent="0.35">
      <c r="A31" s="48">
        <v>9</v>
      </c>
      <c r="B31" s="55">
        <v>108</v>
      </c>
      <c r="C31" s="50" t="str">
        <f>VLOOKUP(B31,[1]Список!$A$1:$F$571,2,0)</f>
        <v>101 417 819 51</v>
      </c>
      <c r="D31" s="51" t="str">
        <f>VLOOKUP(B31,[1]Список!$A$1:$F$571,3,0)</f>
        <v>ПЛИТАРАК Андрей Сергеевич</v>
      </c>
      <c r="E31" s="52">
        <f>VLOOKUP(B31,[1]Список!$A$1:$F$571,4,0)</f>
        <v>39869</v>
      </c>
      <c r="F31" s="50" t="str">
        <f>VLOOKUP(B31,[1]Список!$A$1:$F$571,5,0)</f>
        <v>1 сп.р.</v>
      </c>
      <c r="G31" s="50" t="str">
        <f>VLOOKUP(B31,[1]Список!$A$1:$F$571,6,0)</f>
        <v>Московская область</v>
      </c>
      <c r="H31" s="48"/>
      <c r="I31" s="53"/>
    </row>
    <row r="32" spans="1:9" s="54" customFormat="1" ht="30" customHeight="1" x14ac:dyDescent="0.35">
      <c r="A32" s="48">
        <v>10</v>
      </c>
      <c r="B32" s="49">
        <v>44</v>
      </c>
      <c r="C32" s="50" t="str">
        <f>VLOOKUP(B32,[1]Список!$A$1:$F$571,2,0)</f>
        <v>101 516 031 02</v>
      </c>
      <c r="D32" s="51" t="str">
        <f>VLOOKUP(B32,[1]Список!$A$1:$F$571,3,0)</f>
        <v>КРЮЧКОВ Федор Владимирович</v>
      </c>
      <c r="E32" s="52">
        <f>VLOOKUP(B32,[1]Список!$A$1:$F$571,4,0)</f>
        <v>40423</v>
      </c>
      <c r="F32" s="50" t="str">
        <f>VLOOKUP(B32,[1]Список!$A$1:$F$571,5,0)</f>
        <v>1 сп.р.</v>
      </c>
      <c r="G32" s="50" t="str">
        <f>VLOOKUP(B32,[1]Список!$A$1:$F$571,6,0)</f>
        <v>Москва</v>
      </c>
      <c r="H32" s="48"/>
      <c r="I32" s="53"/>
    </row>
    <row r="33" spans="1:9" s="54" customFormat="1" ht="30" customHeight="1" x14ac:dyDescent="0.35">
      <c r="A33" s="48">
        <v>11</v>
      </c>
      <c r="B33" s="55">
        <v>24</v>
      </c>
      <c r="C33" s="50" t="str">
        <f>VLOOKUP(B33,[1]Список!$A$1:$F$571,2,0)</f>
        <v>дог №52821</v>
      </c>
      <c r="D33" s="51" t="str">
        <f>VLOOKUP(B33,[1]Список!$A$1:$F$571,3,0)</f>
        <v>БОРДОНОС Ярослав Дмитриевич</v>
      </c>
      <c r="E33" s="52">
        <f>VLOOKUP(B33,[1]Список!$A$1:$F$571,4,0)</f>
        <v>40427</v>
      </c>
      <c r="F33" s="50" t="str">
        <f>VLOOKUP(B33,[1]Список!$A$1:$F$571,5,0)</f>
        <v>1 сп.р.</v>
      </c>
      <c r="G33" s="50" t="str">
        <f>VLOOKUP(B33,[1]Список!$A$1:$F$571,6,0)</f>
        <v>Тульская область</v>
      </c>
      <c r="H33" s="48"/>
      <c r="I33" s="53"/>
    </row>
    <row r="34" spans="1:9" s="54" customFormat="1" ht="30" customHeight="1" x14ac:dyDescent="0.35">
      <c r="A34" s="48">
        <v>12</v>
      </c>
      <c r="B34" s="49">
        <v>18</v>
      </c>
      <c r="C34" s="50" t="str">
        <f>VLOOKUP(B34,[1]Список!$A$1:$F$571,2,0)</f>
        <v>дог №52780</v>
      </c>
      <c r="D34" s="51" t="str">
        <f>VLOOKUP(B34,[1]Список!$A$1:$F$571,3,0)</f>
        <v>КОЛОВЕРОВ Михаил Максимович</v>
      </c>
      <c r="E34" s="52">
        <f>VLOOKUP(B34,[1]Список!$A$1:$F$571,4,0)</f>
        <v>40137</v>
      </c>
      <c r="F34" s="50" t="str">
        <f>VLOOKUP(B34,[1]Список!$A$1:$F$571,5,0)</f>
        <v>1 сп.р.</v>
      </c>
      <c r="G34" s="50" t="str">
        <f>VLOOKUP(B34,[1]Список!$A$1:$F$571,6,0)</f>
        <v>Тульская область</v>
      </c>
      <c r="H34" s="48"/>
      <c r="I34" s="53"/>
    </row>
    <row r="35" spans="1:9" s="54" customFormat="1" ht="30" customHeight="1" x14ac:dyDescent="0.35">
      <c r="A35" s="48">
        <v>13</v>
      </c>
      <c r="B35" s="55">
        <v>5</v>
      </c>
      <c r="C35" s="50" t="str">
        <f>VLOOKUP(B35,[1]Список!$A$1:$F$571,2,0)</f>
        <v>101 491 488 00</v>
      </c>
      <c r="D35" s="51" t="str">
        <f>VLOOKUP(B35,[1]Список!$A$1:$F$571,3,0)</f>
        <v>ПОДСТРЕШНИЙ Дмитрий Сергеевич</v>
      </c>
      <c r="E35" s="52">
        <f>VLOOKUP(B35,[1]Список!$A$1:$F$571,4,0)</f>
        <v>40376</v>
      </c>
      <c r="F35" s="50" t="str">
        <f>VLOOKUP(B35,[1]Список!$A$1:$F$571,5,0)</f>
        <v>1 сп.р.</v>
      </c>
      <c r="G35" s="50" t="str">
        <f>VLOOKUP(B35,[1]Список!$A$1:$F$571,6,0)</f>
        <v>Ростовская область</v>
      </c>
      <c r="H35" s="48"/>
      <c r="I35" s="53"/>
    </row>
    <row r="36" spans="1:9" s="54" customFormat="1" ht="30" customHeight="1" x14ac:dyDescent="0.35">
      <c r="A36" s="48">
        <v>13</v>
      </c>
      <c r="B36" s="55">
        <v>42</v>
      </c>
      <c r="C36" s="50" t="str">
        <f>VLOOKUP(B36,[1]Список!$A$1:$F$571,2,0)</f>
        <v>101 423 350 53</v>
      </c>
      <c r="D36" s="51" t="str">
        <f>VLOOKUP(B36,[1]Список!$A$1:$F$571,3,0)</f>
        <v>ГРЯЗНОВ Александр Максимович</v>
      </c>
      <c r="E36" s="52">
        <f>VLOOKUP(B36,[1]Список!$A$1:$F$571,4,0)</f>
        <v>40353</v>
      </c>
      <c r="F36" s="50" t="str">
        <f>VLOOKUP(B36,[1]Список!$A$1:$F$571,5,0)</f>
        <v>1 сп.р.</v>
      </c>
      <c r="G36" s="50" t="str">
        <f>VLOOKUP(B36,[1]Список!$A$1:$F$571,6,0)</f>
        <v>Москва</v>
      </c>
      <c r="H36" s="48"/>
      <c r="I36" s="53"/>
    </row>
    <row r="37" spans="1:9" s="54" customFormat="1" ht="30" customHeight="1" x14ac:dyDescent="0.35">
      <c r="A37" s="48">
        <v>13</v>
      </c>
      <c r="B37" s="55">
        <v>96</v>
      </c>
      <c r="C37" s="50" t="str">
        <f>VLOOKUP(B37,[1]Список!$A$1:$F$571,2,0)</f>
        <v>101 554 567 29</v>
      </c>
      <c r="D37" s="51" t="str">
        <f>VLOOKUP(B37,[1]Список!$A$1:$F$571,3,0)</f>
        <v>КОЗЫРЬ Александр Иванович</v>
      </c>
      <c r="E37" s="52">
        <f>VLOOKUP(B37,[1]Список!$A$1:$F$571,4,0)</f>
        <v>40311</v>
      </c>
      <c r="F37" s="50" t="str">
        <f>VLOOKUP(B37,[1]Список!$A$1:$F$571,5,0)</f>
        <v>1 сп.р.</v>
      </c>
      <c r="G37" s="50" t="str">
        <f>VLOOKUP(B37,[1]Список!$A$1:$F$571,6,0)</f>
        <v>Санкт-Петербург</v>
      </c>
      <c r="H37" s="48"/>
      <c r="I37" s="53"/>
    </row>
    <row r="38" spans="1:9" s="54" customFormat="1" ht="30" customHeight="1" x14ac:dyDescent="0.35">
      <c r="A38" s="48">
        <v>13</v>
      </c>
      <c r="B38" s="55">
        <v>21</v>
      </c>
      <c r="C38" s="50" t="str">
        <f>VLOOKUP(B38,[1]Список!$A$1:$F$571,2,0)</f>
        <v>дог №52770</v>
      </c>
      <c r="D38" s="51" t="str">
        <f>VLOOKUP(B38,[1]Список!$A$1:$F$571,3,0)</f>
        <v>ХИЛЬКОВИЧ Семен Сергеевич</v>
      </c>
      <c r="E38" s="52">
        <f>VLOOKUP(B38,[1]Список!$A$1:$F$571,4,0)</f>
        <v>40341</v>
      </c>
      <c r="F38" s="50" t="str">
        <f>VLOOKUP(B38,[1]Список!$A$1:$F$571,5,0)</f>
        <v>2 сп.р.</v>
      </c>
      <c r="G38" s="50" t="str">
        <f>VLOOKUP(B38,[1]Список!$A$1:$F$571,6,0)</f>
        <v>Тульская область</v>
      </c>
      <c r="H38" s="48"/>
      <c r="I38" s="53"/>
    </row>
    <row r="39" spans="1:9" s="54" customFormat="1" ht="30" customHeight="1" x14ac:dyDescent="0.35">
      <c r="A39" s="48">
        <v>13</v>
      </c>
      <c r="B39" s="49">
        <v>6</v>
      </c>
      <c r="C39" s="50" t="str">
        <f>VLOOKUP(B39,[1]Список!$A$1:$F$571,2,0)</f>
        <v>101 440 983 32</v>
      </c>
      <c r="D39" s="51" t="str">
        <f>VLOOKUP(B39,[1]Список!$A$1:$F$571,3,0)</f>
        <v>ЧЕРВОННЫЙ Илья Максимович</v>
      </c>
      <c r="E39" s="52">
        <f>VLOOKUP(B39,[1]Список!$A$1:$F$571,4,0)</f>
        <v>40320</v>
      </c>
      <c r="F39" s="50" t="str">
        <f>VLOOKUP(B39,[1]Список!$A$1:$F$571,5,0)</f>
        <v>КМС</v>
      </c>
      <c r="G39" s="50" t="str">
        <f>VLOOKUP(B39,[1]Список!$A$1:$F$571,6,0)</f>
        <v>Ростовская область</v>
      </c>
      <c r="H39" s="48"/>
      <c r="I39" s="53"/>
    </row>
    <row r="40" spans="1:9" s="54" customFormat="1" ht="30" customHeight="1" x14ac:dyDescent="0.35">
      <c r="A40" s="48">
        <v>13</v>
      </c>
      <c r="B40" s="55">
        <v>7</v>
      </c>
      <c r="C40" s="50" t="str">
        <f>VLOOKUP(B40,[1]Список!$A$1:$F$571,2,0)</f>
        <v>101 495 261 87</v>
      </c>
      <c r="D40" s="51" t="str">
        <f>VLOOKUP(B40,[1]Список!$A$1:$F$571,3,0)</f>
        <v>РЕПИН Даниил Алексеевич</v>
      </c>
      <c r="E40" s="52">
        <f>VLOOKUP(B40,[1]Список!$A$1:$F$571,4,0)</f>
        <v>40515</v>
      </c>
      <c r="F40" s="50" t="str">
        <f>VLOOKUP(B40,[1]Список!$A$1:$F$571,5,0)</f>
        <v>1 сп.р.</v>
      </c>
      <c r="G40" s="50" t="str">
        <f>VLOOKUP(B40,[1]Список!$A$1:$F$571,6,0)</f>
        <v>Ростовская область</v>
      </c>
      <c r="H40" s="48"/>
      <c r="I40" s="53"/>
    </row>
    <row r="41" spans="1:9" s="54" customFormat="1" ht="30" customHeight="1" x14ac:dyDescent="0.35">
      <c r="A41" s="48">
        <v>19</v>
      </c>
      <c r="B41" s="49">
        <v>45</v>
      </c>
      <c r="C41" s="50" t="str">
        <f>VLOOKUP(B41,[1]Список!$A$1:$F$571,2,0)</f>
        <v>101 425 311 74</v>
      </c>
      <c r="D41" s="51" t="str">
        <f>VLOOKUP(B41,[1]Список!$A$1:$F$571,3,0)</f>
        <v>ШАШКОВ Андрей Дмитриевич</v>
      </c>
      <c r="E41" s="52">
        <f>VLOOKUP(B41,[1]Список!$A$1:$F$571,4,0)</f>
        <v>40425</v>
      </c>
      <c r="F41" s="50" t="str">
        <f>VLOOKUP(B41,[1]Список!$A$1:$F$571,5,0)</f>
        <v>1 сп.р.</v>
      </c>
      <c r="G41" s="50" t="str">
        <f>VLOOKUP(B41,[1]Список!$A$1:$F$571,6,0)</f>
        <v>Москва</v>
      </c>
      <c r="H41" s="48"/>
      <c r="I41" s="53"/>
    </row>
    <row r="42" spans="1:9" s="54" customFormat="1" ht="30" customHeight="1" x14ac:dyDescent="0.35">
      <c r="A42" s="48">
        <v>19</v>
      </c>
      <c r="B42" s="49">
        <v>94</v>
      </c>
      <c r="C42" s="50" t="str">
        <f>VLOOKUP(B42,[1]Список!$A$1:$F$571,2,0)</f>
        <v>101 422 936 27</v>
      </c>
      <c r="D42" s="51" t="str">
        <f>VLOOKUP(B42,[1]Список!$A$1:$F$571,3,0)</f>
        <v>ЛЕОНТЬЕВ Кирилл Александрович</v>
      </c>
      <c r="E42" s="52">
        <f>VLOOKUP(B42,[1]Список!$A$1:$F$571,4,0)</f>
        <v>40332</v>
      </c>
      <c r="F42" s="50" t="str">
        <f>VLOOKUP(B42,[1]Список!$A$1:$F$571,5,0)</f>
        <v>1 сп.р.</v>
      </c>
      <c r="G42" s="50" t="str">
        <f>VLOOKUP(B42,[1]Список!$A$1:$F$571,6,0)</f>
        <v>Санкт-Петербург</v>
      </c>
      <c r="H42" s="48"/>
      <c r="I42" s="53"/>
    </row>
    <row r="43" spans="1:9" s="54" customFormat="1" ht="30" customHeight="1" x14ac:dyDescent="0.35">
      <c r="A43" s="48">
        <v>19</v>
      </c>
      <c r="B43" s="55">
        <v>88</v>
      </c>
      <c r="C43" s="50" t="str">
        <f>VLOOKUP(B43,[1]Список!$A$1:$F$571,2,0)</f>
        <v>101 370 614 85</v>
      </c>
      <c r="D43" s="51" t="str">
        <f>VLOOKUP(B43,[1]Список!$A$1:$F$571,3,0)</f>
        <v>ЛЕОНОВ Степан Антонович</v>
      </c>
      <c r="E43" s="52">
        <f>VLOOKUP(B43,[1]Список!$A$1:$F$571,4,0)</f>
        <v>40480</v>
      </c>
      <c r="F43" s="50" t="str">
        <f>VLOOKUP(B43,[1]Список!$A$1:$F$571,5,0)</f>
        <v>КМС</v>
      </c>
      <c r="G43" s="50" t="str">
        <f>VLOOKUP(B43,[1]Список!$A$1:$F$571,6,0)</f>
        <v>Кемеровская область-Кузбасс</v>
      </c>
      <c r="H43" s="48"/>
      <c r="I43" s="53"/>
    </row>
    <row r="44" spans="1:9" s="54" customFormat="1" ht="30" customHeight="1" x14ac:dyDescent="0.35">
      <c r="A44" s="48">
        <v>19</v>
      </c>
      <c r="B44" s="55">
        <v>97</v>
      </c>
      <c r="C44" s="50" t="str">
        <f>VLOOKUP(B44,[1]Список!$A$1:$F$571,2,0)</f>
        <v>101 483 811 83</v>
      </c>
      <c r="D44" s="51" t="str">
        <f>VLOOKUP(B44,[1]Список!$A$1:$F$571,3,0)</f>
        <v>ШЕВЦОВ Максим Сергеевич</v>
      </c>
      <c r="E44" s="52">
        <f>VLOOKUP(B44,[1]Список!$A$1:$F$571,4,0)</f>
        <v>40438</v>
      </c>
      <c r="F44" s="50" t="str">
        <f>VLOOKUP(B44,[1]Список!$A$1:$F$571,5,0)</f>
        <v>1 сп.р.</v>
      </c>
      <c r="G44" s="50" t="str">
        <f>VLOOKUP(B44,[1]Список!$A$1:$F$571,6,0)</f>
        <v>Санкт-Петербург</v>
      </c>
      <c r="H44" s="48"/>
      <c r="I44" s="53"/>
    </row>
    <row r="45" spans="1:9" s="54" customFormat="1" ht="30" customHeight="1" x14ac:dyDescent="0.35">
      <c r="A45" s="48">
        <v>19</v>
      </c>
      <c r="B45" s="55">
        <v>98</v>
      </c>
      <c r="C45" s="50" t="str">
        <f>VLOOKUP(B45,[1]Список!$A$1:$F$571,2,0)</f>
        <v>101 553 245 65</v>
      </c>
      <c r="D45" s="51" t="str">
        <f>VLOOKUP(B45,[1]Список!$A$1:$F$571,3,0)</f>
        <v>ПУХОВ Иван Александрович</v>
      </c>
      <c r="E45" s="52">
        <f>VLOOKUP(B45,[1]Список!$A$1:$F$571,4,0)</f>
        <v>40206</v>
      </c>
      <c r="F45" s="50" t="str">
        <f>VLOOKUP(B45,[1]Список!$A$1:$F$571,5,0)</f>
        <v>1 сп.р.</v>
      </c>
      <c r="G45" s="50" t="str">
        <f>VLOOKUP(B45,[1]Список!$A$1:$F$571,6,0)</f>
        <v>Санкт-Петербург</v>
      </c>
      <c r="H45" s="48"/>
      <c r="I45" s="53"/>
    </row>
    <row r="46" spans="1:9" s="54" customFormat="1" ht="30" customHeight="1" x14ac:dyDescent="0.35">
      <c r="A46" s="48">
        <v>19</v>
      </c>
      <c r="B46" s="55">
        <v>46</v>
      </c>
      <c r="C46" s="50" t="str">
        <f>VLOOKUP(B46,[1]Список!$A$1:$F$571,2,0)</f>
        <v>101 428 051 01</v>
      </c>
      <c r="D46" s="51" t="str">
        <f>VLOOKUP(B46,[1]Список!$A$1:$F$571,3,0)</f>
        <v>ШУКУРОВ Данил Ильдарович</v>
      </c>
      <c r="E46" s="52">
        <f>VLOOKUP(B46,[1]Список!$A$1:$F$571,4,0)</f>
        <v>40299</v>
      </c>
      <c r="F46" s="50" t="str">
        <f>VLOOKUP(B46,[1]Список!$A$1:$F$571,5,0)</f>
        <v>2 сп.р.</v>
      </c>
      <c r="G46" s="50" t="str">
        <f>VLOOKUP(B46,[1]Список!$A$1:$F$571,6,0)</f>
        <v>Москва</v>
      </c>
      <c r="H46" s="48"/>
      <c r="I46" s="53"/>
    </row>
    <row r="47" spans="1:9" s="54" customFormat="1" ht="30" customHeight="1" x14ac:dyDescent="0.35">
      <c r="A47" s="48">
        <v>25</v>
      </c>
      <c r="B47" s="55">
        <v>4</v>
      </c>
      <c r="C47" s="50" t="str">
        <f>VLOOKUP(B47,[1]Список!$A$1:$F$571,2,0)</f>
        <v>101 549 436 39</v>
      </c>
      <c r="D47" s="51" t="str">
        <f>VLOOKUP(B47,[1]Список!$A$1:$F$571,3,0)</f>
        <v>АНОХИН Максим Владиславович</v>
      </c>
      <c r="E47" s="52">
        <f>VLOOKUP(B47,[1]Список!$A$1:$F$571,4,0)</f>
        <v>40569</v>
      </c>
      <c r="F47" s="50" t="str">
        <f>VLOOKUP(B47,[1]Список!$A$1:$F$571,5,0)</f>
        <v>1 сп.р.</v>
      </c>
      <c r="G47" s="50" t="str">
        <f>VLOOKUP(B47,[1]Список!$A$1:$F$571,6,0)</f>
        <v>Ростовская область</v>
      </c>
      <c r="H47" s="48"/>
      <c r="I47" s="53"/>
    </row>
    <row r="48" spans="1:9" s="54" customFormat="1" ht="30" customHeight="1" x14ac:dyDescent="0.35">
      <c r="A48" s="48">
        <v>25</v>
      </c>
      <c r="B48" s="55">
        <v>73</v>
      </c>
      <c r="C48" s="50" t="str">
        <f>VLOOKUP(B48,[1]Список!$A$1:$F$571,2,0)</f>
        <v>101 516 043 14</v>
      </c>
      <c r="D48" s="51" t="str">
        <f>VLOOKUP(B48,[1]Список!$A$1:$F$571,3,0)</f>
        <v>ШАШЕНОК Александр Васильевич</v>
      </c>
      <c r="E48" s="52">
        <f>VLOOKUP(B48,[1]Список!$A$1:$F$571,4,0)</f>
        <v>40816</v>
      </c>
      <c r="F48" s="50" t="str">
        <f>VLOOKUP(B48,[1]Список!$A$1:$F$571,5,0)</f>
        <v>2 сп.р.</v>
      </c>
      <c r="G48" s="50" t="str">
        <f>VLOOKUP(B48,[1]Список!$A$1:$F$571,6,0)</f>
        <v>Москва</v>
      </c>
      <c r="H48" s="48"/>
      <c r="I48" s="53"/>
    </row>
    <row r="49" spans="1:9" s="54" customFormat="1" ht="30" customHeight="1" x14ac:dyDescent="0.35">
      <c r="A49" s="48">
        <v>25</v>
      </c>
      <c r="B49" s="49">
        <v>3</v>
      </c>
      <c r="C49" s="50" t="str">
        <f>VLOOKUP(B49,[1]Список!$A$1:$F$571,2,0)</f>
        <v>101 495 329 58</v>
      </c>
      <c r="D49" s="51" t="str">
        <f>VLOOKUP(B49,[1]Список!$A$1:$F$571,3,0)</f>
        <v>РЕПНИКОВ Пётр Сергеевич</v>
      </c>
      <c r="E49" s="52">
        <f>VLOOKUP(B49,[1]Список!$A$1:$F$571,4,0)</f>
        <v>40150</v>
      </c>
      <c r="F49" s="50" t="str">
        <f>VLOOKUP(B49,[1]Список!$A$1:$F$571,5,0)</f>
        <v>1 сп.р.</v>
      </c>
      <c r="G49" s="50" t="str">
        <f>VLOOKUP(B49,[1]Список!$A$1:$F$571,6,0)</f>
        <v>Ростовская область</v>
      </c>
      <c r="H49" s="48"/>
      <c r="I49" s="53"/>
    </row>
    <row r="50" spans="1:9" s="54" customFormat="1" ht="30" customHeight="1" x14ac:dyDescent="0.35">
      <c r="A50" s="48">
        <v>25</v>
      </c>
      <c r="B50" s="55">
        <v>101</v>
      </c>
      <c r="C50" s="50" t="str">
        <f>VLOOKUP(B50,[1]Список!$A$1:$F$571,2,0)</f>
        <v>101 273 155 14</v>
      </c>
      <c r="D50" s="51" t="str">
        <f>VLOOKUP(B50,[1]Список!$A$1:$F$571,3,0)</f>
        <v>ШЕКЕЛАШВИЛИ Александр Тимурович</v>
      </c>
      <c r="E50" s="52">
        <f>VLOOKUP(B50,[1]Список!$A$1:$F$571,4,0)</f>
        <v>39949</v>
      </c>
      <c r="F50" s="50" t="str">
        <f>VLOOKUP(B50,[1]Список!$A$1:$F$571,5,0)</f>
        <v>1 сп.р.</v>
      </c>
      <c r="G50" s="50" t="str">
        <f>VLOOKUP(B50,[1]Список!$A$1:$F$571,6,0)</f>
        <v>Санкт-Петербург</v>
      </c>
      <c r="H50" s="48"/>
      <c r="I50" s="53"/>
    </row>
    <row r="51" spans="1:9" s="54" customFormat="1" ht="30" customHeight="1" x14ac:dyDescent="0.35">
      <c r="A51" s="48">
        <v>25</v>
      </c>
      <c r="B51" s="55">
        <v>106</v>
      </c>
      <c r="C51" s="50" t="str">
        <f>VLOOKUP(B51,[1]Список!$A$1:$F$571,2,0)</f>
        <v>101 515 313 60</v>
      </c>
      <c r="D51" s="51" t="str">
        <f>VLOOKUP(B51,[1]Список!$A$1:$F$571,3,0)</f>
        <v>РЕШЕТНИКОВ Тимофей Сергеевич</v>
      </c>
      <c r="E51" s="52">
        <f>VLOOKUP(B51,[1]Список!$A$1:$F$571,4,0)</f>
        <v>40291</v>
      </c>
      <c r="F51" s="50" t="str">
        <f>VLOOKUP(B51,[1]Список!$A$1:$F$571,5,0)</f>
        <v>2 сп.р.</v>
      </c>
      <c r="G51" s="50" t="str">
        <f>VLOOKUP(B51,[1]Список!$A$1:$F$571,6,0)</f>
        <v>Московская область</v>
      </c>
      <c r="H51" s="48"/>
      <c r="I51" s="53"/>
    </row>
    <row r="52" spans="1:9" s="54" customFormat="1" ht="30" customHeight="1" x14ac:dyDescent="0.35">
      <c r="A52" s="48">
        <v>25</v>
      </c>
      <c r="B52" s="55">
        <v>19</v>
      </c>
      <c r="C52" s="50" t="str">
        <f>VLOOKUP(B52,[1]Список!$A$1:$F$571,2,0)</f>
        <v>101 424 239 69</v>
      </c>
      <c r="D52" s="51" t="str">
        <f>VLOOKUP(B52,[1]Список!$A$1:$F$571,3,0)</f>
        <v>ЗУЙКОВ Никита Алексеевич</v>
      </c>
      <c r="E52" s="52">
        <f>VLOOKUP(B52,[1]Список!$A$1:$F$571,4,0)</f>
        <v>40255</v>
      </c>
      <c r="F52" s="50" t="str">
        <f>VLOOKUP(B52,[1]Список!$A$1:$F$571,5,0)</f>
        <v>3 сп.р.</v>
      </c>
      <c r="G52" s="50" t="str">
        <f>VLOOKUP(B52,[1]Список!$A$1:$F$571,6,0)</f>
        <v>Тульская область</v>
      </c>
      <c r="H52" s="48"/>
      <c r="I52" s="53"/>
    </row>
    <row r="53" spans="1:9" s="54" customFormat="1" ht="30" customHeight="1" x14ac:dyDescent="0.35">
      <c r="A53" s="48">
        <v>31</v>
      </c>
      <c r="B53" s="49">
        <v>55</v>
      </c>
      <c r="C53" s="50" t="str">
        <f>VLOOKUP(B53,[1]Список!$A$1:$F$571,2,0)</f>
        <v>101 515 302 49</v>
      </c>
      <c r="D53" s="51" t="str">
        <f>VLOOKUP(B53,[1]Список!$A$1:$F$571,3,0)</f>
        <v>ГАЗИЗОВ Тимур Алексеевич</v>
      </c>
      <c r="E53" s="52">
        <f>VLOOKUP(B53,[1]Список!$A$1:$F$571,4,0)</f>
        <v>40211</v>
      </c>
      <c r="F53" s="50" t="str">
        <f>VLOOKUP(B53,[1]Список!$A$1:$F$571,5,0)</f>
        <v>1 сп.р.</v>
      </c>
      <c r="G53" s="50" t="str">
        <f>VLOOKUP(B53,[1]Список!$A$1:$F$571,6,0)</f>
        <v>Москва</v>
      </c>
      <c r="H53" s="48"/>
      <c r="I53" s="53"/>
    </row>
    <row r="54" spans="1:9" s="54" customFormat="1" ht="30" customHeight="1" x14ac:dyDescent="0.35">
      <c r="A54" s="48">
        <v>31</v>
      </c>
      <c r="B54" s="55">
        <v>51</v>
      </c>
      <c r="C54" s="50" t="str">
        <f>VLOOKUP(B54,[1]Список!$A$1:$F$571,2,0)</f>
        <v>101 373 810 80</v>
      </c>
      <c r="D54" s="51" t="str">
        <f>VLOOKUP(B54,[1]Список!$A$1:$F$571,3,0)</f>
        <v>БЕЛОЗЕРЦЕВ Александр Викторович</v>
      </c>
      <c r="E54" s="52">
        <f>VLOOKUP(B54,[1]Список!$A$1:$F$571,4,0)</f>
        <v>40518</v>
      </c>
      <c r="F54" s="50" t="str">
        <f>VLOOKUP(B54,[1]Список!$A$1:$F$571,5,0)</f>
        <v>2 сп.р.</v>
      </c>
      <c r="G54" s="50" t="e">
        <f>VLOOKUP(B54,[1]Список!$A$1:$F$571,6,0)</f>
        <v>#NAME?</v>
      </c>
      <c r="H54" s="48"/>
      <c r="I54" s="53"/>
    </row>
    <row r="55" spans="1:9" s="54" customFormat="1" ht="30" customHeight="1" x14ac:dyDescent="0.35">
      <c r="A55" s="48">
        <v>31</v>
      </c>
      <c r="B55" s="49">
        <v>107</v>
      </c>
      <c r="C55" s="50" t="str">
        <f>VLOOKUP(B55,[1]Список!$A$1:$F$571,2,0)</f>
        <v>101 516 055 26</v>
      </c>
      <c r="D55" s="51" t="str">
        <f>VLOOKUP(B55,[1]Список!$A$1:$F$571,3,0)</f>
        <v>ВИНОГРАДОВ Никита Александрович</v>
      </c>
      <c r="E55" s="52">
        <f>VLOOKUP(B55,[1]Список!$A$1:$F$571,4,0)</f>
        <v>40381</v>
      </c>
      <c r="F55" s="50" t="str">
        <f>VLOOKUP(B55,[1]Список!$A$1:$F$571,5,0)</f>
        <v>1 сп.р.</v>
      </c>
      <c r="G55" s="50" t="str">
        <f>VLOOKUP(B55,[1]Список!$A$1:$F$571,6,0)</f>
        <v>Московская область</v>
      </c>
      <c r="H55" s="48"/>
      <c r="I55" s="53"/>
    </row>
    <row r="56" spans="1:9" s="54" customFormat="1" ht="30" customHeight="1" x14ac:dyDescent="0.35">
      <c r="A56" s="48">
        <v>31</v>
      </c>
      <c r="B56" s="55">
        <v>57</v>
      </c>
      <c r="C56" s="50" t="str">
        <f>VLOOKUP(B56,[1]Список!$A$1:$F$571,2,0)</f>
        <v>101 373 709 76</v>
      </c>
      <c r="D56" s="51" t="str">
        <f>VLOOKUP(B56,[1]Список!$A$1:$F$571,3,0)</f>
        <v>ИЗОТОВ Алексей Павлович</v>
      </c>
      <c r="E56" s="52">
        <f>VLOOKUP(B56,[1]Список!$A$1:$F$571,4,0)</f>
        <v>40449</v>
      </c>
      <c r="F56" s="50" t="str">
        <f>VLOOKUP(B56,[1]Список!$A$1:$F$571,5,0)</f>
        <v>3 сп.р.</v>
      </c>
      <c r="G56" s="50" t="str">
        <f>VLOOKUP(B56,[1]Список!$A$1:$F$571,6,0)</f>
        <v>Москва</v>
      </c>
      <c r="H56" s="48"/>
      <c r="I56" s="53"/>
    </row>
    <row r="57" spans="1:9" s="54" customFormat="1" ht="30" customHeight="1" x14ac:dyDescent="0.35">
      <c r="A57" s="48">
        <v>31</v>
      </c>
      <c r="B57" s="55">
        <v>106</v>
      </c>
      <c r="C57" s="50" t="str">
        <f>VLOOKUP(B57,[1]Список!$A$1:$F$571,2,0)</f>
        <v>101 515 313 60</v>
      </c>
      <c r="D57" s="51" t="str">
        <f>VLOOKUP(B57,[1]Список!$A$1:$F$571,3,0)</f>
        <v>РЕШЕТНИКОВ Тимофей Сергеевич</v>
      </c>
      <c r="E57" s="52">
        <f>VLOOKUP(B57,[1]Список!$A$1:$F$571,4,0)</f>
        <v>40291</v>
      </c>
      <c r="F57" s="50" t="str">
        <f>VLOOKUP(B57,[1]Список!$A$1:$F$571,5,0)</f>
        <v>2 сп.р.</v>
      </c>
      <c r="G57" s="50" t="str">
        <f>VLOOKUP(B57,[1]Список!$A$1:$F$571,6,0)</f>
        <v>Московская область</v>
      </c>
      <c r="H57" s="48"/>
      <c r="I57" s="53"/>
    </row>
    <row r="58" spans="1:9" s="54" customFormat="1" ht="30" customHeight="1" x14ac:dyDescent="0.35">
      <c r="A58" s="48">
        <v>31</v>
      </c>
      <c r="B58" s="55">
        <v>41</v>
      </c>
      <c r="C58" s="50" t="str">
        <f>VLOOKUP(B58,[1]Список!$A$1:$F$571,2,0)</f>
        <v>101 520 433 39</v>
      </c>
      <c r="D58" s="51" t="str">
        <f>VLOOKUP(B58,[1]Список!$A$1:$F$571,3,0)</f>
        <v>СМОЛЯК Ярослав Витальевич</v>
      </c>
      <c r="E58" s="52">
        <f>VLOOKUP(B58,[1]Список!$A$1:$F$571,4,0)</f>
        <v>40165</v>
      </c>
      <c r="F58" s="50" t="str">
        <f>VLOOKUP(B58,[1]Список!$A$1:$F$571,5,0)</f>
        <v>1 сп.р.</v>
      </c>
      <c r="G58" s="50" t="str">
        <f>VLOOKUP(B58,[1]Список!$A$1:$F$571,6,0)</f>
        <v>Москва</v>
      </c>
      <c r="H58" s="48"/>
      <c r="I58" s="53"/>
    </row>
    <row r="59" spans="1:9" s="54" customFormat="1" ht="30" customHeight="1" x14ac:dyDescent="0.35">
      <c r="A59" s="48">
        <v>37</v>
      </c>
      <c r="B59" s="55">
        <v>109</v>
      </c>
      <c r="C59" s="50" t="str">
        <f>VLOOKUP(B59,[1]Список!$A$1:$F$571,2,0)</f>
        <v>101 538 156 11</v>
      </c>
      <c r="D59" s="51" t="str">
        <f>VLOOKUP(B59,[1]Список!$A$1:$F$571,3,0)</f>
        <v>БРОВЧЕНКО Валерий Алексеевич</v>
      </c>
      <c r="E59" s="52">
        <f>VLOOKUP(B59,[1]Список!$A$1:$F$571,4,0)</f>
        <v>40627</v>
      </c>
      <c r="F59" s="50" t="str">
        <f>VLOOKUP(B59,[1]Список!$A$1:$F$571,5,0)</f>
        <v>3 сп.р.</v>
      </c>
      <c r="G59" s="50" t="str">
        <f>VLOOKUP(B59,[1]Список!$A$1:$F$571,6,0)</f>
        <v>Московская область</v>
      </c>
      <c r="H59" s="48"/>
      <c r="I59" s="53"/>
    </row>
    <row r="60" spans="1:9" s="54" customFormat="1" ht="30" customHeight="1" x14ac:dyDescent="0.35">
      <c r="A60" s="48">
        <v>37</v>
      </c>
      <c r="B60" s="55">
        <v>72</v>
      </c>
      <c r="C60" s="50" t="str">
        <f>VLOOKUP(B60,[1]Список!$A$1:$F$571,2,0)</f>
        <v>101 424 051 75</v>
      </c>
      <c r="D60" s="51" t="str">
        <f>VLOOKUP(B60,[1]Список!$A$1:$F$571,3,0)</f>
        <v>ВАСИЛЬЕВ Роман Александрович</v>
      </c>
      <c r="E60" s="52">
        <f>VLOOKUP(B60,[1]Список!$A$1:$F$571,4,0)</f>
        <v>40971</v>
      </c>
      <c r="F60" s="50" t="str">
        <f>VLOOKUP(B60,[1]Список!$A$1:$F$571,5,0)</f>
        <v>2 сп.р.</v>
      </c>
      <c r="G60" s="50" t="str">
        <f>VLOOKUP(B60,[1]Список!$A$1:$F$571,6,0)</f>
        <v>Москва</v>
      </c>
      <c r="H60" s="48"/>
      <c r="I60" s="53"/>
    </row>
    <row r="61" spans="1:9" s="54" customFormat="1" ht="50" customHeight="1" x14ac:dyDescent="0.35">
      <c r="A61" s="56" t="s">
        <v>38</v>
      </c>
      <c r="B61" s="57"/>
      <c r="C61" s="57"/>
      <c r="D61" s="57"/>
      <c r="E61" s="57"/>
      <c r="F61" s="57"/>
      <c r="G61" s="57"/>
      <c r="H61" s="57"/>
      <c r="I61" s="58"/>
    </row>
    <row r="62" spans="1:9" ht="18.5" x14ac:dyDescent="0.35">
      <c r="A62" s="59" t="s">
        <v>39</v>
      </c>
      <c r="B62" s="60"/>
      <c r="C62" s="60"/>
      <c r="D62" s="60"/>
      <c r="E62" s="61"/>
      <c r="F62" s="61"/>
      <c r="G62" s="62"/>
      <c r="H62" s="62"/>
      <c r="I62" s="63"/>
    </row>
    <row r="63" spans="1:9" ht="23.5" x14ac:dyDescent="0.35">
      <c r="A63" s="64" t="s">
        <v>40</v>
      </c>
      <c r="B63" s="65"/>
      <c r="C63" s="66"/>
      <c r="D63" s="65"/>
      <c r="E63" s="67"/>
      <c r="F63" s="65"/>
      <c r="G63" s="68"/>
      <c r="H63" s="69"/>
      <c r="I63" s="64"/>
    </row>
    <row r="64" spans="1:9" ht="23.5" x14ac:dyDescent="0.35">
      <c r="A64" s="64" t="s">
        <v>41</v>
      </c>
      <c r="B64" s="65"/>
      <c r="C64" s="70"/>
      <c r="D64" s="65"/>
      <c r="E64" s="67"/>
      <c r="F64" s="65"/>
      <c r="G64" s="68"/>
      <c r="H64" s="69"/>
      <c r="I64" s="64"/>
    </row>
    <row r="65" spans="1:9" ht="4.5" customHeight="1" x14ac:dyDescent="0.35">
      <c r="A65" s="64"/>
      <c r="B65" s="65"/>
      <c r="C65" s="65"/>
      <c r="D65" s="64"/>
      <c r="E65" s="71"/>
      <c r="F65" s="64"/>
      <c r="G65" s="64"/>
      <c r="H65" s="64"/>
      <c r="I65" s="64"/>
    </row>
    <row r="66" spans="1:9" ht="23.5" x14ac:dyDescent="0.35">
      <c r="A66" s="72"/>
      <c r="B66" s="73"/>
      <c r="C66" s="73"/>
      <c r="D66" s="73" t="str">
        <f>A17</f>
        <v>ГЛАВНЫЙ СУДЬЯ:</v>
      </c>
      <c r="E66" s="73"/>
      <c r="F66" s="73" t="str">
        <f>A18</f>
        <v>ГЛАВНЫЙ СЕКРЕТАРЬ:</v>
      </c>
      <c r="G66" s="73"/>
      <c r="H66" s="73" t="str">
        <f>A19</f>
        <v>СУДЬЯ НА ФИНИШЕ:</v>
      </c>
      <c r="I66" s="74"/>
    </row>
    <row r="67" spans="1:9" s="19" customFormat="1" ht="23.5" x14ac:dyDescent="0.35">
      <c r="A67" s="75"/>
      <c r="B67" s="75"/>
      <c r="C67" s="75"/>
      <c r="D67" s="75"/>
      <c r="E67" s="75"/>
      <c r="F67" s="75"/>
      <c r="G67" s="75"/>
      <c r="H67" s="75"/>
      <c r="I67" s="75"/>
    </row>
    <row r="68" spans="1:9" s="19" customFormat="1" ht="63.75" customHeight="1" x14ac:dyDescent="0.35">
      <c r="A68" s="75"/>
      <c r="B68" s="75"/>
      <c r="C68" s="75"/>
      <c r="D68" s="75"/>
      <c r="E68" s="75"/>
      <c r="F68" s="75"/>
      <c r="G68" s="75"/>
      <c r="H68" s="75"/>
      <c r="I68" s="75"/>
    </row>
    <row r="69" spans="1:9" ht="3.75" customHeight="1" x14ac:dyDescent="0.3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23.5" hidden="1" x14ac:dyDescent="0.35">
      <c r="A70" s="77"/>
      <c r="B70" s="77"/>
      <c r="C70" s="77"/>
      <c r="D70" s="77"/>
      <c r="E70" s="78"/>
      <c r="F70" s="77"/>
      <c r="G70" s="77"/>
      <c r="H70" s="77"/>
      <c r="I70" s="77"/>
    </row>
    <row r="71" spans="1:9" ht="23.5" hidden="1" x14ac:dyDescent="0.35">
      <c r="A71" s="77"/>
      <c r="B71" s="77"/>
      <c r="C71" s="77"/>
      <c r="D71" s="77"/>
      <c r="E71" s="78"/>
      <c r="F71" s="77"/>
      <c r="G71" s="77"/>
      <c r="H71" s="77"/>
      <c r="I71" s="77"/>
    </row>
    <row r="72" spans="1:9" ht="23.5" x14ac:dyDescent="0.35">
      <c r="A72" s="64"/>
      <c r="B72" s="79"/>
      <c r="C72" s="79"/>
      <c r="D72" s="76" t="str">
        <f>G17</f>
        <v>О.В.БЕЛОБОРОДОВА (ВК, г.Москва)</v>
      </c>
      <c r="E72" s="76"/>
      <c r="F72" s="76" t="str">
        <f>G18</f>
        <v>Т.Е.КАБАНОВА (2К, г.Москва)</v>
      </c>
      <c r="G72" s="76"/>
      <c r="H72" s="76" t="str">
        <f>G19</f>
        <v>В.Н.ГНИДЕНКО (ВК, г.Тула)</v>
      </c>
      <c r="I72" s="76"/>
    </row>
  </sheetData>
  <mergeCells count="34">
    <mergeCell ref="D72:E72"/>
    <mergeCell ref="F72:G72"/>
    <mergeCell ref="H72:I72"/>
    <mergeCell ref="A66:C66"/>
    <mergeCell ref="D66:E66"/>
    <mergeCell ref="F66:G66"/>
    <mergeCell ref="H66:I66"/>
    <mergeCell ref="A69:E69"/>
    <mergeCell ref="F69:I69"/>
    <mergeCell ref="G21:G22"/>
    <mergeCell ref="H21:H22"/>
    <mergeCell ref="I21:I22"/>
    <mergeCell ref="A61:I61"/>
    <mergeCell ref="A62:D62"/>
    <mergeCell ref="G62:I62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63:G64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6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Муж Кейрин  </vt:lpstr>
      <vt:lpstr>'ВС Муж Кейрин  '!Заголовки_для_печати</vt:lpstr>
      <vt:lpstr>'ВС Муж Кейрин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2025-05-26T11:30:17Z</dcterms:created>
  <dcterms:modified xsi:type="dcterms:W3CDTF">2025-05-26T11:30:40Z</dcterms:modified>
</cp:coreProperties>
</file>