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онка" sheetId="2" r:id="rId2"/>
  </sheets>
  <definedNames>
    <definedName name="_xlnm.Print_Titles" localSheetId="1">'гр гонка'!$21:$22</definedName>
    <definedName name="_xlnm.Print_Titles" localSheetId="0">'Стартовый протокол'!$18:$19</definedName>
    <definedName name="_xlnm.Print_Area" localSheetId="1">'гр гонка'!$A$1:$L$102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2" l="1"/>
  <c r="H93" i="2"/>
  <c r="I102" i="2" l="1"/>
  <c r="E102" i="2"/>
  <c r="L95" i="2"/>
  <c r="L94" i="2"/>
  <c r="L93" i="2"/>
  <c r="L92" i="2"/>
  <c r="L90" i="2"/>
  <c r="L89" i="2"/>
  <c r="L88" i="2"/>
  <c r="H95" i="2"/>
  <c r="H94" i="2"/>
  <c r="H92" i="2"/>
  <c r="H91" i="2"/>
  <c r="H90" i="2" l="1"/>
  <c r="H8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<sst xmlns="http://schemas.openxmlformats.org/spreadsheetml/2006/main" count="577" uniqueCount="347">
  <si>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</si>
  <si>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</si>
  <si>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</si>
  <si>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</si>
  <si>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</si>
  <si>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</si>
  <si>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</si>
  <si>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</si>
  <si>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</si>
  <si>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</si>
  <si>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</si>
  <si>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</si>
  <si>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</si>
  <si>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</si>
  <si>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</si>
  <si>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</si>
  <si>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</si>
  <si>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</si>
  <si>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</si>
  <si>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</si>
  <si>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</si>
  <si>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</si>
  <si>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</si>
  <si>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</si>
  <si>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</si>
  <si>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</si>
  <si>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</si>
  <si>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</si>
  <si>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</si>
  <si>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</si>
  <si>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</si>
  <si>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</si>
  <si>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</si>
  <si>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</si>
  <si>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</si>
  <si>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</si>
  <si>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</si>
  <si>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</si>
  <si>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</si>
  <si>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</si>
  <si>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</si>
  <si>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</si>
  <si>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</si>
  <si>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</si>
  <si>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</si>
  <si>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</si>
  <si>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</si>
  <si>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</si>
  <si>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</si>
  <si>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</si>
  <si>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</si>
  <si>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</si>
  <si>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</si>
  <si>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</si>
  <si>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</si>
  <si>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</si>
  <si>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</si>
  <si>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</si>
  <si>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</si>
  <si>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</si>
  <si>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</si>
  <si>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</si>
  <si>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</si>
  <si>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</si>
  <si>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</si>
  <si>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</si>
  <si>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</si>
  <si>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</si>
  <si>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</si>
  <si>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</si>
  <si>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</si>
  <si>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</si>
  <si>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</si>
  <si>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</si>
  <si>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</si>
  <si>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</si>
  <si>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</si>
  <si>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</si>
  <si>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</si>
  <si>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</si>
  <si>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</si>
  <si>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</si>
  <si>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</si>
  <si>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</si>
  <si>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</si>
  <si>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</si>
  <si>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</si>
  <si>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</si>
  <si>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</si>
  <si>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</si>
  <si>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</si>
  <si>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</si>
  <si>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</si>
  <si>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</si>
  <si>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</si>
  <si>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</si>
  <si>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</si>
  <si>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</si>
  <si>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</si>
  <si>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</si>
  <si>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</si>
  <si>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</si>
  <si>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</si>
  <si>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</si>
  <si>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</si>
  <si>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</si>
  <si>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</si>
  <si>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</si>
  <si>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</si>
  <si>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</si>
  <si>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</si>
  <si>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</si>
  <si>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</si>
  <si>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</si>
  <si>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</si>
  <si>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</si>
  <si>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</si>
  <si>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</si>
  <si>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</si>
  <si>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</si>
  <si>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</si>
  <si>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</si>
  <si>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</si>
  <si>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</si>
  <si>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</si>
  <si>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</si>
  <si>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</si>
  <si>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</si>
  <si>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</si>
  <si>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</si>
  <si>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</si>
  <si>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</si>
  <si>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</si>
  <si>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</si>
  <si>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</si>
  <si>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</si>
  <si>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</si>
  <si>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</si>
  <si>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</si>
  <si>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</si>
  <si>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</si>
  <si>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</si>
  <si>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</si>
  <si>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</si>
  <si>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</si>
  <si>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</si>
  <si>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</si>
  <si>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</si>
  <si>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</si>
  <si>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</si>
  <si>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</si>
  <si>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</si>
  <si>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</si>
  <si>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</si>
  <si>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</si>
  <si>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</si>
  <si>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</si>
  <si>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</si>
  <si>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</si>
  <si>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</si>
  <si>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</si>
  <si>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</si>
  <si>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</si>
  <si>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</si>
  <si>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</si>
  <si>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</si>
  <si>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</si>
  <si>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</si>
  <si>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</si>
  <si>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</si>
  <si>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</si>
  <si>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</si>
  <si>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</si>
  <si>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</si>
  <si>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</si>
  <si>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</si>
  <si>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</si>
  <si>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Департамент физической культуры, спорта</t>
  </si>
  <si>
    <t>и дополнительного образования Тюменской области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</si>
  <si>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Тюмень</t>
    </r>
  </si>
  <si>
    <t>№ ЕКП 2021: 43493</t>
  </si>
  <si>
    <t>НАЗВАНИЕ ТРАССЫ / РЕГ. НОМЕР: Богандинский - Червишево - Чаплык</t>
  </si>
  <si>
    <t>МАКСИМАЛЬНЫЙ ПЕРЕПАД (HD): 55</t>
  </si>
  <si>
    <t>НИКИТИНА А. И. (3к., Свердловская область)</t>
  </si>
  <si>
    <t>АФАНАСЬЕВА Е. А. (ВК, Свердловская область)</t>
  </si>
  <si>
    <t>РОМАНЕНКО Ю. А. (1к., Оренбургская область)</t>
  </si>
  <si>
    <r>
      <rPr>
        <sz val="10"/>
        <rFont val="Calibri"/>
        <family val="2"/>
        <charset val="204"/>
        <scheme val="minor"/>
      </rPr>
      <t>Тюменская область</t>
    </r>
  </si>
  <si>
    <r>
      <rPr>
        <sz val="10"/>
        <rFont val="Calibri"/>
        <family val="2"/>
        <charset val="204"/>
        <scheme val="minor"/>
      </rPr>
      <t>БАЗАЕВ Артем</t>
    </r>
  </si>
  <si>
    <r>
      <rPr>
        <sz val="10"/>
        <rFont val="Calibri"/>
        <family val="2"/>
        <charset val="204"/>
        <scheme val="minor"/>
      </rPr>
      <t>26.03.2005</t>
    </r>
  </si>
  <si>
    <r>
      <rPr>
        <sz val="10"/>
        <rFont val="Calibri"/>
        <family val="2"/>
        <charset val="204"/>
        <scheme val="minor"/>
      </rPr>
      <t>КМС</t>
    </r>
  </si>
  <si>
    <r>
      <rPr>
        <sz val="10"/>
        <rFont val="Calibri"/>
        <family val="2"/>
        <charset val="204"/>
        <scheme val="minor"/>
      </rPr>
      <t>Оренбургская область</t>
    </r>
  </si>
  <si>
    <r>
      <rPr>
        <sz val="10"/>
        <rFont val="Calibri"/>
        <family val="2"/>
        <charset val="204"/>
        <scheme val="minor"/>
      </rPr>
      <t>ПУРЫГИН Максим</t>
    </r>
  </si>
  <si>
    <r>
      <rPr>
        <sz val="10"/>
        <rFont val="Calibri"/>
        <family val="2"/>
        <charset val="204"/>
        <scheme val="minor"/>
      </rPr>
      <t>17.06.2005</t>
    </r>
  </si>
  <si>
    <r>
      <rPr>
        <sz val="10"/>
        <rFont val="Calibri"/>
        <family val="2"/>
        <charset val="204"/>
        <scheme val="minor"/>
      </rPr>
      <t>Омская область</t>
    </r>
  </si>
  <si>
    <r>
      <rPr>
        <sz val="10"/>
        <rFont val="Calibri"/>
        <family val="2"/>
        <charset val="204"/>
        <scheme val="minor"/>
      </rPr>
      <t>АХУНОВ Дамир</t>
    </r>
  </si>
  <si>
    <r>
      <rPr>
        <sz val="10"/>
        <rFont val="Calibri"/>
        <family val="2"/>
        <charset val="204"/>
        <scheme val="minor"/>
      </rPr>
      <t>03.06.2005</t>
    </r>
  </si>
  <si>
    <r>
      <rPr>
        <sz val="10"/>
        <rFont val="Calibri"/>
        <family val="2"/>
        <charset val="204"/>
        <scheme val="minor"/>
      </rPr>
      <t>Свердловская область</t>
    </r>
  </si>
  <si>
    <r>
      <rPr>
        <sz val="10"/>
        <rFont val="Calibri"/>
        <family val="2"/>
        <charset val="204"/>
        <scheme val="minor"/>
      </rPr>
      <t>МАШ Егор</t>
    </r>
  </si>
  <si>
    <r>
      <rPr>
        <sz val="10"/>
        <rFont val="Calibri"/>
        <family val="2"/>
        <charset val="204"/>
        <scheme val="minor"/>
      </rPr>
      <t>05.06.2005</t>
    </r>
  </si>
  <si>
    <r>
      <rPr>
        <sz val="10"/>
        <rFont val="Calibri"/>
        <family val="2"/>
        <charset val="204"/>
        <scheme val="minor"/>
      </rPr>
      <t>Челябинская область</t>
    </r>
  </si>
  <si>
    <r>
      <rPr>
        <sz val="10"/>
        <rFont val="Calibri"/>
        <family val="2"/>
        <charset val="204"/>
        <scheme val="minor"/>
      </rPr>
      <t>ПРИДАТЧЕНКО Егор</t>
    </r>
  </si>
  <si>
    <r>
      <rPr>
        <sz val="10"/>
        <rFont val="Calibri"/>
        <family val="2"/>
        <charset val="204"/>
        <scheme val="minor"/>
      </rPr>
      <t>25.08.2006</t>
    </r>
  </si>
  <si>
    <r>
      <rPr>
        <sz val="10"/>
        <rFont val="Calibri"/>
        <family val="2"/>
        <charset val="204"/>
        <scheme val="minor"/>
      </rPr>
      <t>ЗАВЬЯЛОВ Денис</t>
    </r>
  </si>
  <si>
    <r>
      <rPr>
        <sz val="10"/>
        <rFont val="Calibri"/>
        <family val="2"/>
        <charset val="204"/>
        <scheme val="minor"/>
      </rPr>
      <t>21.03.2005</t>
    </r>
  </si>
  <si>
    <r>
      <rPr>
        <sz val="10"/>
        <rFont val="Calibri"/>
        <family val="2"/>
        <charset val="204"/>
        <scheme val="minor"/>
      </rPr>
      <t>ТРИФОНОВ Кирилл</t>
    </r>
  </si>
  <si>
    <r>
      <rPr>
        <sz val="10"/>
        <rFont val="Calibri"/>
        <family val="2"/>
        <charset val="204"/>
        <scheme val="minor"/>
      </rPr>
      <t>26.11.2005</t>
    </r>
  </si>
  <si>
    <r>
      <rPr>
        <sz val="10"/>
        <rFont val="Calibri"/>
        <family val="2"/>
        <charset val="204"/>
        <scheme val="minor"/>
      </rPr>
      <t>ПАВЛОВ Ярослав</t>
    </r>
  </si>
  <si>
    <r>
      <rPr>
        <sz val="10"/>
        <rFont val="Calibri"/>
        <family val="2"/>
        <charset val="204"/>
        <scheme val="minor"/>
      </rPr>
      <t>29.10.2005</t>
    </r>
  </si>
  <si>
    <r>
      <rPr>
        <sz val="10"/>
        <rFont val="Calibri"/>
        <family val="2"/>
        <charset val="204"/>
        <scheme val="minor"/>
      </rPr>
      <t>АКЕНТЬЕВ Савелий</t>
    </r>
  </si>
  <si>
    <r>
      <rPr>
        <sz val="10"/>
        <rFont val="Calibri"/>
        <family val="2"/>
        <charset val="204"/>
        <scheme val="minor"/>
      </rPr>
      <t>31.12.2005</t>
    </r>
  </si>
  <si>
    <r>
      <rPr>
        <sz val="10"/>
        <rFont val="Calibri"/>
        <family val="2"/>
        <charset val="204"/>
        <scheme val="minor"/>
      </rPr>
      <t>БУРХАНОВ Данил</t>
    </r>
  </si>
  <si>
    <r>
      <rPr>
        <sz val="10"/>
        <rFont val="Calibri"/>
        <family val="2"/>
        <charset val="204"/>
        <scheme val="minor"/>
      </rPr>
      <t>12.05.2005</t>
    </r>
  </si>
  <si>
    <r>
      <rPr>
        <sz val="10"/>
        <rFont val="Calibri"/>
        <family val="2"/>
        <charset val="204"/>
        <scheme val="minor"/>
      </rPr>
      <t>19.12.2005</t>
    </r>
  </si>
  <si>
    <r>
      <rPr>
        <sz val="10"/>
        <rFont val="Calibri"/>
        <family val="2"/>
        <charset val="204"/>
        <scheme val="minor"/>
      </rPr>
      <t>КОЗУБЕНКО Алексей</t>
    </r>
  </si>
  <si>
    <r>
      <rPr>
        <sz val="10"/>
        <rFont val="Calibri"/>
        <family val="2"/>
        <charset val="204"/>
        <scheme val="minor"/>
      </rPr>
      <t>12.01.2005</t>
    </r>
  </si>
  <si>
    <r>
      <rPr>
        <sz val="10"/>
        <rFont val="Calibri"/>
        <family val="2"/>
        <charset val="204"/>
        <scheme val="minor"/>
      </rPr>
      <t>КУЗЬМЕНКО Николай</t>
    </r>
  </si>
  <si>
    <r>
      <rPr>
        <sz val="10"/>
        <rFont val="Calibri"/>
        <family val="2"/>
        <charset val="204"/>
        <scheme val="minor"/>
      </rPr>
      <t>23.11.2005</t>
    </r>
  </si>
  <si>
    <r>
      <rPr>
        <sz val="10"/>
        <rFont val="Calibri"/>
        <family val="2"/>
        <charset val="204"/>
        <scheme val="minor"/>
      </rPr>
      <t>ФИЛИМОШИН Роман</t>
    </r>
  </si>
  <si>
    <r>
      <rPr>
        <sz val="10"/>
        <rFont val="Calibri"/>
        <family val="2"/>
        <charset val="204"/>
        <scheme val="minor"/>
      </rPr>
      <t>25.07.2005</t>
    </r>
  </si>
  <si>
    <r>
      <rPr>
        <sz val="10"/>
        <rFont val="Calibri"/>
        <family val="2"/>
        <charset val="204"/>
        <scheme val="minor"/>
      </rPr>
      <t>21.06.2005</t>
    </r>
  </si>
  <si>
    <r>
      <rPr>
        <sz val="10"/>
        <rFont val="Calibri"/>
        <family val="2"/>
        <charset val="204"/>
        <scheme val="minor"/>
      </rPr>
      <t>ДОРОНИН Станислав</t>
    </r>
  </si>
  <si>
    <r>
      <rPr>
        <sz val="10"/>
        <rFont val="Calibri"/>
        <family val="2"/>
        <charset val="204"/>
        <scheme val="minor"/>
      </rPr>
      <t>28.04.2005</t>
    </r>
  </si>
  <si>
    <r>
      <rPr>
        <sz val="10"/>
        <rFont val="Calibri"/>
        <family val="2"/>
        <charset val="204"/>
        <scheme val="minor"/>
      </rPr>
      <t>13.05.2005</t>
    </r>
  </si>
  <si>
    <r>
      <rPr>
        <sz val="10"/>
        <rFont val="Calibri"/>
        <family val="2"/>
        <charset val="204"/>
        <scheme val="minor"/>
      </rPr>
      <t>ЧИЧИЛАНОВ Владислав</t>
    </r>
  </si>
  <si>
    <r>
      <rPr>
        <sz val="10"/>
        <rFont val="Calibri"/>
        <family val="2"/>
        <charset val="204"/>
        <scheme val="minor"/>
      </rPr>
      <t>19.01.2005</t>
    </r>
  </si>
  <si>
    <r>
      <rPr>
        <sz val="10"/>
        <rFont val="Calibri"/>
        <family val="2"/>
        <charset val="204"/>
        <scheme val="minor"/>
      </rPr>
      <t>БЕРЛИН Иван</t>
    </r>
  </si>
  <si>
    <r>
      <rPr>
        <sz val="10"/>
        <rFont val="Calibri"/>
        <family val="2"/>
        <charset val="204"/>
        <scheme val="minor"/>
      </rPr>
      <t>05.04.2006</t>
    </r>
  </si>
  <si>
    <r>
      <rPr>
        <sz val="10"/>
        <rFont val="Calibri"/>
        <family val="2"/>
        <charset val="204"/>
        <scheme val="minor"/>
      </rPr>
      <t>ЗАИКА Дмитрий</t>
    </r>
  </si>
  <si>
    <r>
      <rPr>
        <sz val="10"/>
        <rFont val="Calibri"/>
        <family val="2"/>
        <charset val="204"/>
        <scheme val="minor"/>
      </rPr>
      <t>14.07.2005</t>
    </r>
  </si>
  <si>
    <r>
      <rPr>
        <sz val="10"/>
        <rFont val="Calibri"/>
        <family val="2"/>
        <charset val="204"/>
        <scheme val="minor"/>
      </rPr>
      <t>Курганская область</t>
    </r>
  </si>
  <si>
    <r>
      <rPr>
        <sz val="10"/>
        <rFont val="Calibri"/>
        <family val="2"/>
        <charset val="204"/>
        <scheme val="minor"/>
      </rPr>
      <t>МАЛЬЦЕВ Александр</t>
    </r>
  </si>
  <si>
    <r>
      <rPr>
        <sz val="10"/>
        <rFont val="Calibri"/>
        <family val="2"/>
        <charset val="204"/>
        <scheme val="minor"/>
      </rPr>
      <t>17.09.2006</t>
    </r>
  </si>
  <si>
    <r>
      <rPr>
        <sz val="10"/>
        <rFont val="Calibri"/>
        <family val="2"/>
        <charset val="204"/>
        <scheme val="minor"/>
      </rPr>
      <t>МЕЩЕРЯКОВ Илья</t>
    </r>
  </si>
  <si>
    <r>
      <rPr>
        <sz val="10"/>
        <rFont val="Calibri"/>
        <family val="2"/>
        <charset val="204"/>
        <scheme val="minor"/>
      </rPr>
      <t>02.02.2006</t>
    </r>
  </si>
  <si>
    <r>
      <rPr>
        <sz val="10"/>
        <rFont val="Calibri"/>
        <family val="2"/>
        <charset val="204"/>
        <scheme val="minor"/>
      </rPr>
      <t>24.04.2006</t>
    </r>
  </si>
  <si>
    <r>
      <rPr>
        <sz val="10"/>
        <rFont val="Calibri"/>
        <family val="2"/>
        <charset val="204"/>
        <scheme val="minor"/>
      </rPr>
      <t>ГЕРГЕЛЬ Максим</t>
    </r>
  </si>
  <si>
    <r>
      <rPr>
        <sz val="10"/>
        <rFont val="Calibri"/>
        <family val="2"/>
        <charset val="204"/>
        <scheme val="minor"/>
      </rPr>
      <t>АХУНОВ Эльдар</t>
    </r>
  </si>
  <si>
    <r>
      <rPr>
        <sz val="10"/>
        <rFont val="Calibri"/>
        <family val="2"/>
        <charset val="204"/>
        <scheme val="minor"/>
      </rPr>
      <t>17.10.2006</t>
    </r>
  </si>
  <si>
    <r>
      <rPr>
        <sz val="10"/>
        <rFont val="Calibri"/>
        <family val="2"/>
        <charset val="204"/>
        <scheme val="minor"/>
      </rPr>
      <t>НИСТРАТОВ Данила</t>
    </r>
  </si>
  <si>
    <r>
      <rPr>
        <sz val="10"/>
        <rFont val="Calibri"/>
        <family val="2"/>
        <charset val="204"/>
        <scheme val="minor"/>
      </rPr>
      <t>04.03.2006</t>
    </r>
  </si>
  <si>
    <r>
      <rPr>
        <sz val="10"/>
        <rFont val="Calibri"/>
        <family val="2"/>
        <charset val="204"/>
        <scheme val="minor"/>
      </rPr>
      <t>КАЗАК Максим</t>
    </r>
  </si>
  <si>
    <r>
      <rPr>
        <sz val="10"/>
        <rFont val="Calibri"/>
        <family val="2"/>
        <charset val="204"/>
        <scheme val="minor"/>
      </rPr>
      <t>10.01.2006</t>
    </r>
  </si>
  <si>
    <r>
      <rPr>
        <sz val="10"/>
        <rFont val="Calibri"/>
        <family val="2"/>
        <charset val="204"/>
        <scheme val="minor"/>
      </rPr>
      <t>СЕЛЕЗНЕВ Илья</t>
    </r>
  </si>
  <si>
    <r>
      <rPr>
        <sz val="10"/>
        <rFont val="Calibri"/>
        <family val="2"/>
        <charset val="204"/>
        <scheme val="minor"/>
      </rPr>
      <t>22.08.2006</t>
    </r>
  </si>
  <si>
    <r>
      <rPr>
        <sz val="10"/>
        <rFont val="Calibri"/>
        <family val="2"/>
        <charset val="204"/>
        <scheme val="minor"/>
      </rPr>
      <t>ШКРЯБИН Арсен</t>
    </r>
  </si>
  <si>
    <r>
      <rPr>
        <sz val="10"/>
        <rFont val="Calibri"/>
        <family val="2"/>
        <charset val="204"/>
        <scheme val="minor"/>
      </rPr>
      <t>18.12.2006</t>
    </r>
  </si>
  <si>
    <r>
      <rPr>
        <sz val="10"/>
        <rFont val="Calibri"/>
        <family val="2"/>
        <charset val="204"/>
        <scheme val="minor"/>
      </rPr>
      <t>МАЛЬГИН Дмитрий</t>
    </r>
  </si>
  <si>
    <r>
      <rPr>
        <sz val="10"/>
        <rFont val="Calibri"/>
        <family val="2"/>
        <charset val="204"/>
        <scheme val="minor"/>
      </rPr>
      <t>28.09.2005</t>
    </r>
  </si>
  <si>
    <r>
      <rPr>
        <sz val="10"/>
        <rFont val="Calibri"/>
        <family val="2"/>
        <charset val="204"/>
        <scheme val="minor"/>
      </rPr>
      <t>ТИШКИН Степан</t>
    </r>
  </si>
  <si>
    <r>
      <rPr>
        <sz val="10"/>
        <rFont val="Calibri"/>
        <family val="2"/>
        <charset val="204"/>
        <scheme val="minor"/>
      </rPr>
      <t>06.05.2005</t>
    </r>
  </si>
  <si>
    <r>
      <rPr>
        <sz val="10"/>
        <rFont val="Calibri"/>
        <family val="2"/>
        <charset val="204"/>
        <scheme val="minor"/>
      </rPr>
      <t>ГАЛИХАНОВ Денис</t>
    </r>
  </si>
  <si>
    <r>
      <rPr>
        <sz val="10"/>
        <rFont val="Calibri"/>
        <family val="2"/>
        <charset val="204"/>
        <scheme val="minor"/>
      </rPr>
      <t>11.07.2006</t>
    </r>
  </si>
  <si>
    <r>
      <rPr>
        <sz val="10"/>
        <rFont val="Calibri"/>
        <family val="2"/>
        <charset val="204"/>
        <scheme val="minor"/>
      </rPr>
      <t>БУНЬКОВ Максим</t>
    </r>
  </si>
  <si>
    <r>
      <rPr>
        <sz val="10"/>
        <rFont val="Calibri"/>
        <family val="2"/>
        <charset val="204"/>
        <scheme val="minor"/>
      </rPr>
      <t>22.08.2005</t>
    </r>
  </si>
  <si>
    <r>
      <rPr>
        <sz val="10"/>
        <rFont val="Calibri"/>
        <family val="2"/>
        <charset val="204"/>
        <scheme val="minor"/>
      </rPr>
      <t>ВОВКАНЕЦ Евгений</t>
    </r>
  </si>
  <si>
    <r>
      <rPr>
        <sz val="10"/>
        <rFont val="Calibri"/>
        <family val="2"/>
        <charset val="204"/>
        <scheme val="minor"/>
      </rPr>
      <t>18.01.2006</t>
    </r>
  </si>
  <si>
    <r>
      <rPr>
        <sz val="10"/>
        <rFont val="Calibri"/>
        <family val="2"/>
        <charset val="204"/>
        <scheme val="minor"/>
      </rPr>
      <t>ТОЛКАЧЕВ Семен</t>
    </r>
  </si>
  <si>
    <r>
      <rPr>
        <sz val="10"/>
        <rFont val="Calibri"/>
        <family val="2"/>
        <charset val="204"/>
        <scheme val="minor"/>
      </rPr>
      <t>25.04.2005</t>
    </r>
  </si>
  <si>
    <r>
      <rPr>
        <sz val="10"/>
        <rFont val="Calibri"/>
        <family val="2"/>
        <charset val="204"/>
        <scheme val="minor"/>
      </rPr>
      <t>КОЛОСОВ Денис</t>
    </r>
  </si>
  <si>
    <r>
      <rPr>
        <sz val="10"/>
        <rFont val="Calibri"/>
        <family val="2"/>
        <charset val="204"/>
        <scheme val="minor"/>
      </rPr>
      <t>12.04.2005</t>
    </r>
  </si>
  <si>
    <r>
      <rPr>
        <sz val="10"/>
        <rFont val="Calibri"/>
        <family val="2"/>
        <charset val="204"/>
        <scheme val="minor"/>
      </rPr>
      <t>КУЦЕНКО Андрей</t>
    </r>
  </si>
  <si>
    <r>
      <rPr>
        <sz val="10"/>
        <rFont val="Calibri"/>
        <family val="2"/>
        <charset val="204"/>
        <scheme val="minor"/>
      </rPr>
      <t>30.04.2006</t>
    </r>
  </si>
  <si>
    <r>
      <rPr>
        <sz val="10"/>
        <rFont val="Calibri"/>
        <family val="2"/>
        <charset val="204"/>
        <scheme val="minor"/>
      </rPr>
      <t>ЗОЛОТАРЁВ Александр</t>
    </r>
  </si>
  <si>
    <r>
      <rPr>
        <sz val="10"/>
        <rFont val="Calibri"/>
        <family val="2"/>
        <charset val="204"/>
        <scheme val="minor"/>
      </rPr>
      <t>30.08.2006</t>
    </r>
  </si>
  <si>
    <r>
      <rPr>
        <sz val="10"/>
        <rFont val="Calibri"/>
        <family val="2"/>
        <charset val="204"/>
        <scheme val="minor"/>
      </rPr>
      <t>АБРАМОВ Александр</t>
    </r>
  </si>
  <si>
    <r>
      <rPr>
        <sz val="10"/>
        <rFont val="Calibri"/>
        <family val="2"/>
        <charset val="204"/>
        <scheme val="minor"/>
      </rPr>
      <t>28.09.2006</t>
    </r>
  </si>
  <si>
    <r>
      <rPr>
        <sz val="10"/>
        <rFont val="Calibri"/>
        <family val="2"/>
        <charset val="204"/>
        <scheme val="minor"/>
      </rPr>
      <t>ШЕШЕНИН Андрей</t>
    </r>
  </si>
  <si>
    <r>
      <rPr>
        <sz val="10"/>
        <rFont val="Calibri"/>
        <family val="2"/>
        <charset val="204"/>
        <scheme val="minor"/>
      </rPr>
      <t>16.08.2006</t>
    </r>
  </si>
  <si>
    <r>
      <rPr>
        <sz val="10"/>
        <rFont val="Calibri"/>
        <family val="2"/>
        <charset val="204"/>
        <scheme val="minor"/>
      </rPr>
      <t>ДЕМЬЯНОВ Сергей</t>
    </r>
  </si>
  <si>
    <r>
      <rPr>
        <sz val="10"/>
        <rFont val="Calibri"/>
        <family val="2"/>
        <charset val="204"/>
        <scheme val="minor"/>
      </rPr>
      <t>25.10.2005</t>
    </r>
  </si>
  <si>
    <r>
      <rPr>
        <sz val="10"/>
        <rFont val="Calibri"/>
        <family val="2"/>
        <charset val="204"/>
        <scheme val="minor"/>
      </rPr>
      <t>НОВОСЕЛОВ Кирилл</t>
    </r>
  </si>
  <si>
    <r>
      <rPr>
        <sz val="10"/>
        <rFont val="Calibri"/>
        <family val="2"/>
        <charset val="204"/>
        <scheme val="minor"/>
      </rPr>
      <t>19.02.2005</t>
    </r>
  </si>
  <si>
    <r>
      <rPr>
        <sz val="10"/>
        <rFont val="Calibri"/>
        <family val="2"/>
        <charset val="204"/>
        <scheme val="minor"/>
      </rPr>
      <t>ШВЕДКОВ Никита</t>
    </r>
  </si>
  <si>
    <r>
      <rPr>
        <sz val="10"/>
        <rFont val="Calibri"/>
        <family val="2"/>
        <charset val="204"/>
        <scheme val="minor"/>
      </rPr>
      <t>07.07.2006</t>
    </r>
  </si>
  <si>
    <r>
      <rPr>
        <sz val="10"/>
        <rFont val="Calibri"/>
        <family val="2"/>
        <charset val="204"/>
        <scheme val="minor"/>
      </rPr>
      <t>ЛАПТЕВ Матвей</t>
    </r>
  </si>
  <si>
    <r>
      <rPr>
        <sz val="10"/>
        <rFont val="Calibri"/>
        <family val="2"/>
        <charset val="204"/>
        <scheme val="minor"/>
      </rPr>
      <t>23.02.2005</t>
    </r>
  </si>
  <si>
    <r>
      <rPr>
        <sz val="10"/>
        <rFont val="Calibri"/>
        <family val="2"/>
        <charset val="204"/>
        <scheme val="minor"/>
      </rPr>
      <t>ИЛЬИНЫХ Максим</t>
    </r>
  </si>
  <si>
    <r>
      <rPr>
        <sz val="10"/>
        <rFont val="Calibri"/>
        <family val="2"/>
        <charset val="204"/>
        <scheme val="minor"/>
      </rPr>
      <t>22.05.2006</t>
    </r>
  </si>
  <si>
    <r>
      <rPr>
        <sz val="10"/>
        <rFont val="Calibri"/>
        <family val="2"/>
        <charset val="204"/>
        <scheme val="minor"/>
      </rPr>
      <t>ВЬЮНОШЕВ Матвей</t>
    </r>
  </si>
  <si>
    <r>
      <rPr>
        <sz val="10"/>
        <rFont val="Calibri"/>
        <family val="2"/>
        <charset val="204"/>
        <scheme val="minor"/>
      </rPr>
      <t>07.12.2006</t>
    </r>
  </si>
  <si>
    <r>
      <rPr>
        <sz val="10"/>
        <rFont val="Calibri"/>
        <family val="2"/>
        <charset val="204"/>
        <scheme val="minor"/>
      </rPr>
      <t>РУСАКОВ Владислав</t>
    </r>
  </si>
  <si>
    <r>
      <rPr>
        <sz val="10"/>
        <rFont val="Calibri"/>
        <family val="2"/>
        <charset val="204"/>
        <scheme val="minor"/>
      </rPr>
      <t>18.11.2005</t>
    </r>
  </si>
  <si>
    <r>
      <rPr>
        <sz val="10"/>
        <rFont val="Calibri"/>
        <family val="2"/>
        <charset val="204"/>
        <scheme val="minor"/>
      </rPr>
      <t>АФАНАСЕНКО Александр</t>
    </r>
  </si>
  <si>
    <r>
      <rPr>
        <sz val="10"/>
        <rFont val="Calibri"/>
        <family val="2"/>
        <charset val="204"/>
        <scheme val="minor"/>
      </rPr>
      <t>14.04.2006</t>
    </r>
  </si>
  <si>
    <r>
      <rPr>
        <sz val="10"/>
        <rFont val="Calibri"/>
        <family val="2"/>
        <charset val="204"/>
        <scheme val="minor"/>
      </rPr>
      <t>МУТАЛАПОВ Иван</t>
    </r>
  </si>
  <si>
    <r>
      <rPr>
        <sz val="10"/>
        <rFont val="Calibri"/>
        <family val="2"/>
        <charset val="204"/>
        <scheme val="minor"/>
      </rPr>
      <t>09.11.2006</t>
    </r>
  </si>
  <si>
    <r>
      <rPr>
        <sz val="10"/>
        <rFont val="Calibri"/>
        <family val="2"/>
        <charset val="204"/>
        <scheme val="minor"/>
      </rPr>
      <t>21.09.2006</t>
    </r>
  </si>
  <si>
    <r>
      <rPr>
        <sz val="10"/>
        <rFont val="Calibri"/>
        <family val="2"/>
        <charset val="204"/>
        <scheme val="minor"/>
      </rPr>
      <t>ТРЕЩЕТКИН Родион</t>
    </r>
  </si>
  <si>
    <r>
      <rPr>
        <sz val="10"/>
        <rFont val="Calibri"/>
        <family val="2"/>
        <charset val="204"/>
        <scheme val="minor"/>
      </rPr>
      <t>15.09.2006</t>
    </r>
  </si>
  <si>
    <r>
      <rPr>
        <sz val="10"/>
        <rFont val="Calibri"/>
        <family val="2"/>
        <charset val="204"/>
        <scheme val="minor"/>
      </rPr>
      <t>12.04.2006</t>
    </r>
  </si>
  <si>
    <r>
      <rPr>
        <sz val="10"/>
        <rFont val="Calibri"/>
        <family val="2"/>
        <charset val="204"/>
        <scheme val="minor"/>
      </rPr>
      <t>27.05.2006</t>
    </r>
  </si>
  <si>
    <r>
      <rPr>
        <sz val="10"/>
        <rFont val="Calibri"/>
        <family val="2"/>
        <charset val="204"/>
        <scheme val="minor"/>
      </rPr>
      <t>СОЛОБОЕВ Денис</t>
    </r>
  </si>
  <si>
    <r>
      <rPr>
        <sz val="10"/>
        <rFont val="Calibri"/>
        <family val="2"/>
        <charset val="204"/>
        <scheme val="minor"/>
      </rPr>
      <t>30.05.2006</t>
    </r>
  </si>
  <si>
    <r>
      <rPr>
        <sz val="10"/>
        <rFont val="Calibri"/>
        <family val="2"/>
        <charset val="204"/>
        <scheme val="minor"/>
      </rPr>
      <t>ШНЮКОВ Михаил</t>
    </r>
  </si>
  <si>
    <r>
      <rPr>
        <sz val="10"/>
        <rFont val="Calibri"/>
        <family val="2"/>
        <charset val="204"/>
        <scheme val="minor"/>
      </rPr>
      <t>21.05.2006</t>
    </r>
  </si>
  <si>
    <r>
      <rPr>
        <sz val="10"/>
        <rFont val="Calibri"/>
        <family val="2"/>
        <charset val="204"/>
        <scheme val="minor"/>
      </rPr>
      <t>АФОНИН Павел</t>
    </r>
  </si>
  <si>
    <r>
      <rPr>
        <sz val="10"/>
        <rFont val="Calibri"/>
        <family val="2"/>
        <charset val="204"/>
        <scheme val="minor"/>
      </rPr>
      <t>14.08.2006</t>
    </r>
  </si>
  <si>
    <r>
      <rPr>
        <sz val="10"/>
        <rFont val="Calibri"/>
        <family val="2"/>
        <charset val="204"/>
        <scheme val="minor"/>
      </rPr>
      <t>ПАВЛОВ Константин</t>
    </r>
  </si>
  <si>
    <r>
      <rPr>
        <sz val="10"/>
        <rFont val="Calibri"/>
        <family val="2"/>
        <charset val="204"/>
        <scheme val="minor"/>
      </rPr>
      <t>27.11.2006</t>
    </r>
  </si>
  <si>
    <r>
      <rPr>
        <sz val="10"/>
        <rFont val="Calibri"/>
        <family val="2"/>
        <charset val="204"/>
        <scheme val="minor"/>
      </rPr>
      <t>30.09.2006</t>
    </r>
  </si>
  <si>
    <r>
      <rPr>
        <sz val="10"/>
        <rFont val="Calibri"/>
        <family val="2"/>
        <charset val="204"/>
        <scheme val="minor"/>
      </rPr>
      <t>КУЗНЕЦОВ Артем</t>
    </r>
  </si>
  <si>
    <r>
      <rPr>
        <sz val="10"/>
        <rFont val="Calibri"/>
        <family val="2"/>
        <charset val="204"/>
        <scheme val="minor"/>
      </rPr>
      <t>09.08.2006</t>
    </r>
  </si>
  <si>
    <r>
      <rPr>
        <sz val="10"/>
        <rFont val="Calibri"/>
        <family val="2"/>
        <charset val="204"/>
        <scheme val="minor"/>
      </rPr>
      <t>РЫБИН Дмитрий</t>
    </r>
  </si>
  <si>
    <r>
      <rPr>
        <sz val="10"/>
        <rFont val="Calibri"/>
        <family val="2"/>
        <charset val="204"/>
        <scheme val="minor"/>
      </rPr>
      <t>15.08.2006</t>
    </r>
  </si>
  <si>
    <r>
      <rPr>
        <sz val="10"/>
        <rFont val="Calibri"/>
        <family val="2"/>
        <charset val="204"/>
        <scheme val="minor"/>
      </rPr>
      <t>ГОЛЯКОВ Максим</t>
    </r>
  </si>
  <si>
    <r>
      <rPr>
        <sz val="10"/>
        <rFont val="Calibri"/>
        <family val="2"/>
        <charset val="204"/>
        <scheme val="minor"/>
      </rPr>
      <t>21.10.2006</t>
    </r>
  </si>
  <si>
    <r>
      <rPr>
        <sz val="10"/>
        <rFont val="Calibri"/>
        <family val="2"/>
        <charset val="204"/>
        <scheme val="minor"/>
      </rPr>
      <t>НС</t>
    </r>
  </si>
  <si>
    <r>
      <rPr>
        <sz val="10"/>
        <rFont val="Calibri"/>
        <family val="2"/>
        <charset val="204"/>
        <scheme val="minor"/>
      </rPr>
      <t>03.01.2005</t>
    </r>
  </si>
  <si>
    <t>1 сп.юн.р.</t>
  </si>
  <si>
    <t>2 сп.юн.р.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</si>
  <si>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</si>
  <si>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</si>
  <si>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</si>
  <si>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</si>
  <si>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</si>
  <si>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</si>
  <si>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</si>
  <si>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</si>
  <si>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</si>
  <si>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</si>
  <si>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</si>
  <si>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МУЛЯР Владислав</t>
  </si>
  <si>
    <t>ШАЙДУЛЛИН Тимур</t>
  </si>
  <si>
    <t>Федерация велосипедного спорта Тюменской области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</si>
  <si>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11 июня 2021 года</t>
    </r>
  </si>
  <si>
    <t>шоссе - групповая гонка</t>
  </si>
  <si>
    <t>Юноши 15-16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</si>
  <si>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14ч 49м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</si>
  <si>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29м</t>
    </r>
  </si>
  <si>
    <t>№ ВРВС: 0080601611Я</t>
  </si>
  <si>
    <t>СУММА ПЕРЕПАДОВ (ТС): 543</t>
  </si>
  <si>
    <t>20/3</t>
  </si>
  <si>
    <r>
      <rPr>
        <b/>
        <sz val="10"/>
        <rFont val="Calibri"/>
        <family val="2"/>
        <charset val="204"/>
        <scheme val="minor"/>
      </rPr>
      <t>кмс</t>
    </r>
  </si>
  <si>
    <r>
      <rPr>
        <sz val="10"/>
        <rFont val="Calibri"/>
        <family val="2"/>
        <charset val="204"/>
        <scheme val="minor"/>
      </rPr>
      <t>ЧУЛКОВ Алексей</t>
    </r>
  </si>
  <si>
    <r>
      <rPr>
        <sz val="10"/>
        <rFont val="Calibri"/>
        <family val="2"/>
        <charset val="204"/>
        <scheme val="minor"/>
      </rPr>
      <t>ПЛОСКОНЕНКО Кирилл</t>
    </r>
  </si>
  <si>
    <r>
      <rPr>
        <sz val="10"/>
        <rFont val="Calibri"/>
        <family val="2"/>
        <charset val="204"/>
        <scheme val="minor"/>
      </rPr>
      <t>Ю104442611</t>
    </r>
  </si>
  <si>
    <r>
      <rPr>
        <sz val="10"/>
        <rFont val="Calibri"/>
        <family val="2"/>
        <charset val="204"/>
        <scheme val="minor"/>
      </rPr>
      <t>НФ</t>
    </r>
  </si>
  <si>
    <r>
      <rPr>
        <sz val="10"/>
        <rFont val="Calibri"/>
        <family val="2"/>
        <charset val="204"/>
        <scheme val="minor"/>
      </rPr>
      <t>ШЕЛЯГ Валерий</t>
    </r>
  </si>
  <si>
    <r>
      <rPr>
        <sz val="10"/>
        <rFont val="Calibri"/>
        <family val="2"/>
        <charset val="204"/>
        <scheme val="minor"/>
      </rPr>
      <t>кмс</t>
    </r>
  </si>
  <si>
    <r>
      <rPr>
        <sz val="10"/>
        <rFont val="Calibri"/>
        <family val="2"/>
        <charset val="204"/>
        <scheme val="minor"/>
      </rPr>
      <t>ГУМЕНЧУК Кирилл</t>
    </r>
  </si>
  <si>
    <t>КОЛОТОВ Дмитрий</t>
  </si>
  <si>
    <t>СЛОБОДЧИКОВ Илья</t>
  </si>
  <si>
    <t>СУГАК Дмитрий</t>
  </si>
  <si>
    <t>Температура: +22</t>
  </si>
  <si>
    <t>Влажность: 25%</t>
  </si>
  <si>
    <t>Осадки: кратковременный дождь</t>
  </si>
  <si>
    <t>Ветер: 4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</si>
</sst>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.000"/>
    <numFmt numFmtId="166" formatCode="hh:mm:ss.00"/>
    <numFmt numFmtId="167" formatCode="hh:mm:ss"/>
    <numFmt numFmtId="168" formatCode="h:mm:ss.00"/>
  </numFmts>
  <fonts count="29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  <xf numFmtId="0" fontId="28" fillId="0" borderId="0"/>
    <xf numFmtId="0" fontId="2" fillId="0" borderId="0"/>
    <xf numFmtId="0" fontId="2" fillId="0" borderId="0"/>
  </cellStyleXfs>
  <cellXfs count="237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7" fillId="0" borderId="32" xfId="4" applyNumberFormat="1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9" fillId="0" borderId="9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1" fillId="0" borderId="7" xfId="4" applyFont="1" applyBorder="1" applyAlignment="1">
      <alignment horizontal="right" vertical="center"/>
    </xf>
    <xf numFmtId="0" fontId="11" fillId="0" borderId="8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10" fillId="0" borderId="15" xfId="4" applyFont="1" applyFill="1" applyBorder="1" applyAlignment="1">
      <alignment horizontal="right"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4" fillId="0" borderId="27" xfId="4" applyNumberFormat="1" applyFont="1" applyFill="1" applyBorder="1" applyAlignment="1" applyProtection="1">
      <alignment horizontal="center"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20" fontId="5" fillId="0" borderId="0" xfId="4" applyNumberFormat="1" applyFont="1" applyBorder="1" applyAlignment="1">
      <alignment vertical="center"/>
    </xf>
    <xf numFmtId="21" fontId="5" fillId="0" borderId="0" xfId="4" applyNumberFormat="1" applyFont="1" applyBorder="1" applyAlignment="1">
      <alignment vertical="center"/>
    </xf>
    <xf numFmtId="47" fontId="5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27" xfId="0" applyNumberFormat="1" applyFont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4" applyFont="1" applyFill="1" applyBorder="1" applyAlignment="1">
      <alignment horizontal="center" vertical="center" wrapText="1"/>
    </xf>
    <xf numFmtId="0" fontId="4" fillId="0" borderId="28" xfId="4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/>
    </xf>
    <xf numFmtId="0" fontId="4" fillId="0" borderId="46" xfId="4" applyFont="1" applyFill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top"/>
    </xf>
    <xf numFmtId="0" fontId="9" fillId="2" borderId="35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168" fontId="4" fillId="0" borderId="47" xfId="0" applyNumberFormat="1" applyFont="1" applyBorder="1" applyAlignment="1">
      <alignment vertical="center"/>
    </xf>
    <xf numFmtId="2" fontId="4" fillId="0" borderId="48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168" fontId="4" fillId="0" borderId="40" xfId="0" applyNumberFormat="1" applyFont="1" applyBorder="1" applyAlignment="1">
      <alignment vertical="center"/>
    </xf>
    <xf numFmtId="2" fontId="4" fillId="0" borderId="49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68" fontId="4" fillId="0" borderId="31" xfId="0" applyNumberFormat="1" applyFont="1" applyBorder="1" applyAlignment="1">
      <alignment vertical="center"/>
    </xf>
    <xf numFmtId="2" fontId="4" fillId="0" borderId="50" xfId="0" applyNumberFormat="1" applyFont="1" applyBorder="1" applyAlignment="1">
      <alignment vertical="center"/>
    </xf>
    <xf numFmtId="0" fontId="4" fillId="0" borderId="4" xfId="4" applyFont="1" applyBorder="1" applyAlignment="1">
      <alignment horizontal="center"/>
    </xf>
    <xf numFmtId="0" fontId="14" fillId="0" borderId="5" xfId="4" applyFont="1" applyFill="1" applyBorder="1" applyAlignment="1">
      <alignment vertical="center" wrapText="1"/>
    </xf>
    <xf numFmtId="167" fontId="4" fillId="0" borderId="45" xfId="4" applyNumberFormat="1" applyFont="1" applyBorder="1" applyAlignment="1">
      <alignment horizontal="center" vertical="center"/>
    </xf>
    <xf numFmtId="165" fontId="4" fillId="0" borderId="45" xfId="4" applyNumberFormat="1" applyFont="1" applyBorder="1" applyAlignment="1">
      <alignment horizontal="center" vertical="center"/>
    </xf>
    <xf numFmtId="0" fontId="27" fillId="0" borderId="27" xfId="7" applyNumberFormat="1" applyFont="1" applyBorder="1" applyAlignment="1">
      <alignment horizontal="center" vertical="center"/>
    </xf>
    <xf numFmtId="0" fontId="27" fillId="0" borderId="27" xfId="7" applyFont="1" applyBorder="1" applyAlignment="1">
      <alignment horizontal="center" vertical="center"/>
    </xf>
    <xf numFmtId="0" fontId="27" fillId="0" borderId="27" xfId="7" applyFont="1" applyBorder="1" applyAlignment="1">
      <alignment horizontal="center" vertical="top"/>
    </xf>
    <xf numFmtId="0" fontId="4" fillId="0" borderId="27" xfId="7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27" fillId="0" borderId="45" xfId="7" applyFont="1" applyBorder="1" applyAlignment="1">
      <alignment horizontal="center" vertical="top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2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15" fillId="2" borderId="42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4" fillId="0" borderId="37" xfId="4" applyFont="1" applyFill="1" applyBorder="1" applyAlignment="1">
      <alignment horizontal="center" vertical="center"/>
    </xf>
    <xf numFmtId="0" fontId="14" fillId="0" borderId="38" xfId="4" applyFont="1" applyFill="1" applyBorder="1" applyAlignment="1">
      <alignment horizontal="center" vertical="center"/>
    </xf>
    <xf numFmtId="0" fontId="14" fillId="0" borderId="39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11" fillId="2" borderId="12" xfId="4" applyFont="1" applyFill="1" applyBorder="1" applyAlignment="1">
      <alignment horizontal="center" vertical="center"/>
    </xf>
    <xf numFmtId="0" fontId="11" fillId="2" borderId="13" xfId="4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1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3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14" fontId="27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7" fontId="27" fillId="0" borderId="27" xfId="0" applyNumberFormat="1" applyFont="1" applyBorder="1" applyAlignment="1">
      <alignment horizontal="center" vertical="center"/>
    </xf>
    <xf numFmtId="167" fontId="27" fillId="0" borderId="27" xfId="0" applyNumberFormat="1" applyFont="1" applyBorder="1" applyAlignment="1">
      <alignment horizontal="center" vertical="top"/>
    </xf>
  </cellXfs>
  <cellStyles count="10">
    <cellStyle name="Обычный" xfId="0" builtinId="0"/>
    <cellStyle name="Обычный 2" xfId="1"/>
    <cellStyle name="Обычный 3" xfId="2"/>
    <cellStyle name="Обычный 3 2" xfId="8"/>
    <cellStyle name="Обычный 4" xfId="4"/>
    <cellStyle name="Обычный 4 2" xfId="9"/>
    <cellStyle name="Обычный 5" xfId="7"/>
    <cellStyle name="Обычный 6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370379</xdr:colOff>
      <xdr:row>0</xdr:row>
      <xdr:rowOff>79745</xdr:rowOff>
    </xdr:from>
    <xdr:to>
      <xdr:col>3</xdr:col>
      <xdr:colOff>434654</xdr:colOff>
      <xdr:row>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829" y="79745"/>
          <a:ext cx="864375" cy="701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175575</xdr:colOff>
      <xdr:row>3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9025" cy="771525"/>
        </a:xfrm>
        <a:prstGeom prst="rect">
          <a:avLst/>
        </a:prstGeom>
      </xdr:spPr>
    </xdr:pic>
    <xdr:clientData/>
  </xdr:twoCellAnchor>
  <xdr:oneCellAnchor>
    <xdr:from>
      <xdr:col>10</xdr:col>
      <xdr:colOff>790575</xdr:colOff>
      <xdr:row>0</xdr:row>
      <xdr:rowOff>114300</xdr:rowOff>
    </xdr:from>
    <xdr:ext cx="726730" cy="619125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114300"/>
          <a:ext cx="726730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2" t="s">
        <v>37</v>
      </c>
      <c r="B1" s="182"/>
      <c r="C1" s="182"/>
      <c r="D1" s="182"/>
      <c r="E1" s="182"/>
      <c r="F1" s="182"/>
      <c r="G1" s="182"/>
    </row>
    <row r="2" spans="1:9" ht="15.75" customHeight="1" x14ac:dyDescent="0.2">
      <c r="A2" s="183" t="s">
        <v>60</v>
      </c>
      <c r="B2" s="183"/>
      <c r="C2" s="183"/>
      <c r="D2" s="183"/>
      <c r="E2" s="183"/>
      <c r="F2" s="183"/>
      <c r="G2" s="183"/>
    </row>
    <row r="3" spans="1:9" ht="21" x14ac:dyDescent="0.2">
      <c r="A3" s="182" t="s">
        <v>38</v>
      </c>
      <c r="B3" s="182"/>
      <c r="C3" s="182"/>
      <c r="D3" s="182"/>
      <c r="E3" s="182"/>
      <c r="F3" s="182"/>
      <c r="G3" s="182"/>
    </row>
    <row r="4" spans="1:9" ht="21" x14ac:dyDescent="0.2">
      <c r="A4" s="182" t="s">
        <v>54</v>
      </c>
      <c r="B4" s="182"/>
      <c r="C4" s="182"/>
      <c r="D4" s="182"/>
      <c r="E4" s="182"/>
      <c r="F4" s="182"/>
      <c r="G4" s="182"/>
    </row>
    <row r="5" spans="1:9" s="2" customFormat="1" ht="28.5" x14ac:dyDescent="0.2">
      <c r="A5" s="184" t="s">
        <v>25</v>
      </c>
      <c r="B5" s="184"/>
      <c r="C5" s="184"/>
      <c r="D5" s="184"/>
      <c r="E5" s="184"/>
      <c r="F5" s="184"/>
      <c r="G5" s="184"/>
      <c r="I5" s="3"/>
    </row>
    <row r="6" spans="1:9" s="2" customFormat="1" ht="18" customHeight="1" thickBot="1" x14ac:dyDescent="0.25">
      <c r="A6" s="185" t="s">
        <v>40</v>
      </c>
      <c r="B6" s="185"/>
      <c r="C6" s="185"/>
      <c r="D6" s="185"/>
      <c r="E6" s="185"/>
      <c r="F6" s="185"/>
      <c r="G6" s="185"/>
    </row>
    <row r="7" spans="1:9" ht="18" customHeight="1" thickTop="1" x14ac:dyDescent="0.2">
      <c r="A7" s="186" t="s">
        <v>0</v>
      </c>
      <c r="B7" s="187"/>
      <c r="C7" s="187"/>
      <c r="D7" s="187"/>
      <c r="E7" s="187"/>
      <c r="F7" s="187"/>
      <c r="G7" s="188"/>
    </row>
    <row r="8" spans="1:9" ht="18" customHeight="1" x14ac:dyDescent="0.2">
      <c r="A8" s="189" t="s">
        <v>1</v>
      </c>
      <c r="B8" s="190"/>
      <c r="C8" s="190"/>
      <c r="D8" s="190"/>
      <c r="E8" s="190"/>
      <c r="F8" s="190"/>
      <c r="G8" s="191"/>
    </row>
    <row r="9" spans="1:9" ht="19.5" customHeight="1" x14ac:dyDescent="0.2">
      <c r="A9" s="189" t="s">
        <v>2</v>
      </c>
      <c r="B9" s="190"/>
      <c r="C9" s="190"/>
      <c r="D9" s="190"/>
      <c r="E9" s="190"/>
      <c r="F9" s="190"/>
      <c r="G9" s="191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2" t="s">
        <v>27</v>
      </c>
      <c r="E11" s="19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75" t="s">
        <v>26</v>
      </c>
      <c r="B18" s="177" t="s">
        <v>19</v>
      </c>
      <c r="C18" s="177" t="s">
        <v>20</v>
      </c>
      <c r="D18" s="179" t="s">
        <v>21</v>
      </c>
      <c r="E18" s="177" t="s">
        <v>22</v>
      </c>
      <c r="F18" s="177" t="s">
        <v>29</v>
      </c>
      <c r="G18" s="173" t="s">
        <v>23</v>
      </c>
    </row>
    <row r="19" spans="1:13" s="36" customFormat="1" ht="22.5" customHeight="1" x14ac:dyDescent="0.2">
      <c r="A19" s="176"/>
      <c r="B19" s="178"/>
      <c r="C19" s="178"/>
      <c r="D19" s="180"/>
      <c r="E19" s="178"/>
      <c r="F19" s="181"/>
      <c r="G19" s="174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0.1465179667445059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0.11076513215999573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0.38222879590379077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0.82982323174023898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0.66299945512820424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0.13518785783737441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0.9743269807657966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0.22544598853648046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0.75173964120876768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0.23347480725948022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0.19309761810030446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0.41092894818719339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1.5658353691214266E-2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0.83596581265699976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0.2111102851239216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0.64069678491085369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0.7620281380080256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0.16747079370993556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0.88584091014507493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0.66480922927011421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0.58496958463006554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0.16530303619123821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0.65058582776197083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0.89646789518618331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0.35155958792038977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0.70487584151859473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0.1715378365886886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0.2540960852283739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0.74669289244321169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0.11784893063455248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0.87070084034908601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0.30396416945778904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0.63668142797639193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0.78056823174995171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0.23119700969885593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0.48614602792174999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0.93222764780702538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0.29194902456868199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0.34219031529528698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0.54922893592147259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0.94239959752819691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0.39631695386250509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0.97486984505568031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0.85574610836440324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0.20691930790112678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0.6749859023432877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0.98871317697633265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0.94155855090424023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0.94731323684812352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0.21390382809220099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0.22479170600998799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0.93257485094660131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0.83937858884818173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0.66991470309288648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0.35764759229878085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0.82319093376661989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0.10915499201464551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0.84234821857007725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0.99642754703313485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0.93181774335707879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0.81147475546768133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0.53805895481109745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0.5363534434071664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0.37985183226749009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0.12511204075068572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0.64530970734966486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0.50592441848651959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0.84555730392345818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5.5507666359478791E-2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0.92002411442536092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0.94865512193050006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0.42385219037811506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0.78639233813945264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0.92952341436607056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0.62442009413555655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0.65819803866132565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0.16617390180512137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0.87417219427614357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0.92254128038660699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0.47684106580900687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0.84721051896587463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0.38686574723430955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0.7331877411485308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0.68314967188347586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0.79089426838035437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0.47575730824584139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0.62337354757131025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0.63398741785234758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0.27917294348857691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0.3036737957043486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0.1632034792577679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0.8150903765215014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0.81071169661965514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03"/>
  <sheetViews>
    <sheetView tabSelected="1" view="pageBreakPreview" topLeftCell="A54" zoomScaleNormal="100" zoomScaleSheetLayoutView="100" workbookViewId="0">
      <selection activeCell="K63" sqref="K63"/>
    </sheetView>
  </sheetViews>
  <sheetFormatPr defaultRowHeight="12.75" x14ac:dyDescent="0.2"/>
  <cols>
    <col min="1" max="1" width="6.125" style="65" customWidth="1"/>
    <col min="2" max="2" width="6.125" style="103" customWidth="1"/>
    <col min="3" max="3" width="10.5" style="103" customWidth="1"/>
    <col min="4" max="4" width="17.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5.75" customHeight="1" x14ac:dyDescent="0.2">
      <c r="A1" s="231" t="s">
        <v>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15.75" customHeight="1" x14ac:dyDescent="0.2">
      <c r="A2" s="231" t="s">
        <v>177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21" x14ac:dyDescent="0.2">
      <c r="A3" s="231" t="s">
        <v>178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21" x14ac:dyDescent="0.2">
      <c r="A4" s="231" t="s">
        <v>38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20.25" customHeight="1" x14ac:dyDescent="0.2">
      <c r="A5" s="231" t="s">
        <v>323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66" customFormat="1" ht="28.5" x14ac:dyDescent="0.2">
      <c r="A6" s="232" t="s">
        <v>39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66" customFormat="1" ht="18" customHeight="1" x14ac:dyDescent="0.2">
      <c r="A7" s="230" t="s">
        <v>40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s="6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325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326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71" t="s">
        <v>179</v>
      </c>
      <c r="B13" s="72"/>
      <c r="C13" s="104"/>
      <c r="D13" s="105"/>
      <c r="E13" s="73"/>
      <c r="F13" s="73"/>
      <c r="G13" s="74" t="s">
        <v>327</v>
      </c>
      <c r="H13" s="73"/>
      <c r="I13" s="73"/>
      <c r="J13" s="73"/>
      <c r="K13" s="75"/>
      <c r="L13" s="76" t="s">
        <v>329</v>
      </c>
    </row>
    <row r="14" spans="1:12" ht="15.75" x14ac:dyDescent="0.2">
      <c r="A14" s="77" t="s">
        <v>324</v>
      </c>
      <c r="B14" s="78"/>
      <c r="C14" s="106"/>
      <c r="D14" s="107"/>
      <c r="E14" s="79"/>
      <c r="F14" s="79"/>
      <c r="G14" s="80" t="s">
        <v>328</v>
      </c>
      <c r="H14" s="79"/>
      <c r="I14" s="79"/>
      <c r="J14" s="79"/>
      <c r="K14" s="81"/>
      <c r="L14" s="82" t="s">
        <v>180</v>
      </c>
    </row>
    <row r="15" spans="1:12" ht="15" x14ac:dyDescent="0.2">
      <c r="A15" s="224" t="s">
        <v>8</v>
      </c>
      <c r="B15" s="194"/>
      <c r="C15" s="194"/>
      <c r="D15" s="194"/>
      <c r="E15" s="194"/>
      <c r="F15" s="194"/>
      <c r="G15" s="225"/>
      <c r="H15" s="193" t="s">
        <v>9</v>
      </c>
      <c r="I15" s="194"/>
      <c r="J15" s="194"/>
      <c r="K15" s="194"/>
      <c r="L15" s="195"/>
    </row>
    <row r="16" spans="1:12" ht="15" x14ac:dyDescent="0.2">
      <c r="A16" s="83" t="s">
        <v>10</v>
      </c>
      <c r="B16" s="84"/>
      <c r="C16" s="84"/>
      <c r="D16" s="85"/>
      <c r="E16" s="86"/>
      <c r="F16" s="85"/>
      <c r="G16" s="87"/>
      <c r="H16" s="88" t="s">
        <v>181</v>
      </c>
      <c r="I16" s="89"/>
      <c r="J16" s="89"/>
      <c r="K16" s="89"/>
      <c r="L16" s="90"/>
    </row>
    <row r="17" spans="1:20" ht="15" x14ac:dyDescent="0.2">
      <c r="A17" s="83" t="s">
        <v>12</v>
      </c>
      <c r="B17" s="84"/>
      <c r="C17" s="84"/>
      <c r="D17" s="91"/>
      <c r="E17" s="86"/>
      <c r="F17" s="85"/>
      <c r="G17" s="87" t="s">
        <v>184</v>
      </c>
      <c r="H17" s="88" t="s">
        <v>182</v>
      </c>
      <c r="I17" s="89"/>
      <c r="J17" s="89"/>
      <c r="K17" s="89"/>
      <c r="L17" s="90"/>
    </row>
    <row r="18" spans="1:20" ht="15" x14ac:dyDescent="0.2">
      <c r="A18" s="83" t="s">
        <v>14</v>
      </c>
      <c r="B18" s="84"/>
      <c r="C18" s="84"/>
      <c r="D18" s="91"/>
      <c r="E18" s="86"/>
      <c r="F18" s="85"/>
      <c r="G18" s="87" t="s">
        <v>185</v>
      </c>
      <c r="H18" s="88" t="s">
        <v>330</v>
      </c>
      <c r="I18" s="89"/>
      <c r="J18" s="89"/>
      <c r="K18" s="89"/>
      <c r="L18" s="90"/>
    </row>
    <row r="19" spans="1:20" ht="15.75" thickBot="1" x14ac:dyDescent="0.25">
      <c r="A19" s="83" t="s">
        <v>16</v>
      </c>
      <c r="B19" s="92"/>
      <c r="C19" s="92"/>
      <c r="D19" s="93"/>
      <c r="E19" s="93"/>
      <c r="F19" s="93"/>
      <c r="G19" s="94" t="s">
        <v>183</v>
      </c>
      <c r="H19" s="88" t="s">
        <v>171</v>
      </c>
      <c r="I19" s="89"/>
      <c r="J19" s="89"/>
      <c r="K19" s="89">
        <v>60</v>
      </c>
      <c r="L19" s="90" t="s">
        <v>331</v>
      </c>
    </row>
    <row r="20" spans="1:20" ht="6.75" customHeight="1" thickTop="1" thickBot="1" x14ac:dyDescent="0.25">
      <c r="A20" s="95"/>
      <c r="B20" s="96"/>
      <c r="C20" s="96"/>
      <c r="D20" s="97"/>
      <c r="E20" s="97"/>
      <c r="F20" s="97"/>
      <c r="G20" s="97"/>
      <c r="H20" s="97"/>
      <c r="I20" s="97"/>
      <c r="J20" s="97"/>
      <c r="K20" s="97"/>
      <c r="L20" s="98"/>
    </row>
    <row r="21" spans="1:20" s="99" customFormat="1" ht="21" customHeight="1" thickTop="1" x14ac:dyDescent="0.2">
      <c r="A21" s="226" t="s">
        <v>42</v>
      </c>
      <c r="B21" s="203" t="s">
        <v>19</v>
      </c>
      <c r="C21" s="203" t="s">
        <v>43</v>
      </c>
      <c r="D21" s="203" t="s">
        <v>20</v>
      </c>
      <c r="E21" s="203" t="s">
        <v>21</v>
      </c>
      <c r="F21" s="203" t="s">
        <v>44</v>
      </c>
      <c r="G21" s="203" t="s">
        <v>22</v>
      </c>
      <c r="H21" s="203" t="s">
        <v>45</v>
      </c>
      <c r="I21" s="203" t="s">
        <v>46</v>
      </c>
      <c r="J21" s="203" t="s">
        <v>47</v>
      </c>
      <c r="K21" s="201" t="s">
        <v>48</v>
      </c>
      <c r="L21" s="228" t="s">
        <v>23</v>
      </c>
      <c r="M21" s="199" t="s">
        <v>56</v>
      </c>
      <c r="N21" s="200" t="s">
        <v>57</v>
      </c>
    </row>
    <row r="22" spans="1:20" s="99" customFormat="1" ht="13.5" customHeight="1" x14ac:dyDescent="0.2">
      <c r="A22" s="227"/>
      <c r="B22" s="204"/>
      <c r="C22" s="204"/>
      <c r="D22" s="204"/>
      <c r="E22" s="204"/>
      <c r="F22" s="204"/>
      <c r="G22" s="204"/>
      <c r="H22" s="204"/>
      <c r="I22" s="204"/>
      <c r="J22" s="204"/>
      <c r="K22" s="202"/>
      <c r="L22" s="229"/>
      <c r="M22" s="199"/>
      <c r="N22" s="200"/>
    </row>
    <row r="23" spans="1:20" s="100" customFormat="1" ht="26.25" customHeight="1" x14ac:dyDescent="0.2">
      <c r="A23" s="133">
        <v>1</v>
      </c>
      <c r="B23" s="124">
        <v>49</v>
      </c>
      <c r="C23" s="124">
        <v>10083179100</v>
      </c>
      <c r="D23" s="127" t="s">
        <v>95</v>
      </c>
      <c r="E23" s="233">
        <v>38534</v>
      </c>
      <c r="F23" s="166" t="s">
        <v>170</v>
      </c>
      <c r="G23" s="234" t="s">
        <v>96</v>
      </c>
      <c r="H23" s="235">
        <v>6.5659722222222217E-2</v>
      </c>
      <c r="I23" s="236"/>
      <c r="J23" s="124">
        <v>38.08</v>
      </c>
      <c r="K23" s="136" t="s">
        <v>332</v>
      </c>
      <c r="L23" s="125"/>
      <c r="M23" s="111">
        <v>0.52470358796296301</v>
      </c>
      <c r="N23" s="108">
        <v>0.51249999999999596</v>
      </c>
      <c r="O23" s="65"/>
      <c r="P23" s="65"/>
      <c r="Q23" s="65"/>
      <c r="R23" s="65"/>
      <c r="S23" s="65"/>
      <c r="T23" s="65"/>
    </row>
    <row r="24" spans="1:20" s="100" customFormat="1" ht="27.75" customHeight="1" x14ac:dyDescent="0.2">
      <c r="A24" s="133">
        <v>2</v>
      </c>
      <c r="B24" s="124">
        <v>178</v>
      </c>
      <c r="C24" s="124">
        <v>10082231934</v>
      </c>
      <c r="D24" s="123" t="s">
        <v>333</v>
      </c>
      <c r="E24" s="136" t="s">
        <v>212</v>
      </c>
      <c r="F24" s="166" t="s">
        <v>170</v>
      </c>
      <c r="G24" s="136" t="s">
        <v>190</v>
      </c>
      <c r="H24" s="235">
        <v>6.5659722222222217E-2</v>
      </c>
      <c r="I24" s="236"/>
      <c r="J24" s="124">
        <v>38.08</v>
      </c>
      <c r="K24" s="136" t="s">
        <v>332</v>
      </c>
      <c r="L24" s="125"/>
      <c r="M24" s="111">
        <v>0.5149914351851852</v>
      </c>
      <c r="N24" s="108">
        <v>0.50277777777777399</v>
      </c>
      <c r="O24" s="65"/>
      <c r="P24" s="65"/>
      <c r="Q24" s="65"/>
      <c r="R24" s="65"/>
      <c r="S24" s="65"/>
      <c r="T24" s="65"/>
    </row>
    <row r="25" spans="1:20" s="100" customFormat="1" ht="27.75" customHeight="1" x14ac:dyDescent="0.2">
      <c r="A25" s="133">
        <v>3</v>
      </c>
      <c r="B25" s="124">
        <v>46</v>
      </c>
      <c r="C25" s="124">
        <v>10083185867</v>
      </c>
      <c r="D25" s="123" t="s">
        <v>235</v>
      </c>
      <c r="E25" s="136" t="s">
        <v>205</v>
      </c>
      <c r="F25" s="166" t="s">
        <v>169</v>
      </c>
      <c r="G25" s="136" t="s">
        <v>186</v>
      </c>
      <c r="H25" s="235">
        <v>6.5659722222222217E-2</v>
      </c>
      <c r="I25" s="236"/>
      <c r="J25" s="124">
        <v>38.08</v>
      </c>
      <c r="K25" s="136" t="s">
        <v>332</v>
      </c>
      <c r="L25" s="126"/>
      <c r="M25" s="110">
        <v>0.47557743055555557</v>
      </c>
      <c r="N25" s="108">
        <v>0.46319444444444402</v>
      </c>
    </row>
    <row r="26" spans="1:20" s="100" customFormat="1" ht="27.75" customHeight="1" x14ac:dyDescent="0.2">
      <c r="A26" s="133">
        <v>4</v>
      </c>
      <c r="B26" s="124">
        <v>9</v>
      </c>
      <c r="C26" s="124">
        <v>10091962953</v>
      </c>
      <c r="D26" s="123" t="s">
        <v>213</v>
      </c>
      <c r="E26" s="136" t="s">
        <v>214</v>
      </c>
      <c r="F26" s="167" t="s">
        <v>338</v>
      </c>
      <c r="G26" s="136" t="s">
        <v>193</v>
      </c>
      <c r="H26" s="235">
        <v>6.5694444444444444E-2</v>
      </c>
      <c r="I26" s="235">
        <v>3.4722222222222222E-5</v>
      </c>
      <c r="J26" s="124">
        <v>38.049999999999997</v>
      </c>
      <c r="K26" s="136" t="s">
        <v>332</v>
      </c>
      <c r="L26" s="125"/>
      <c r="M26" s="111">
        <v>0.50898958333333333</v>
      </c>
      <c r="N26" s="108">
        <v>0.49652777777777501</v>
      </c>
      <c r="O26" s="65"/>
      <c r="P26" s="65"/>
      <c r="Q26" s="65"/>
      <c r="R26" s="65"/>
      <c r="S26" s="65"/>
      <c r="T26" s="65"/>
    </row>
    <row r="27" spans="1:20" s="100" customFormat="1" ht="27.75" customHeight="1" x14ac:dyDescent="0.2">
      <c r="A27" s="133">
        <v>5</v>
      </c>
      <c r="B27" s="124">
        <v>56</v>
      </c>
      <c r="C27" s="124">
        <v>10092632556</v>
      </c>
      <c r="D27" s="123" t="s">
        <v>220</v>
      </c>
      <c r="E27" s="136" t="s">
        <v>221</v>
      </c>
      <c r="F27" s="167" t="s">
        <v>338</v>
      </c>
      <c r="G27" s="136" t="s">
        <v>199</v>
      </c>
      <c r="H27" s="235">
        <v>6.5694444444444444E-2</v>
      </c>
      <c r="I27" s="235">
        <v>3.4722222222222222E-5</v>
      </c>
      <c r="J27" s="124">
        <v>38.049999999999997</v>
      </c>
      <c r="K27" s="136" t="s">
        <v>332</v>
      </c>
      <c r="L27" s="125"/>
      <c r="M27" s="111">
        <v>0.52706354166666669</v>
      </c>
      <c r="N27" s="108">
        <v>0.51458333333332895</v>
      </c>
      <c r="O27" s="65"/>
      <c r="P27" s="65"/>
      <c r="Q27" s="65"/>
      <c r="R27" s="65"/>
      <c r="S27" s="65"/>
      <c r="T27" s="65"/>
    </row>
    <row r="28" spans="1:20" s="100" customFormat="1" ht="27.75" customHeight="1" x14ac:dyDescent="0.2">
      <c r="A28" s="133">
        <v>6</v>
      </c>
      <c r="B28" s="124">
        <v>57</v>
      </c>
      <c r="C28" s="124">
        <v>10093909522</v>
      </c>
      <c r="D28" s="123" t="s">
        <v>197</v>
      </c>
      <c r="E28" s="136" t="s">
        <v>198</v>
      </c>
      <c r="F28" s="167" t="s">
        <v>338</v>
      </c>
      <c r="G28" s="136" t="s">
        <v>199</v>
      </c>
      <c r="H28" s="235">
        <v>6.5729166666666672E-2</v>
      </c>
      <c r="I28" s="235">
        <v>6.9444444444444444E-5</v>
      </c>
      <c r="J28" s="124">
        <v>38.03</v>
      </c>
      <c r="K28" s="136" t="s">
        <v>332</v>
      </c>
      <c r="L28" s="125"/>
      <c r="M28" s="111">
        <v>0.5216108796296296</v>
      </c>
      <c r="N28" s="108">
        <v>0.50902777777777397</v>
      </c>
      <c r="O28" s="65"/>
      <c r="P28" s="65"/>
      <c r="Q28" s="65"/>
      <c r="R28" s="65"/>
      <c r="S28" s="65"/>
      <c r="T28" s="65"/>
    </row>
    <row r="29" spans="1:20" s="100" customFormat="1" ht="27.75" customHeight="1" x14ac:dyDescent="0.2">
      <c r="A29" s="133">
        <v>7</v>
      </c>
      <c r="B29" s="124">
        <v>30</v>
      </c>
      <c r="C29" s="124">
        <v>10077687381</v>
      </c>
      <c r="D29" s="123" t="s">
        <v>210</v>
      </c>
      <c r="E29" s="136" t="s">
        <v>211</v>
      </c>
      <c r="F29" s="166" t="s">
        <v>170</v>
      </c>
      <c r="G29" s="136" t="s">
        <v>196</v>
      </c>
      <c r="H29" s="235">
        <v>6.5729166666666672E-2</v>
      </c>
      <c r="I29" s="235">
        <v>6.9444444444444444E-5</v>
      </c>
      <c r="J29" s="124">
        <v>38.03</v>
      </c>
      <c r="K29" s="136" t="s">
        <v>332</v>
      </c>
      <c r="L29" s="125"/>
      <c r="M29" s="111">
        <v>0.49808935185185188</v>
      </c>
      <c r="N29" s="108">
        <v>0.485416666666664</v>
      </c>
      <c r="O29" s="65"/>
      <c r="P29" s="65"/>
      <c r="Q29" s="65"/>
      <c r="R29" s="65"/>
      <c r="S29" s="65"/>
      <c r="T29" s="65"/>
    </row>
    <row r="30" spans="1:20" s="100" customFormat="1" ht="27.75" customHeight="1" x14ac:dyDescent="0.2">
      <c r="A30" s="133">
        <v>8</v>
      </c>
      <c r="B30" s="124">
        <v>58</v>
      </c>
      <c r="C30" s="124">
        <v>10093597809</v>
      </c>
      <c r="D30" s="123" t="s">
        <v>334</v>
      </c>
      <c r="E30" s="136" t="s">
        <v>219</v>
      </c>
      <c r="F30" s="167" t="s">
        <v>338</v>
      </c>
      <c r="G30" s="136" t="s">
        <v>199</v>
      </c>
      <c r="H30" s="235">
        <v>6.5752314814814819E-2</v>
      </c>
      <c r="I30" s="235">
        <v>9.2592592592592588E-5</v>
      </c>
      <c r="J30" s="124">
        <v>38.020000000000003</v>
      </c>
      <c r="K30" s="138"/>
      <c r="L30" s="125"/>
      <c r="M30" s="111">
        <v>0.48635578703703702</v>
      </c>
      <c r="N30" s="108">
        <v>0.47361111111110998</v>
      </c>
      <c r="O30" s="65"/>
      <c r="P30" s="65"/>
      <c r="Q30" s="65"/>
      <c r="R30" s="65"/>
      <c r="S30" s="65"/>
      <c r="T30" s="65"/>
    </row>
    <row r="31" spans="1:20" s="100" customFormat="1" ht="27.75" customHeight="1" x14ac:dyDescent="0.2">
      <c r="A31" s="133">
        <v>9</v>
      </c>
      <c r="B31" s="124">
        <v>6</v>
      </c>
      <c r="C31" s="124">
        <v>10091972047</v>
      </c>
      <c r="D31" s="123" t="s">
        <v>215</v>
      </c>
      <c r="E31" s="136" t="s">
        <v>216</v>
      </c>
      <c r="F31" s="167" t="s">
        <v>338</v>
      </c>
      <c r="G31" s="136" t="s">
        <v>193</v>
      </c>
      <c r="H31" s="235">
        <v>6.5752314814814819E-2</v>
      </c>
      <c r="I31" s="235">
        <v>9.2592592592592588E-5</v>
      </c>
      <c r="J31" s="124">
        <v>38.020000000000003</v>
      </c>
      <c r="K31" s="138"/>
      <c r="L31" s="125"/>
      <c r="M31" s="111">
        <v>0.5342844907407408</v>
      </c>
      <c r="N31" s="108">
        <v>0.52152777777777304</v>
      </c>
      <c r="O31" s="65"/>
      <c r="P31" s="65"/>
      <c r="Q31" s="65"/>
      <c r="R31" s="65"/>
      <c r="S31" s="65"/>
      <c r="T31" s="65"/>
    </row>
    <row r="32" spans="1:20" s="100" customFormat="1" ht="27.75" customHeight="1" x14ac:dyDescent="0.2">
      <c r="A32" s="133">
        <v>10</v>
      </c>
      <c r="B32" s="124">
        <v>40</v>
      </c>
      <c r="C32" s="124">
        <v>10114021359</v>
      </c>
      <c r="D32" s="123" t="s">
        <v>260</v>
      </c>
      <c r="E32" s="136" t="s">
        <v>261</v>
      </c>
      <c r="F32" s="168"/>
      <c r="G32" s="136" t="s">
        <v>186</v>
      </c>
      <c r="H32" s="235">
        <v>6.5752314814814819E-2</v>
      </c>
      <c r="I32" s="235">
        <v>9.2592592592592588E-5</v>
      </c>
      <c r="J32" s="124">
        <v>38.020000000000003</v>
      </c>
      <c r="K32" s="138"/>
      <c r="L32" s="126"/>
      <c r="M32" s="110">
        <v>0.47817696759259259</v>
      </c>
      <c r="N32" s="108">
        <v>0.46527777777777701</v>
      </c>
    </row>
    <row r="33" spans="1:20" s="100" customFormat="1" ht="27.75" customHeight="1" x14ac:dyDescent="0.2">
      <c r="A33" s="133">
        <v>11</v>
      </c>
      <c r="B33" s="124">
        <v>59</v>
      </c>
      <c r="C33" s="124">
        <v>10092633667</v>
      </c>
      <c r="D33" s="123" t="s">
        <v>202</v>
      </c>
      <c r="E33" s="136" t="s">
        <v>203</v>
      </c>
      <c r="F33" s="167" t="s">
        <v>338</v>
      </c>
      <c r="G33" s="136" t="s">
        <v>199</v>
      </c>
      <c r="H33" s="235">
        <v>6.5752314814814819E-2</v>
      </c>
      <c r="I33" s="235">
        <v>9.2592592592592588E-5</v>
      </c>
      <c r="J33" s="124">
        <v>38.020000000000003</v>
      </c>
      <c r="K33" s="138"/>
      <c r="L33" s="125"/>
      <c r="M33" s="111">
        <v>0.50597812500000006</v>
      </c>
      <c r="N33" s="108">
        <v>0.49305555555555303</v>
      </c>
      <c r="O33" s="65"/>
      <c r="P33" s="65"/>
      <c r="Q33" s="65"/>
      <c r="R33" s="65"/>
      <c r="S33" s="65"/>
      <c r="T33" s="65"/>
    </row>
    <row r="34" spans="1:20" s="100" customFormat="1" ht="27.75" customHeight="1" x14ac:dyDescent="0.2">
      <c r="A34" s="133">
        <v>12</v>
      </c>
      <c r="B34" s="124">
        <v>32</v>
      </c>
      <c r="C34" s="124">
        <v>10075383330</v>
      </c>
      <c r="D34" s="123" t="s">
        <v>274</v>
      </c>
      <c r="E34" s="136" t="s">
        <v>275</v>
      </c>
      <c r="F34" s="166" t="s">
        <v>169</v>
      </c>
      <c r="G34" s="136" t="s">
        <v>196</v>
      </c>
      <c r="H34" s="235">
        <v>6.5752314814814819E-2</v>
      </c>
      <c r="I34" s="235">
        <v>9.2592592592592588E-5</v>
      </c>
      <c r="J34" s="124">
        <v>38.020000000000003</v>
      </c>
      <c r="K34" s="138"/>
      <c r="L34" s="125"/>
      <c r="M34" s="111">
        <v>0.52681192129629628</v>
      </c>
      <c r="N34" s="108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33">
        <v>13</v>
      </c>
      <c r="B35" s="124">
        <v>47</v>
      </c>
      <c r="C35" s="124">
        <v>10005797981</v>
      </c>
      <c r="D35" s="123" t="s">
        <v>248</v>
      </c>
      <c r="E35" s="136" t="s">
        <v>249</v>
      </c>
      <c r="F35" s="168"/>
      <c r="G35" s="136" t="s">
        <v>186</v>
      </c>
      <c r="H35" s="235">
        <v>6.5752314814814819E-2</v>
      </c>
      <c r="I35" s="235">
        <v>9.2592592592592588E-5</v>
      </c>
      <c r="J35" s="124">
        <v>38.020000000000003</v>
      </c>
      <c r="K35" s="138"/>
      <c r="L35" s="125"/>
      <c r="M35" s="111">
        <v>0.49626215277777774</v>
      </c>
      <c r="N35" s="108">
        <v>0.48333333333333101</v>
      </c>
    </row>
    <row r="36" spans="1:20" s="100" customFormat="1" ht="27.75" customHeight="1" x14ac:dyDescent="0.2">
      <c r="A36" s="133">
        <v>14</v>
      </c>
      <c r="B36" s="124">
        <v>15</v>
      </c>
      <c r="C36" s="124">
        <v>10090423683</v>
      </c>
      <c r="D36" s="123" t="s">
        <v>266</v>
      </c>
      <c r="E36" s="136" t="s">
        <v>267</v>
      </c>
      <c r="F36" s="166" t="s">
        <v>168</v>
      </c>
      <c r="G36" s="136" t="s">
        <v>196</v>
      </c>
      <c r="H36" s="235">
        <v>6.5752314814814819E-2</v>
      </c>
      <c r="I36" s="235">
        <v>9.2592592592592588E-5</v>
      </c>
      <c r="J36" s="124">
        <v>38.020000000000003</v>
      </c>
      <c r="K36" s="138"/>
      <c r="L36" s="125"/>
      <c r="M36" s="111">
        <v>0.5005046296296296</v>
      </c>
      <c r="N36" s="108">
        <v>0.48749999999999799</v>
      </c>
      <c r="O36" s="65"/>
      <c r="P36" s="65"/>
      <c r="Q36" s="65"/>
      <c r="R36" s="65"/>
      <c r="S36" s="65"/>
      <c r="T36" s="65"/>
    </row>
    <row r="37" spans="1:20" s="100" customFormat="1" ht="27.75" customHeight="1" x14ac:dyDescent="0.2">
      <c r="A37" s="133">
        <v>15</v>
      </c>
      <c r="B37" s="124">
        <v>35</v>
      </c>
      <c r="C37" s="124">
        <v>10093614882</v>
      </c>
      <c r="D37" s="123" t="s">
        <v>242</v>
      </c>
      <c r="E37" s="136" t="s">
        <v>243</v>
      </c>
      <c r="F37" s="166" t="s">
        <v>169</v>
      </c>
      <c r="G37" s="136" t="s">
        <v>186</v>
      </c>
      <c r="H37" s="235">
        <v>6.5752314814814819E-2</v>
      </c>
      <c r="I37" s="235">
        <v>9.2592592592592588E-5</v>
      </c>
      <c r="J37" s="124">
        <v>38.020000000000003</v>
      </c>
      <c r="K37" s="138"/>
      <c r="L37" s="125"/>
      <c r="M37" s="111">
        <v>0.49360636574074074</v>
      </c>
      <c r="N37" s="108">
        <v>0.48055555555555401</v>
      </c>
      <c r="O37" s="65"/>
      <c r="P37" s="65"/>
      <c r="Q37" s="65"/>
      <c r="R37" s="65"/>
      <c r="S37" s="65"/>
      <c r="T37" s="65"/>
    </row>
    <row r="38" spans="1:20" s="100" customFormat="1" ht="27.75" customHeight="1" x14ac:dyDescent="0.2">
      <c r="A38" s="133">
        <v>16</v>
      </c>
      <c r="B38" s="124">
        <v>27</v>
      </c>
      <c r="C38" s="124">
        <v>10099595100</v>
      </c>
      <c r="D38" s="123" t="s">
        <v>268</v>
      </c>
      <c r="E38" s="136" t="s">
        <v>269</v>
      </c>
      <c r="F38" s="166" t="s">
        <v>169</v>
      </c>
      <c r="G38" s="136" t="s">
        <v>196</v>
      </c>
      <c r="H38" s="235">
        <v>6.5752314814814819E-2</v>
      </c>
      <c r="I38" s="235">
        <v>9.2592592592592588E-5</v>
      </c>
      <c r="J38" s="124">
        <v>38.020000000000003</v>
      </c>
      <c r="K38" s="138"/>
      <c r="L38" s="125"/>
      <c r="M38" s="111">
        <v>0.51375972222222221</v>
      </c>
      <c r="N38" s="108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33">
        <v>17</v>
      </c>
      <c r="B39" s="124">
        <v>8</v>
      </c>
      <c r="C39" s="124">
        <v>10081650136</v>
      </c>
      <c r="D39" s="123" t="s">
        <v>191</v>
      </c>
      <c r="E39" s="136" t="s">
        <v>192</v>
      </c>
      <c r="F39" s="167" t="s">
        <v>189</v>
      </c>
      <c r="G39" s="136" t="s">
        <v>193</v>
      </c>
      <c r="H39" s="235">
        <v>6.5752314814814819E-2</v>
      </c>
      <c r="I39" s="235">
        <v>9.2592592592592588E-5</v>
      </c>
      <c r="J39" s="124">
        <v>38.020000000000003</v>
      </c>
      <c r="K39" s="138"/>
      <c r="L39" s="125"/>
      <c r="M39" s="111">
        <v>0.49437152777777776</v>
      </c>
      <c r="N39" s="108">
        <v>0.48124999999999801</v>
      </c>
    </row>
    <row r="40" spans="1:20" ht="27.75" customHeight="1" x14ac:dyDescent="0.2">
      <c r="A40" s="133">
        <v>18</v>
      </c>
      <c r="B40" s="124">
        <v>53</v>
      </c>
      <c r="C40" s="124">
        <v>10082556882</v>
      </c>
      <c r="D40" s="123" t="s">
        <v>223</v>
      </c>
      <c r="E40" s="136" t="s">
        <v>224</v>
      </c>
      <c r="F40" s="166" t="s">
        <v>169</v>
      </c>
      <c r="G40" s="136" t="s">
        <v>186</v>
      </c>
      <c r="H40" s="235">
        <v>6.5844907407407408E-2</v>
      </c>
      <c r="I40" s="235">
        <v>1.8518518518518518E-4</v>
      </c>
      <c r="J40" s="124">
        <v>37.97</v>
      </c>
      <c r="K40" s="138"/>
      <c r="L40" s="125"/>
      <c r="M40" s="111">
        <v>0.53889756944444445</v>
      </c>
      <c r="N40" s="108">
        <v>0.52569444444443902</v>
      </c>
    </row>
    <row r="41" spans="1:20" ht="27.75" customHeight="1" x14ac:dyDescent="0.2">
      <c r="A41" s="133">
        <v>19</v>
      </c>
      <c r="B41" s="124">
        <v>23</v>
      </c>
      <c r="C41" s="124">
        <v>10090064985</v>
      </c>
      <c r="D41" s="123" t="s">
        <v>254</v>
      </c>
      <c r="E41" s="136" t="s">
        <v>255</v>
      </c>
      <c r="F41" s="166" t="s">
        <v>168</v>
      </c>
      <c r="G41" s="136" t="s">
        <v>196</v>
      </c>
      <c r="H41" s="235">
        <v>6.5844907407407408E-2</v>
      </c>
      <c r="I41" s="235">
        <v>1.8518518518518518E-4</v>
      </c>
      <c r="J41" s="124">
        <v>37.97</v>
      </c>
      <c r="K41" s="138"/>
      <c r="L41" s="125"/>
      <c r="M41" s="111">
        <v>0.50838101851851858</v>
      </c>
      <c r="N41" s="108">
        <v>0.49513888888888602</v>
      </c>
    </row>
    <row r="42" spans="1:20" ht="27.75" customHeight="1" x14ac:dyDescent="0.2">
      <c r="A42" s="133">
        <v>20</v>
      </c>
      <c r="B42" s="124">
        <v>48</v>
      </c>
      <c r="C42" s="124">
        <v>10089768531</v>
      </c>
      <c r="D42" s="123" t="s">
        <v>246</v>
      </c>
      <c r="E42" s="136" t="s">
        <v>247</v>
      </c>
      <c r="F42" s="168"/>
      <c r="G42" s="136" t="s">
        <v>186</v>
      </c>
      <c r="H42" s="235">
        <v>6.5844907407407408E-2</v>
      </c>
      <c r="I42" s="235">
        <v>1.8518518518518518E-4</v>
      </c>
      <c r="J42" s="124">
        <v>37.97</v>
      </c>
      <c r="K42" s="138"/>
      <c r="L42" s="125"/>
      <c r="M42" s="111">
        <v>0.52647708333333332</v>
      </c>
      <c r="N42" s="108">
        <v>0.51319444444443996</v>
      </c>
    </row>
    <row r="43" spans="1:20" ht="27.75" customHeight="1" x14ac:dyDescent="0.2">
      <c r="A43" s="133">
        <v>21</v>
      </c>
      <c r="B43" s="124">
        <v>28</v>
      </c>
      <c r="C43" s="124">
        <v>10077480752</v>
      </c>
      <c r="D43" s="123" t="s">
        <v>252</v>
      </c>
      <c r="E43" s="136" t="s">
        <v>253</v>
      </c>
      <c r="F43" s="166" t="s">
        <v>170</v>
      </c>
      <c r="G43" s="136" t="s">
        <v>196</v>
      </c>
      <c r="H43" s="235">
        <v>6.5844907407407408E-2</v>
      </c>
      <c r="I43" s="235">
        <v>1.8518518518518518E-4</v>
      </c>
      <c r="J43" s="124">
        <v>37.97</v>
      </c>
      <c r="K43" s="138"/>
      <c r="L43" s="125"/>
      <c r="M43" s="111">
        <v>0.48972048611111108</v>
      </c>
      <c r="N43" s="108">
        <v>0.47638888888888797</v>
      </c>
    </row>
    <row r="44" spans="1:20" ht="27.75" customHeight="1" x14ac:dyDescent="0.2">
      <c r="A44" s="133">
        <v>22</v>
      </c>
      <c r="B44" s="124">
        <v>2</v>
      </c>
      <c r="C44" s="136" t="s">
        <v>335</v>
      </c>
      <c r="D44" s="123" t="s">
        <v>230</v>
      </c>
      <c r="E44" s="136" t="s">
        <v>231</v>
      </c>
      <c r="F44" s="166" t="s">
        <v>168</v>
      </c>
      <c r="G44" s="136" t="s">
        <v>193</v>
      </c>
      <c r="H44" s="235">
        <v>6.5844907407407408E-2</v>
      </c>
      <c r="I44" s="235">
        <v>1.8518518518518518E-4</v>
      </c>
      <c r="J44" s="124">
        <v>37.97</v>
      </c>
      <c r="K44" s="138"/>
      <c r="L44" s="125"/>
      <c r="M44" s="111">
        <v>0.53000949074074077</v>
      </c>
      <c r="N44" s="108">
        <v>0.51666666666666194</v>
      </c>
    </row>
    <row r="45" spans="1:20" ht="27.75" customHeight="1" x14ac:dyDescent="0.2">
      <c r="A45" s="133">
        <v>23</v>
      </c>
      <c r="B45" s="124">
        <v>29</v>
      </c>
      <c r="C45" s="124">
        <v>10077686573</v>
      </c>
      <c r="D45" s="123" t="s">
        <v>194</v>
      </c>
      <c r="E45" s="136" t="s">
        <v>195</v>
      </c>
      <c r="F45" s="167" t="s">
        <v>338</v>
      </c>
      <c r="G45" s="136" t="s">
        <v>196</v>
      </c>
      <c r="H45" s="235">
        <v>6.5891203703703702E-2</v>
      </c>
      <c r="I45" s="235">
        <v>2.3148148148148146E-4</v>
      </c>
      <c r="J45" s="124">
        <v>37.94</v>
      </c>
      <c r="K45" s="138"/>
      <c r="L45" s="125"/>
      <c r="M45" s="111">
        <v>0.51266018518518519</v>
      </c>
      <c r="N45" s="108">
        <v>0.49930555555555201</v>
      </c>
    </row>
    <row r="46" spans="1:20" ht="27.75" customHeight="1" x14ac:dyDescent="0.2">
      <c r="A46" s="133">
        <v>24</v>
      </c>
      <c r="B46" s="124">
        <v>44</v>
      </c>
      <c r="C46" s="124">
        <v>10089576046</v>
      </c>
      <c r="D46" s="127" t="s">
        <v>342</v>
      </c>
      <c r="E46" s="136" t="s">
        <v>234</v>
      </c>
      <c r="F46" s="166" t="s">
        <v>169</v>
      </c>
      <c r="G46" s="136" t="s">
        <v>186</v>
      </c>
      <c r="H46" s="235">
        <v>6.5891203703703702E-2</v>
      </c>
      <c r="I46" s="235">
        <v>2.3148148148148146E-4</v>
      </c>
      <c r="J46" s="124">
        <v>37.94</v>
      </c>
      <c r="K46" s="138"/>
      <c r="L46" s="125"/>
      <c r="M46" s="111">
        <v>0.50367962962962964</v>
      </c>
      <c r="N46" s="108">
        <v>0.49027777777777498</v>
      </c>
    </row>
    <row r="47" spans="1:20" ht="27.75" customHeight="1" x14ac:dyDescent="0.2">
      <c r="A47" s="133">
        <v>25</v>
      </c>
      <c r="B47" s="124">
        <v>13</v>
      </c>
      <c r="C47" s="124">
        <v>10094392906</v>
      </c>
      <c r="D47" s="123" t="s">
        <v>264</v>
      </c>
      <c r="E47" s="136" t="s">
        <v>265</v>
      </c>
      <c r="F47" s="166" t="s">
        <v>169</v>
      </c>
      <c r="G47" s="136" t="s">
        <v>196</v>
      </c>
      <c r="H47" s="235">
        <v>6.5937499999999996E-2</v>
      </c>
      <c r="I47" s="235">
        <v>2.7777777777777778E-4</v>
      </c>
      <c r="J47" s="124">
        <v>37.909999999999997</v>
      </c>
      <c r="K47" s="138"/>
      <c r="L47" s="125"/>
      <c r="M47" s="111">
        <v>0.53840300925925921</v>
      </c>
      <c r="N47" s="108">
        <v>0.52499999999999403</v>
      </c>
    </row>
    <row r="48" spans="1:20" ht="27.75" customHeight="1" x14ac:dyDescent="0.2">
      <c r="A48" s="133">
        <v>26</v>
      </c>
      <c r="B48" s="124">
        <v>18</v>
      </c>
      <c r="C48" s="124">
        <v>10094523349</v>
      </c>
      <c r="D48" s="123" t="s">
        <v>276</v>
      </c>
      <c r="E48" s="136" t="s">
        <v>277</v>
      </c>
      <c r="F48" s="166" t="s">
        <v>169</v>
      </c>
      <c r="G48" s="136" t="s">
        <v>196</v>
      </c>
      <c r="H48" s="235">
        <v>6.5937499999999996E-2</v>
      </c>
      <c r="I48" s="235">
        <v>2.7777777777777778E-4</v>
      </c>
      <c r="J48" s="124">
        <v>37.909999999999997</v>
      </c>
      <c r="K48" s="138"/>
      <c r="L48" s="125"/>
      <c r="M48" s="111">
        <v>0.48357291666666669</v>
      </c>
      <c r="N48" s="108">
        <v>0.470138888888888</v>
      </c>
    </row>
    <row r="49" spans="1:20" ht="27.75" customHeight="1" x14ac:dyDescent="0.2">
      <c r="A49" s="133">
        <v>27</v>
      </c>
      <c r="B49" s="124">
        <v>177</v>
      </c>
      <c r="C49" s="124">
        <v>10082232035</v>
      </c>
      <c r="D49" s="123" t="s">
        <v>217</v>
      </c>
      <c r="E49" s="136" t="s">
        <v>218</v>
      </c>
      <c r="F49" s="167" t="s">
        <v>338</v>
      </c>
      <c r="G49" s="136" t="s">
        <v>190</v>
      </c>
      <c r="H49" s="235">
        <v>6.5937499999999996E-2</v>
      </c>
      <c r="I49" s="235">
        <v>2.7777777777777778E-4</v>
      </c>
      <c r="J49" s="124">
        <v>37.909999999999997</v>
      </c>
      <c r="K49" s="138"/>
      <c r="L49" s="128"/>
      <c r="M49" s="110">
        <v>0.48289108796296293</v>
      </c>
      <c r="N49" s="108">
        <v>0.469444444444444</v>
      </c>
      <c r="O49" s="100"/>
      <c r="P49" s="100"/>
      <c r="Q49" s="100"/>
      <c r="R49" s="100"/>
      <c r="S49" s="100"/>
      <c r="T49" s="100"/>
    </row>
    <row r="50" spans="1:20" ht="27.75" customHeight="1" x14ac:dyDescent="0.2">
      <c r="A50" s="133">
        <v>28</v>
      </c>
      <c r="B50" s="124">
        <v>25</v>
      </c>
      <c r="C50" s="124">
        <v>10077687179</v>
      </c>
      <c r="D50" s="123" t="s">
        <v>204</v>
      </c>
      <c r="E50" s="136" t="s">
        <v>205</v>
      </c>
      <c r="F50" s="166" t="s">
        <v>170</v>
      </c>
      <c r="G50" s="136" t="s">
        <v>196</v>
      </c>
      <c r="H50" s="235">
        <v>6.5937499999999996E-2</v>
      </c>
      <c r="I50" s="235">
        <v>2.7777777777777778E-4</v>
      </c>
      <c r="J50" s="124">
        <v>37.909999999999997</v>
      </c>
      <c r="K50" s="138"/>
      <c r="L50" s="125"/>
      <c r="M50" s="111">
        <v>0.53984768518518522</v>
      </c>
      <c r="N50" s="108">
        <v>0.52638888888888302</v>
      </c>
    </row>
    <row r="51" spans="1:20" ht="27.75" customHeight="1" x14ac:dyDescent="0.2">
      <c r="A51" s="133">
        <v>29</v>
      </c>
      <c r="B51" s="124">
        <v>176</v>
      </c>
      <c r="C51" s="124">
        <v>10082231732</v>
      </c>
      <c r="D51" s="123" t="s">
        <v>187</v>
      </c>
      <c r="E51" s="136" t="s">
        <v>188</v>
      </c>
      <c r="F51" s="167" t="s">
        <v>338</v>
      </c>
      <c r="G51" s="136" t="s">
        <v>190</v>
      </c>
      <c r="H51" s="235">
        <v>6.5937499999999996E-2</v>
      </c>
      <c r="I51" s="235">
        <v>2.7777777777777778E-4</v>
      </c>
      <c r="J51" s="124">
        <v>37.909999999999997</v>
      </c>
      <c r="K51" s="138"/>
      <c r="L51" s="125"/>
      <c r="M51" s="111">
        <v>0.53778171296296295</v>
      </c>
      <c r="N51" s="108">
        <v>0.52430555555555003</v>
      </c>
    </row>
    <row r="52" spans="1:20" ht="27.75" customHeight="1" x14ac:dyDescent="0.2">
      <c r="A52" s="133">
        <v>30</v>
      </c>
      <c r="B52" s="124">
        <v>10</v>
      </c>
      <c r="C52" s="124">
        <v>10089944343</v>
      </c>
      <c r="D52" s="123" t="s">
        <v>278</v>
      </c>
      <c r="E52" s="136" t="s">
        <v>279</v>
      </c>
      <c r="F52" s="169" t="s">
        <v>308</v>
      </c>
      <c r="G52" s="136" t="s">
        <v>196</v>
      </c>
      <c r="H52" s="235">
        <v>6.5937499999999996E-2</v>
      </c>
      <c r="I52" s="235">
        <v>2.7777777777777778E-4</v>
      </c>
      <c r="J52" s="124">
        <v>37.909999999999997</v>
      </c>
      <c r="K52" s="138"/>
      <c r="L52" s="126"/>
      <c r="M52" s="110">
        <v>0.47389571759259258</v>
      </c>
      <c r="N52" s="108">
        <v>0.46041666666666697</v>
      </c>
      <c r="O52" s="100"/>
      <c r="P52" s="100"/>
      <c r="Q52" s="100"/>
      <c r="R52" s="100"/>
      <c r="S52" s="100"/>
      <c r="T52" s="100"/>
    </row>
    <row r="53" spans="1:20" ht="27.75" customHeight="1" x14ac:dyDescent="0.2">
      <c r="A53" s="133">
        <v>31</v>
      </c>
      <c r="B53" s="124">
        <v>60</v>
      </c>
      <c r="C53" s="124">
        <v>10092372777</v>
      </c>
      <c r="D53" s="123" t="s">
        <v>238</v>
      </c>
      <c r="E53" s="136" t="s">
        <v>239</v>
      </c>
      <c r="F53" s="166" t="s">
        <v>170</v>
      </c>
      <c r="G53" s="136" t="s">
        <v>190</v>
      </c>
      <c r="H53" s="235">
        <v>6.5937499999999996E-2</v>
      </c>
      <c r="I53" s="235">
        <v>2.7777777777777778E-4</v>
      </c>
      <c r="J53" s="124">
        <v>37.909999999999997</v>
      </c>
      <c r="K53" s="138"/>
      <c r="L53" s="125"/>
      <c r="M53" s="111">
        <v>0.5218356481481482</v>
      </c>
      <c r="N53" s="108">
        <v>0.50833333333332897</v>
      </c>
    </row>
    <row r="54" spans="1:20" ht="27.75" customHeight="1" x14ac:dyDescent="0.2">
      <c r="A54" s="133">
        <v>32</v>
      </c>
      <c r="B54" s="124">
        <v>3</v>
      </c>
      <c r="C54" s="124">
        <v>10095059172</v>
      </c>
      <c r="D54" s="123" t="s">
        <v>227</v>
      </c>
      <c r="E54" s="136" t="s">
        <v>228</v>
      </c>
      <c r="F54" s="166" t="s">
        <v>169</v>
      </c>
      <c r="G54" s="136" t="s">
        <v>229</v>
      </c>
      <c r="H54" s="235">
        <v>6.5937499999999996E-2</v>
      </c>
      <c r="I54" s="235">
        <v>2.7777777777777778E-4</v>
      </c>
      <c r="J54" s="124">
        <v>37.909999999999997</v>
      </c>
      <c r="K54" s="138"/>
      <c r="L54" s="125"/>
      <c r="M54" s="111">
        <v>0.5044795138888889</v>
      </c>
      <c r="N54" s="108">
        <v>0.49097222222221998</v>
      </c>
    </row>
    <row r="55" spans="1:20" ht="27.75" customHeight="1" x14ac:dyDescent="0.2">
      <c r="A55" s="133">
        <v>33</v>
      </c>
      <c r="B55" s="124">
        <v>55</v>
      </c>
      <c r="C55" s="124">
        <v>10093908108</v>
      </c>
      <c r="D55" s="123" t="s">
        <v>262</v>
      </c>
      <c r="E55" s="136" t="s">
        <v>263</v>
      </c>
      <c r="F55" s="166" t="s">
        <v>170</v>
      </c>
      <c r="G55" s="136" t="s">
        <v>199</v>
      </c>
      <c r="H55" s="235">
        <v>6.6006944444444438E-2</v>
      </c>
      <c r="I55" s="235">
        <v>3.4722222222222224E-4</v>
      </c>
      <c r="J55" s="124">
        <v>37.869999999999997</v>
      </c>
      <c r="K55" s="138"/>
      <c r="L55" s="125"/>
      <c r="M55" s="111">
        <v>0.52466099537037036</v>
      </c>
      <c r="N55" s="108">
        <v>0.51111111111110696</v>
      </c>
    </row>
    <row r="56" spans="1:20" ht="27.75" customHeight="1" x14ac:dyDescent="0.2">
      <c r="A56" s="133">
        <v>34</v>
      </c>
      <c r="B56" s="124">
        <v>7</v>
      </c>
      <c r="C56" s="124">
        <v>10093607206</v>
      </c>
      <c r="D56" s="123" t="s">
        <v>206</v>
      </c>
      <c r="E56" s="136" t="s">
        <v>207</v>
      </c>
      <c r="F56" s="166" t="s">
        <v>169</v>
      </c>
      <c r="G56" s="136" t="s">
        <v>193</v>
      </c>
      <c r="H56" s="235">
        <v>6.6006944444444438E-2</v>
      </c>
      <c r="I56" s="235">
        <v>3.4722222222222224E-4</v>
      </c>
      <c r="J56" s="124">
        <v>37.869999999999997</v>
      </c>
      <c r="K56" s="138"/>
      <c r="L56" s="125"/>
      <c r="M56" s="111">
        <v>0.50938842592592593</v>
      </c>
      <c r="N56" s="108">
        <v>0.49583333333333002</v>
      </c>
    </row>
    <row r="57" spans="1:20" ht="27.75" customHeight="1" x14ac:dyDescent="0.2">
      <c r="A57" s="133">
        <v>35</v>
      </c>
      <c r="B57" s="124">
        <v>21</v>
      </c>
      <c r="C57" s="124">
        <v>10090041141</v>
      </c>
      <c r="D57" s="123" t="s">
        <v>225</v>
      </c>
      <c r="E57" s="136" t="s">
        <v>226</v>
      </c>
      <c r="F57" s="166" t="s">
        <v>169</v>
      </c>
      <c r="G57" s="136" t="s">
        <v>196</v>
      </c>
      <c r="H57" s="235">
        <v>6.6076388888888893E-2</v>
      </c>
      <c r="I57" s="235">
        <v>4.1666666666666669E-4</v>
      </c>
      <c r="J57" s="124">
        <v>37.83</v>
      </c>
      <c r="K57" s="138"/>
      <c r="L57" s="125"/>
      <c r="M57" s="111">
        <v>0.53310636574074077</v>
      </c>
      <c r="N57" s="108">
        <v>0.51944444444443905</v>
      </c>
    </row>
    <row r="58" spans="1:20" ht="27.75" customHeight="1" x14ac:dyDescent="0.2">
      <c r="A58" s="133">
        <v>36</v>
      </c>
      <c r="B58" s="124">
        <v>54</v>
      </c>
      <c r="C58" s="124">
        <v>10113744305</v>
      </c>
      <c r="D58" s="123" t="s">
        <v>272</v>
      </c>
      <c r="E58" s="136" t="s">
        <v>273</v>
      </c>
      <c r="F58" s="166" t="s">
        <v>170</v>
      </c>
      <c r="G58" s="136" t="s">
        <v>199</v>
      </c>
      <c r="H58" s="235">
        <v>6.6076388888888893E-2</v>
      </c>
      <c r="I58" s="235">
        <v>4.1666666666666669E-4</v>
      </c>
      <c r="J58" s="124">
        <v>37.83</v>
      </c>
      <c r="K58" s="138"/>
      <c r="L58" s="125"/>
      <c r="M58" s="111">
        <v>0.4928322916666667</v>
      </c>
      <c r="N58" s="108">
        <v>0.47916666666666502</v>
      </c>
    </row>
    <row r="59" spans="1:20" ht="27.75" customHeight="1" x14ac:dyDescent="0.2">
      <c r="A59" s="133">
        <v>37</v>
      </c>
      <c r="B59" s="124">
        <v>1</v>
      </c>
      <c r="C59" s="124">
        <v>10084385132</v>
      </c>
      <c r="D59" s="123" t="s">
        <v>244</v>
      </c>
      <c r="E59" s="136" t="s">
        <v>245</v>
      </c>
      <c r="F59" s="166" t="s">
        <v>168</v>
      </c>
      <c r="G59" s="136" t="s">
        <v>193</v>
      </c>
      <c r="H59" s="235">
        <v>6.6111111111111107E-2</v>
      </c>
      <c r="I59" s="235">
        <v>4.5138888888888892E-4</v>
      </c>
      <c r="J59" s="124">
        <v>37.82</v>
      </c>
      <c r="K59" s="138"/>
      <c r="L59" s="125"/>
      <c r="M59" s="111">
        <v>0.53728425925925927</v>
      </c>
      <c r="N59" s="108">
        <v>0.52361111111110603</v>
      </c>
    </row>
    <row r="60" spans="1:20" ht="27.75" customHeight="1" x14ac:dyDescent="0.2">
      <c r="A60" s="133">
        <v>38</v>
      </c>
      <c r="B60" s="124">
        <v>24</v>
      </c>
      <c r="C60" s="124">
        <v>10077480550</v>
      </c>
      <c r="D60" s="123" t="s">
        <v>208</v>
      </c>
      <c r="E60" s="136" t="s">
        <v>209</v>
      </c>
      <c r="F60" s="167" t="s">
        <v>189</v>
      </c>
      <c r="G60" s="136" t="s">
        <v>196</v>
      </c>
      <c r="H60" s="235">
        <v>6.6203703703703709E-2</v>
      </c>
      <c r="I60" s="235">
        <v>5.4398148148148144E-4</v>
      </c>
      <c r="J60" s="124">
        <v>37.76</v>
      </c>
      <c r="K60" s="138"/>
      <c r="L60" s="125"/>
      <c r="M60" s="111">
        <v>0.51508530092592586</v>
      </c>
      <c r="N60" s="108">
        <v>0.501388888888885</v>
      </c>
    </row>
    <row r="61" spans="1:20" ht="27.75" customHeight="1" x14ac:dyDescent="0.2">
      <c r="A61" s="170" t="s">
        <v>336</v>
      </c>
      <c r="B61" s="124">
        <v>51</v>
      </c>
      <c r="C61" s="124">
        <v>10083179096</v>
      </c>
      <c r="D61" s="123" t="s">
        <v>337</v>
      </c>
      <c r="E61" s="136" t="s">
        <v>222</v>
      </c>
      <c r="F61" s="166" t="s">
        <v>169</v>
      </c>
      <c r="G61" s="136" t="s">
        <v>186</v>
      </c>
      <c r="H61" s="137"/>
      <c r="I61" s="137"/>
      <c r="J61" s="124"/>
      <c r="K61" s="101"/>
      <c r="L61" s="129"/>
      <c r="M61" s="110">
        <v>0.47967696759259254</v>
      </c>
      <c r="N61" s="108">
        <v>0.46597222222222201</v>
      </c>
      <c r="O61" s="100"/>
      <c r="P61" s="100"/>
      <c r="Q61" s="100"/>
      <c r="R61" s="100"/>
      <c r="S61" s="100"/>
      <c r="T61" s="100"/>
    </row>
    <row r="62" spans="1:20" ht="27.75" customHeight="1" x14ac:dyDescent="0.2">
      <c r="A62" s="170" t="s">
        <v>336</v>
      </c>
      <c r="B62" s="124">
        <v>11</v>
      </c>
      <c r="C62" s="124">
        <v>10090325774</v>
      </c>
      <c r="D62" s="123" t="s">
        <v>236</v>
      </c>
      <c r="E62" s="136" t="s">
        <v>237</v>
      </c>
      <c r="F62" s="166" t="s">
        <v>169</v>
      </c>
      <c r="G62" s="136" t="s">
        <v>196</v>
      </c>
      <c r="H62" s="137"/>
      <c r="I62" s="137"/>
      <c r="J62" s="124"/>
      <c r="K62" s="102"/>
      <c r="L62" s="125"/>
      <c r="M62" s="111">
        <v>0.49222025462962965</v>
      </c>
      <c r="N62" s="108">
        <v>0.47847222222222102</v>
      </c>
    </row>
    <row r="63" spans="1:20" ht="27.75" customHeight="1" x14ac:dyDescent="0.2">
      <c r="A63" s="170" t="s">
        <v>336</v>
      </c>
      <c r="B63" s="124">
        <v>5</v>
      </c>
      <c r="C63" s="124">
        <v>10093603061</v>
      </c>
      <c r="D63" s="123" t="s">
        <v>240</v>
      </c>
      <c r="E63" s="136" t="s">
        <v>241</v>
      </c>
      <c r="F63" s="166" t="s">
        <v>168</v>
      </c>
      <c r="G63" s="136" t="s">
        <v>193</v>
      </c>
      <c r="H63" s="137"/>
      <c r="I63" s="137"/>
      <c r="J63" s="124"/>
      <c r="K63" s="102"/>
      <c r="L63" s="125"/>
      <c r="M63" s="111">
        <v>0.53460891203703709</v>
      </c>
      <c r="N63" s="108">
        <v>0.52083333333332804</v>
      </c>
    </row>
    <row r="64" spans="1:20" ht="27.75" customHeight="1" x14ac:dyDescent="0.2">
      <c r="A64" s="170" t="s">
        <v>336</v>
      </c>
      <c r="B64" s="124">
        <v>22</v>
      </c>
      <c r="C64" s="124">
        <v>10094923675</v>
      </c>
      <c r="D64" s="123" t="s">
        <v>232</v>
      </c>
      <c r="E64" s="136" t="s">
        <v>233</v>
      </c>
      <c r="F64" s="166" t="s">
        <v>169</v>
      </c>
      <c r="G64" s="136" t="s">
        <v>196</v>
      </c>
      <c r="H64" s="137"/>
      <c r="I64" s="137"/>
      <c r="J64" s="124"/>
      <c r="K64" s="102"/>
      <c r="L64" s="125"/>
      <c r="M64" s="111">
        <v>0.49998923611111112</v>
      </c>
      <c r="N64" s="108">
        <v>0.486111111111109</v>
      </c>
    </row>
    <row r="65" spans="1:20" ht="27.75" customHeight="1" x14ac:dyDescent="0.2">
      <c r="A65" s="170" t="s">
        <v>336</v>
      </c>
      <c r="B65" s="124">
        <v>4</v>
      </c>
      <c r="C65" s="124">
        <v>10084268530</v>
      </c>
      <c r="D65" s="123" t="s">
        <v>200</v>
      </c>
      <c r="E65" s="136" t="s">
        <v>201</v>
      </c>
      <c r="F65" s="167" t="s">
        <v>338</v>
      </c>
      <c r="G65" s="136" t="s">
        <v>193</v>
      </c>
      <c r="H65" s="137"/>
      <c r="I65" s="137"/>
      <c r="J65" s="124"/>
      <c r="K65" s="102"/>
      <c r="L65" s="125"/>
      <c r="M65" s="111">
        <v>0.51180775462962969</v>
      </c>
      <c r="N65" s="108">
        <v>0.49791666666666301</v>
      </c>
    </row>
    <row r="66" spans="1:20" ht="27.75" customHeight="1" x14ac:dyDescent="0.2">
      <c r="A66" s="170" t="s">
        <v>336</v>
      </c>
      <c r="B66" s="124">
        <v>41</v>
      </c>
      <c r="C66" s="124">
        <v>10118057670</v>
      </c>
      <c r="D66" s="127" t="s">
        <v>321</v>
      </c>
      <c r="E66" s="136" t="s">
        <v>290</v>
      </c>
      <c r="F66" s="168"/>
      <c r="G66" s="136" t="s">
        <v>186</v>
      </c>
      <c r="H66" s="137"/>
      <c r="I66" s="137"/>
      <c r="J66" s="124"/>
      <c r="K66" s="102"/>
      <c r="L66" s="125"/>
      <c r="M66" s="111">
        <v>0.4979436342592593</v>
      </c>
      <c r="N66" s="108">
        <v>0.484027777777776</v>
      </c>
    </row>
    <row r="67" spans="1:20" ht="27.75" customHeight="1" x14ac:dyDescent="0.2">
      <c r="A67" s="170" t="s">
        <v>336</v>
      </c>
      <c r="B67" s="124">
        <v>42</v>
      </c>
      <c r="C67" s="124">
        <v>10117352301</v>
      </c>
      <c r="D67" s="123" t="s">
        <v>304</v>
      </c>
      <c r="E67" s="136" t="s">
        <v>305</v>
      </c>
      <c r="F67" s="168"/>
      <c r="G67" s="136" t="s">
        <v>186</v>
      </c>
      <c r="H67" s="137"/>
      <c r="I67" s="137"/>
      <c r="J67" s="124"/>
      <c r="K67" s="102"/>
      <c r="L67" s="125"/>
      <c r="M67" s="111">
        <v>0.50629594907407405</v>
      </c>
      <c r="N67" s="108">
        <v>0.49236111111110797</v>
      </c>
    </row>
    <row r="68" spans="1:20" ht="27.75" customHeight="1" x14ac:dyDescent="0.2">
      <c r="A68" s="170" t="s">
        <v>336</v>
      </c>
      <c r="B68" s="124">
        <v>19</v>
      </c>
      <c r="C68" s="124">
        <v>10094394118</v>
      </c>
      <c r="D68" s="123" t="s">
        <v>293</v>
      </c>
      <c r="E68" s="136" t="s">
        <v>294</v>
      </c>
      <c r="F68" s="166" t="s">
        <v>169</v>
      </c>
      <c r="G68" s="136" t="s">
        <v>196</v>
      </c>
      <c r="H68" s="137"/>
      <c r="I68" s="137"/>
      <c r="J68" s="124"/>
      <c r="K68" s="101"/>
      <c r="L68" s="126"/>
      <c r="M68" s="109">
        <v>0.47299872685185185</v>
      </c>
      <c r="N68" s="108">
        <v>0.45902777777777781</v>
      </c>
      <c r="O68" s="100"/>
      <c r="P68" s="100"/>
      <c r="Q68" s="100"/>
      <c r="R68" s="100"/>
      <c r="S68" s="100"/>
      <c r="T68" s="100"/>
    </row>
    <row r="69" spans="1:20" ht="27.75" customHeight="1" x14ac:dyDescent="0.2">
      <c r="A69" s="170" t="s">
        <v>336</v>
      </c>
      <c r="B69" s="124">
        <v>14</v>
      </c>
      <c r="C69" s="124">
        <v>10089937673</v>
      </c>
      <c r="D69" s="127" t="s">
        <v>322</v>
      </c>
      <c r="E69" s="136" t="s">
        <v>286</v>
      </c>
      <c r="F69" s="169" t="s">
        <v>308</v>
      </c>
      <c r="G69" s="136" t="s">
        <v>196</v>
      </c>
      <c r="H69" s="137"/>
      <c r="I69" s="137"/>
      <c r="J69" s="124"/>
      <c r="K69" s="102"/>
      <c r="L69" s="125"/>
      <c r="M69" s="111">
        <v>0.50358159722222229</v>
      </c>
      <c r="N69" s="108">
        <v>0.48958333333333098</v>
      </c>
    </row>
    <row r="70" spans="1:20" ht="27.75" customHeight="1" x14ac:dyDescent="0.2">
      <c r="A70" s="170" t="s">
        <v>336</v>
      </c>
      <c r="B70" s="124">
        <v>33</v>
      </c>
      <c r="C70" s="124">
        <v>10083022179</v>
      </c>
      <c r="D70" s="123" t="s">
        <v>270</v>
      </c>
      <c r="E70" s="136" t="s">
        <v>271</v>
      </c>
      <c r="F70" s="166" t="s">
        <v>169</v>
      </c>
      <c r="G70" s="136" t="s">
        <v>196</v>
      </c>
      <c r="H70" s="137"/>
      <c r="I70" s="137"/>
      <c r="J70" s="124"/>
      <c r="K70" s="102"/>
      <c r="L70" s="125"/>
      <c r="M70" s="111">
        <v>0.53275300925925928</v>
      </c>
      <c r="N70" s="108">
        <v>0.51874999999999505</v>
      </c>
    </row>
    <row r="71" spans="1:20" ht="27.75" customHeight="1" x14ac:dyDescent="0.2">
      <c r="A71" s="170" t="s">
        <v>336</v>
      </c>
      <c r="B71" s="124">
        <v>12</v>
      </c>
      <c r="C71" s="124">
        <v>10090425707</v>
      </c>
      <c r="D71" s="127" t="s">
        <v>341</v>
      </c>
      <c r="E71" s="136" t="s">
        <v>299</v>
      </c>
      <c r="F71" s="169" t="s">
        <v>309</v>
      </c>
      <c r="G71" s="136" t="s">
        <v>196</v>
      </c>
      <c r="H71" s="137"/>
      <c r="I71" s="137"/>
      <c r="J71" s="124"/>
      <c r="K71" s="102"/>
      <c r="L71" s="125"/>
      <c r="M71" s="111">
        <v>0.49877986111111111</v>
      </c>
      <c r="N71" s="108">
        <v>0.48472222222222</v>
      </c>
    </row>
    <row r="72" spans="1:20" ht="27.75" customHeight="1" x14ac:dyDescent="0.2">
      <c r="A72" s="170" t="s">
        <v>336</v>
      </c>
      <c r="B72" s="124">
        <v>20</v>
      </c>
      <c r="C72" s="124">
        <v>10004085428</v>
      </c>
      <c r="D72" s="123" t="s">
        <v>282</v>
      </c>
      <c r="E72" s="136" t="s">
        <v>283</v>
      </c>
      <c r="F72" s="169" t="s">
        <v>308</v>
      </c>
      <c r="G72" s="136" t="s">
        <v>196</v>
      </c>
      <c r="H72" s="137"/>
      <c r="I72" s="137"/>
      <c r="J72" s="124"/>
      <c r="K72" s="101"/>
      <c r="L72" s="126"/>
      <c r="M72" s="110">
        <v>0.47586527777777782</v>
      </c>
      <c r="N72" s="108">
        <v>0.46180555555555503</v>
      </c>
      <c r="O72" s="100"/>
      <c r="P72" s="100"/>
      <c r="Q72" s="100"/>
      <c r="R72" s="100"/>
      <c r="S72" s="100"/>
      <c r="T72" s="100"/>
    </row>
    <row r="73" spans="1:20" ht="27.75" customHeight="1" x14ac:dyDescent="0.2">
      <c r="A73" s="170" t="s">
        <v>336</v>
      </c>
      <c r="B73" s="124">
        <v>26</v>
      </c>
      <c r="C73" s="124">
        <v>10092426836</v>
      </c>
      <c r="D73" s="123" t="s">
        <v>280</v>
      </c>
      <c r="E73" s="136" t="s">
        <v>281</v>
      </c>
      <c r="F73" s="169" t="s">
        <v>308</v>
      </c>
      <c r="G73" s="136" t="s">
        <v>196</v>
      </c>
      <c r="H73" s="137"/>
      <c r="I73" s="137"/>
      <c r="J73" s="124"/>
      <c r="K73" s="101"/>
      <c r="L73" s="126"/>
      <c r="M73" s="110">
        <v>0.47798148148148151</v>
      </c>
      <c r="N73" s="108">
        <v>0.46388888888888902</v>
      </c>
      <c r="O73" s="100"/>
      <c r="P73" s="100"/>
      <c r="Q73" s="100"/>
      <c r="R73" s="100"/>
      <c r="S73" s="100"/>
      <c r="T73" s="100"/>
    </row>
    <row r="74" spans="1:20" ht="27.75" customHeight="1" x14ac:dyDescent="0.2">
      <c r="A74" s="170" t="s">
        <v>336</v>
      </c>
      <c r="B74" s="124">
        <v>31</v>
      </c>
      <c r="C74" s="124">
        <v>10089940505</v>
      </c>
      <c r="D74" s="123" t="s">
        <v>256</v>
      </c>
      <c r="E74" s="136" t="s">
        <v>257</v>
      </c>
      <c r="F74" s="166" t="s">
        <v>169</v>
      </c>
      <c r="G74" s="136" t="s">
        <v>196</v>
      </c>
      <c r="H74" s="137"/>
      <c r="I74" s="137"/>
      <c r="J74" s="124"/>
      <c r="K74" s="101"/>
      <c r="L74" s="126"/>
      <c r="M74" s="110">
        <v>0.4765949074074074</v>
      </c>
      <c r="N74" s="108">
        <v>0.46250000000000002</v>
      </c>
      <c r="O74" s="100"/>
      <c r="P74" s="100"/>
      <c r="Q74" s="100"/>
      <c r="R74" s="100"/>
      <c r="S74" s="100"/>
      <c r="T74" s="100"/>
    </row>
    <row r="75" spans="1:20" ht="27.75" customHeight="1" x14ac:dyDescent="0.2">
      <c r="A75" s="170" t="s">
        <v>336</v>
      </c>
      <c r="B75" s="124">
        <v>17</v>
      </c>
      <c r="C75" s="124">
        <v>10090420148</v>
      </c>
      <c r="D75" s="123" t="s">
        <v>250</v>
      </c>
      <c r="E75" s="136" t="s">
        <v>251</v>
      </c>
      <c r="F75" s="166" t="s">
        <v>168</v>
      </c>
      <c r="G75" s="136" t="s">
        <v>196</v>
      </c>
      <c r="H75" s="137"/>
      <c r="I75" s="137"/>
      <c r="J75" s="124"/>
      <c r="K75" s="102"/>
      <c r="L75" s="125"/>
      <c r="M75" s="111">
        <v>0.51411296296296294</v>
      </c>
      <c r="N75" s="108">
        <v>0.499999999999997</v>
      </c>
    </row>
    <row r="76" spans="1:20" ht="27.75" customHeight="1" x14ac:dyDescent="0.2">
      <c r="A76" s="170" t="s">
        <v>336</v>
      </c>
      <c r="B76" s="124">
        <v>37</v>
      </c>
      <c r="C76" s="124">
        <v>10117446772</v>
      </c>
      <c r="D76" s="123" t="s">
        <v>284</v>
      </c>
      <c r="E76" s="136" t="s">
        <v>285</v>
      </c>
      <c r="F76" s="168"/>
      <c r="G76" s="136" t="s">
        <v>186</v>
      </c>
      <c r="H76" s="137"/>
      <c r="I76" s="137"/>
      <c r="J76" s="124"/>
      <c r="K76" s="102"/>
      <c r="L76" s="125"/>
      <c r="M76" s="111">
        <v>0.48636828703703699</v>
      </c>
      <c r="N76" s="108">
        <v>0.47222222222222099</v>
      </c>
    </row>
    <row r="77" spans="1:20" ht="27.75" customHeight="1" x14ac:dyDescent="0.2">
      <c r="A77" s="170" t="s">
        <v>336</v>
      </c>
      <c r="B77" s="124">
        <v>36</v>
      </c>
      <c r="C77" s="124">
        <v>10117594393</v>
      </c>
      <c r="D77" s="123" t="s">
        <v>291</v>
      </c>
      <c r="E77" s="136" t="s">
        <v>292</v>
      </c>
      <c r="F77" s="168"/>
      <c r="G77" s="136" t="s">
        <v>186</v>
      </c>
      <c r="H77" s="137"/>
      <c r="I77" s="137"/>
      <c r="J77" s="124"/>
      <c r="K77" s="102"/>
      <c r="L77" s="125"/>
      <c r="M77" s="111">
        <v>0.48707696759259256</v>
      </c>
      <c r="N77" s="108">
        <v>0.47291666666666499</v>
      </c>
    </row>
    <row r="78" spans="1:20" ht="27.75" customHeight="1" x14ac:dyDescent="0.2">
      <c r="A78" s="170" t="s">
        <v>336</v>
      </c>
      <c r="B78" s="124">
        <v>39</v>
      </c>
      <c r="C78" s="124">
        <v>10117221652</v>
      </c>
      <c r="D78" s="123" t="s">
        <v>339</v>
      </c>
      <c r="E78" s="136" t="s">
        <v>289</v>
      </c>
      <c r="F78" s="168"/>
      <c r="G78" s="136" t="s">
        <v>186</v>
      </c>
      <c r="H78" s="137"/>
      <c r="I78" s="137"/>
      <c r="J78" s="124"/>
      <c r="K78" s="102"/>
      <c r="L78" s="125"/>
      <c r="M78" s="111">
        <v>0.53015787037037032</v>
      </c>
      <c r="N78" s="108">
        <v>0.51597222222221795</v>
      </c>
    </row>
    <row r="79" spans="1:20" ht="27.75" customHeight="1" x14ac:dyDescent="0.2">
      <c r="A79" s="170" t="s">
        <v>336</v>
      </c>
      <c r="B79" s="124">
        <v>16</v>
      </c>
      <c r="C79" s="124">
        <v>10089941515</v>
      </c>
      <c r="D79" s="123" t="s">
        <v>302</v>
      </c>
      <c r="E79" s="136" t="s">
        <v>303</v>
      </c>
      <c r="F79" s="169" t="s">
        <v>309</v>
      </c>
      <c r="G79" s="136" t="s">
        <v>196</v>
      </c>
      <c r="H79" s="137"/>
      <c r="I79" s="137"/>
      <c r="J79" s="124"/>
      <c r="K79" s="101"/>
      <c r="L79" s="126"/>
      <c r="M79" s="110">
        <v>0.4787929398148148</v>
      </c>
      <c r="N79" s="108">
        <v>0.46458333333333302</v>
      </c>
      <c r="O79" s="100"/>
      <c r="P79" s="100"/>
      <c r="Q79" s="100"/>
      <c r="R79" s="100"/>
      <c r="S79" s="100"/>
      <c r="T79" s="100"/>
    </row>
    <row r="80" spans="1:20" ht="27.75" customHeight="1" x14ac:dyDescent="0.2">
      <c r="A80" s="170" t="s">
        <v>336</v>
      </c>
      <c r="B80" s="124">
        <v>34</v>
      </c>
      <c r="C80" s="124">
        <v>10117698467</v>
      </c>
      <c r="D80" s="123" t="s">
        <v>300</v>
      </c>
      <c r="E80" s="136" t="s">
        <v>301</v>
      </c>
      <c r="F80" s="168"/>
      <c r="G80" s="136" t="s">
        <v>186</v>
      </c>
      <c r="H80" s="137"/>
      <c r="I80" s="137"/>
      <c r="J80" s="124"/>
      <c r="K80" s="102"/>
      <c r="L80" s="125"/>
      <c r="M80" s="111">
        <v>0.51976608796296297</v>
      </c>
      <c r="N80" s="108">
        <v>0.50555555555555198</v>
      </c>
    </row>
    <row r="81" spans="1:20" ht="27.75" customHeight="1" x14ac:dyDescent="0.2">
      <c r="A81" s="170" t="s">
        <v>336</v>
      </c>
      <c r="B81" s="124">
        <v>38</v>
      </c>
      <c r="C81" s="124">
        <v>10090061046</v>
      </c>
      <c r="D81" s="123" t="s">
        <v>297</v>
      </c>
      <c r="E81" s="136" t="s">
        <v>298</v>
      </c>
      <c r="F81" s="168"/>
      <c r="G81" s="136" t="s">
        <v>186</v>
      </c>
      <c r="H81" s="137"/>
      <c r="I81" s="137"/>
      <c r="J81" s="124"/>
      <c r="K81" s="102"/>
      <c r="L81" s="125"/>
      <c r="M81" s="111">
        <v>0.53717939814814819</v>
      </c>
      <c r="N81" s="108">
        <v>0.52291666666666103</v>
      </c>
    </row>
    <row r="82" spans="1:20" ht="27.75" customHeight="1" x14ac:dyDescent="0.2">
      <c r="A82" s="170" t="s">
        <v>336</v>
      </c>
      <c r="B82" s="124">
        <v>43</v>
      </c>
      <c r="C82" s="124">
        <v>10117859327</v>
      </c>
      <c r="D82" s="123" t="s">
        <v>295</v>
      </c>
      <c r="E82" s="136" t="s">
        <v>296</v>
      </c>
      <c r="F82" s="169" t="s">
        <v>308</v>
      </c>
      <c r="G82" s="136" t="s">
        <v>186</v>
      </c>
      <c r="H82" s="137"/>
      <c r="I82" s="137"/>
      <c r="J82" s="124"/>
      <c r="K82" s="102"/>
      <c r="L82" s="125"/>
      <c r="M82" s="111">
        <v>0.50597395833333336</v>
      </c>
      <c r="N82" s="108">
        <v>0.49166666666666398</v>
      </c>
    </row>
    <row r="83" spans="1:20" ht="27.75" customHeight="1" x14ac:dyDescent="0.2">
      <c r="A83" s="170" t="s">
        <v>336</v>
      </c>
      <c r="B83" s="124">
        <v>45</v>
      </c>
      <c r="C83" s="124">
        <v>10192632859</v>
      </c>
      <c r="D83" s="123" t="s">
        <v>287</v>
      </c>
      <c r="E83" s="136" t="s">
        <v>288</v>
      </c>
      <c r="F83" s="166" t="s">
        <v>168</v>
      </c>
      <c r="G83" s="136" t="s">
        <v>186</v>
      </c>
      <c r="H83" s="137"/>
      <c r="I83" s="137"/>
      <c r="J83" s="124"/>
      <c r="K83" s="112"/>
      <c r="L83" s="128"/>
      <c r="M83" s="110">
        <v>0.4831135416666667</v>
      </c>
      <c r="N83" s="108">
        <v>0.468749999999999</v>
      </c>
      <c r="O83" s="100"/>
      <c r="P83" s="100"/>
      <c r="Q83" s="100"/>
      <c r="R83" s="100"/>
      <c r="S83" s="100"/>
      <c r="T83" s="100"/>
    </row>
    <row r="84" spans="1:20" ht="27.75" customHeight="1" x14ac:dyDescent="0.2">
      <c r="A84" s="170" t="s">
        <v>336</v>
      </c>
      <c r="B84" s="124">
        <v>52</v>
      </c>
      <c r="C84" s="124">
        <v>10097347564</v>
      </c>
      <c r="D84" s="123" t="s">
        <v>258</v>
      </c>
      <c r="E84" s="136" t="s">
        <v>259</v>
      </c>
      <c r="F84" s="166" t="s">
        <v>168</v>
      </c>
      <c r="G84" s="136" t="s">
        <v>186</v>
      </c>
      <c r="H84" s="137"/>
      <c r="I84" s="137"/>
      <c r="J84" s="124"/>
      <c r="K84" s="102"/>
      <c r="L84" s="125"/>
      <c r="M84" s="111">
        <v>0.53452465277777772</v>
      </c>
      <c r="N84" s="108">
        <v>0.52013888888888404</v>
      </c>
    </row>
    <row r="85" spans="1:20" ht="27.75" customHeight="1" thickBot="1" x14ac:dyDescent="0.25">
      <c r="A85" s="134" t="s">
        <v>306</v>
      </c>
      <c r="B85" s="135">
        <v>50</v>
      </c>
      <c r="C85" s="130"/>
      <c r="D85" s="171" t="s">
        <v>340</v>
      </c>
      <c r="E85" s="130" t="s">
        <v>307</v>
      </c>
      <c r="F85" s="172"/>
      <c r="G85" s="130" t="s">
        <v>186</v>
      </c>
      <c r="H85" s="164"/>
      <c r="I85" s="164"/>
      <c r="J85" s="165"/>
      <c r="K85" s="131"/>
      <c r="L85" s="132"/>
      <c r="M85" s="111">
        <v>0.52968553240740734</v>
      </c>
      <c r="N85" s="108">
        <v>0.51527777777777295</v>
      </c>
    </row>
    <row r="86" spans="1:20" ht="5.25" customHeight="1" thickTop="1" thickBot="1" x14ac:dyDescent="0.25">
      <c r="A86" s="117"/>
      <c r="B86" s="118"/>
      <c r="C86" s="118"/>
      <c r="D86" s="119"/>
      <c r="E86" s="120"/>
      <c r="F86" s="113"/>
      <c r="G86" s="121"/>
      <c r="H86" s="122"/>
      <c r="I86" s="122"/>
      <c r="J86" s="122"/>
      <c r="K86" s="122"/>
      <c r="L86" s="122"/>
    </row>
    <row r="87" spans="1:20" ht="11.25" customHeight="1" thickTop="1" x14ac:dyDescent="0.2">
      <c r="A87" s="196" t="s">
        <v>49</v>
      </c>
      <c r="B87" s="197"/>
      <c r="C87" s="197"/>
      <c r="D87" s="197"/>
      <c r="E87" s="139"/>
      <c r="F87" s="139"/>
      <c r="G87" s="197" t="s">
        <v>50</v>
      </c>
      <c r="H87" s="197"/>
      <c r="I87" s="197"/>
      <c r="J87" s="197"/>
      <c r="K87" s="197"/>
      <c r="L87" s="198"/>
    </row>
    <row r="88" spans="1:20" ht="11.25" customHeight="1" x14ac:dyDescent="0.2">
      <c r="A88" s="140" t="s">
        <v>343</v>
      </c>
      <c r="B88" s="141"/>
      <c r="C88" s="142"/>
      <c r="D88" s="141"/>
      <c r="E88" s="143"/>
      <c r="F88" s="144"/>
      <c r="G88" s="145" t="s">
        <v>310</v>
      </c>
      <c r="H88" s="146">
        <v>6</v>
      </c>
      <c r="I88" s="147"/>
      <c r="J88" s="148"/>
      <c r="K88" s="149" t="s">
        <v>311</v>
      </c>
      <c r="L88" s="150">
        <f>COUNTIF(F23:F85,"ЗМС")</f>
        <v>0</v>
      </c>
    </row>
    <row r="89" spans="1:20" ht="11.25" customHeight="1" x14ac:dyDescent="0.2">
      <c r="A89" s="140" t="s">
        <v>344</v>
      </c>
      <c r="B89" s="141"/>
      <c r="C89" s="151"/>
      <c r="D89" s="141"/>
      <c r="E89" s="152"/>
      <c r="F89" s="153"/>
      <c r="G89" s="154" t="s">
        <v>312</v>
      </c>
      <c r="H89" s="146">
        <f>H90+H95</f>
        <v>63</v>
      </c>
      <c r="I89" s="155"/>
      <c r="J89" s="156"/>
      <c r="K89" s="149" t="s">
        <v>313</v>
      </c>
      <c r="L89" s="150">
        <f>COUNTIF(F23:F85,"2 МСМК")</f>
        <v>0</v>
      </c>
    </row>
    <row r="90" spans="1:20" ht="11.25" customHeight="1" x14ac:dyDescent="0.2">
      <c r="A90" s="140" t="s">
        <v>345</v>
      </c>
      <c r="B90" s="141"/>
      <c r="C90" s="157"/>
      <c r="D90" s="141"/>
      <c r="E90" s="152"/>
      <c r="F90" s="153"/>
      <c r="G90" s="154" t="s">
        <v>314</v>
      </c>
      <c r="H90" s="146">
        <f>H91+H92+H93+H94</f>
        <v>62</v>
      </c>
      <c r="I90" s="155"/>
      <c r="J90" s="156"/>
      <c r="K90" s="149" t="s">
        <v>315</v>
      </c>
      <c r="L90" s="150">
        <f>COUNTIF(F68:F85,"МС")</f>
        <v>0</v>
      </c>
    </row>
    <row r="91" spans="1:20" ht="11.25" customHeight="1" x14ac:dyDescent="0.2">
      <c r="A91" s="140" t="s">
        <v>346</v>
      </c>
      <c r="B91" s="141"/>
      <c r="C91" s="157"/>
      <c r="D91" s="141"/>
      <c r="E91" s="152"/>
      <c r="F91" s="153"/>
      <c r="G91" s="154" t="s">
        <v>316</v>
      </c>
      <c r="H91" s="146">
        <f>COUNT(A23:A129)</f>
        <v>38</v>
      </c>
      <c r="I91" s="155"/>
      <c r="J91" s="156"/>
      <c r="K91" s="149" t="s">
        <v>61</v>
      </c>
      <c r="L91" s="150">
        <f>COUNTIF(F23:F86,"КМС")</f>
        <v>12</v>
      </c>
    </row>
    <row r="92" spans="1:20" ht="11.25" customHeight="1" x14ac:dyDescent="0.2">
      <c r="A92" s="140"/>
      <c r="B92" s="141"/>
      <c r="C92" s="157"/>
      <c r="D92" s="141"/>
      <c r="E92" s="152"/>
      <c r="F92" s="153"/>
      <c r="G92" s="154" t="s">
        <v>317</v>
      </c>
      <c r="H92" s="146">
        <f>COUNTIF(A23:A128,"ЛИМ")</f>
        <v>0</v>
      </c>
      <c r="I92" s="155"/>
      <c r="J92" s="156"/>
      <c r="K92" s="149" t="s">
        <v>170</v>
      </c>
      <c r="L92" s="150">
        <f>COUNTIF(F23:F87,"1 СР")</f>
        <v>8</v>
      </c>
    </row>
    <row r="93" spans="1:20" ht="11.25" customHeight="1" x14ac:dyDescent="0.2">
      <c r="A93" s="140"/>
      <c r="B93" s="141"/>
      <c r="C93" s="141"/>
      <c r="D93" s="141"/>
      <c r="E93" s="152"/>
      <c r="F93" s="153"/>
      <c r="G93" s="154" t="s">
        <v>318</v>
      </c>
      <c r="H93" s="146">
        <f>COUNTIF(A23:A128,"НФ")</f>
        <v>24</v>
      </c>
      <c r="I93" s="155"/>
      <c r="J93" s="156"/>
      <c r="K93" s="149" t="s">
        <v>169</v>
      </c>
      <c r="L93" s="150">
        <f>COUNTIF(F23:F88,"2 СР")</f>
        <v>17</v>
      </c>
    </row>
    <row r="94" spans="1:20" ht="11.25" customHeight="1" x14ac:dyDescent="0.2">
      <c r="A94" s="140"/>
      <c r="B94" s="141"/>
      <c r="C94" s="141"/>
      <c r="D94" s="141"/>
      <c r="E94" s="152"/>
      <c r="F94" s="153"/>
      <c r="G94" s="154" t="s">
        <v>319</v>
      </c>
      <c r="H94" s="146">
        <f>COUNTIF(A23:A128,"ДСКВ")</f>
        <v>0</v>
      </c>
      <c r="I94" s="155"/>
      <c r="J94" s="156"/>
      <c r="K94" s="149" t="s">
        <v>168</v>
      </c>
      <c r="L94" s="150">
        <f>COUNTIF(F23:F89,"3 СР")</f>
        <v>8</v>
      </c>
    </row>
    <row r="95" spans="1:20" ht="11.25" customHeight="1" x14ac:dyDescent="0.2">
      <c r="A95" s="140"/>
      <c r="B95" s="141"/>
      <c r="C95" s="141"/>
      <c r="D95" s="141"/>
      <c r="E95" s="158"/>
      <c r="F95" s="159"/>
      <c r="G95" s="154" t="s">
        <v>320</v>
      </c>
      <c r="H95" s="146">
        <f>COUNTIF(A23:A128,"НС")</f>
        <v>1</v>
      </c>
      <c r="I95" s="160"/>
      <c r="J95" s="161"/>
      <c r="K95" s="149" t="s">
        <v>308</v>
      </c>
      <c r="L95" s="150">
        <f>COUNTIF(F23:F90,"1 сп.юн.р.")</f>
        <v>5</v>
      </c>
    </row>
    <row r="96" spans="1:20" ht="11.25" customHeight="1" x14ac:dyDescent="0.2">
      <c r="A96" s="162"/>
      <c r="B96" s="118"/>
      <c r="C96" s="118"/>
      <c r="D96" s="119"/>
      <c r="E96" s="120"/>
      <c r="F96" s="113"/>
      <c r="G96" s="121"/>
      <c r="H96" s="122"/>
      <c r="I96" s="122"/>
      <c r="J96" s="122"/>
      <c r="K96" s="122"/>
      <c r="L96" s="163"/>
    </row>
    <row r="97" spans="1:12" ht="15.75" x14ac:dyDescent="0.2">
      <c r="A97" s="215" t="s">
        <v>51</v>
      </c>
      <c r="B97" s="216"/>
      <c r="C97" s="216"/>
      <c r="D97" s="216"/>
      <c r="E97" s="216" t="s">
        <v>52</v>
      </c>
      <c r="F97" s="216"/>
      <c r="G97" s="216"/>
      <c r="H97" s="216"/>
      <c r="I97" s="216" t="s">
        <v>53</v>
      </c>
      <c r="J97" s="216"/>
      <c r="K97" s="216"/>
      <c r="L97" s="217"/>
    </row>
    <row r="98" spans="1:12" x14ac:dyDescent="0.2">
      <c r="A98" s="208"/>
      <c r="B98" s="209"/>
      <c r="C98" s="209"/>
      <c r="D98" s="209"/>
      <c r="E98" s="209"/>
      <c r="F98" s="210"/>
      <c r="G98" s="210"/>
      <c r="H98" s="210"/>
      <c r="I98" s="210"/>
      <c r="J98" s="210"/>
      <c r="K98" s="210"/>
      <c r="L98" s="211"/>
    </row>
    <row r="99" spans="1:12" x14ac:dyDescent="0.2">
      <c r="A99" s="208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12"/>
    </row>
    <row r="100" spans="1:12" x14ac:dyDescent="0.2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</row>
    <row r="101" spans="1:12" x14ac:dyDescent="0.2">
      <c r="A101" s="208"/>
      <c r="B101" s="209"/>
      <c r="C101" s="209"/>
      <c r="D101" s="209"/>
      <c r="E101" s="209"/>
      <c r="F101" s="213"/>
      <c r="G101" s="213"/>
      <c r="H101" s="213"/>
      <c r="I101" s="213"/>
      <c r="J101" s="213"/>
      <c r="K101" s="213"/>
      <c r="L101" s="214"/>
    </row>
    <row r="102" spans="1:12" ht="16.5" thickBot="1" x14ac:dyDescent="0.25">
      <c r="A102" s="205"/>
      <c r="B102" s="206"/>
      <c r="C102" s="206"/>
      <c r="D102" s="206"/>
      <c r="E102" s="206" t="str">
        <f>G17</f>
        <v>АФАНАСЬЕВА Е. А. (ВК, Свердловская область)</v>
      </c>
      <c r="F102" s="206"/>
      <c r="G102" s="206"/>
      <c r="H102" s="206"/>
      <c r="I102" s="206" t="str">
        <f>G18</f>
        <v>РОМАНЕНКО Ю. А. (1к., Оренбургская область)</v>
      </c>
      <c r="J102" s="206"/>
      <c r="K102" s="206"/>
      <c r="L102" s="207"/>
    </row>
    <row r="103" spans="1:12" ht="13.5" thickTop="1" x14ac:dyDescent="0.2"/>
  </sheetData>
  <sortState ref="A23:U120">
    <sortCondition ref="A23:A120"/>
  </sortState>
  <mergeCells count="40">
    <mergeCell ref="A7:L7"/>
    <mergeCell ref="A1:L1"/>
    <mergeCell ref="A2:L2"/>
    <mergeCell ref="A3:L3"/>
    <mergeCell ref="A5:L5"/>
    <mergeCell ref="A6:L6"/>
    <mergeCell ref="A4:L4"/>
    <mergeCell ref="A97:D97"/>
    <mergeCell ref="E97:H97"/>
    <mergeCell ref="I97:L97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02:D102"/>
    <mergeCell ref="E102:H102"/>
    <mergeCell ref="I102:L102"/>
    <mergeCell ref="A98:E98"/>
    <mergeCell ref="F98:L98"/>
    <mergeCell ref="A99:E99"/>
    <mergeCell ref="F99:L99"/>
    <mergeCell ref="A101:E101"/>
    <mergeCell ref="F101:L101"/>
    <mergeCell ref="H15:L15"/>
    <mergeCell ref="A87:D87"/>
    <mergeCell ref="G87:L87"/>
    <mergeCell ref="M21:M22"/>
    <mergeCell ref="N21:N22"/>
    <mergeCell ref="K21:K22"/>
    <mergeCell ref="I21:I22"/>
    <mergeCell ref="J21:J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0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гонка</vt:lpstr>
      <vt:lpstr>'гр гонка'!Заголовки_для_печати</vt:lpstr>
      <vt:lpstr>'Стартовый протокол'!Заголовки_для_печати</vt:lpstr>
      <vt:lpstr>'гр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2021-06-17T14:50:42Z</dcterms:modified>
</cp:coreProperties>
</file>