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2022 Шоссе\"/>
    </mc:Choice>
  </mc:AlternateContent>
  <bookViews>
    <workbookView xWindow="-105" yWindow="-105" windowWidth="20730" windowHeight="11760" tabRatio="789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Критериум!$A$1:$AA$52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41" i="91" l="1"/>
  <c r="X23" i="91"/>
  <c r="X27" i="91" l="1"/>
  <c r="X28" i="91"/>
  <c r="L52" i="91" l="1"/>
  <c r="F52" i="91"/>
  <c r="AA44" i="91" l="1"/>
  <c r="AA43" i="91"/>
  <c r="AA42" i="91"/>
  <c r="AA41" i="91"/>
  <c r="AA40" i="91"/>
  <c r="AA39" i="91"/>
  <c r="AA38" i="91"/>
  <c r="X44" i="91"/>
  <c r="X43" i="91"/>
  <c r="X42" i="91"/>
  <c r="X40" i="91" l="1"/>
  <c r="X39" i="91" s="1"/>
  <c r="W52" i="91"/>
  <c r="X24" i="91"/>
  <c r="X25" i="91"/>
  <c r="X26" i="91"/>
</calcChain>
</file>

<file path=xl/sharedStrings.xml><?xml version="1.0" encoding="utf-8"?>
<sst xmlns="http://schemas.openxmlformats.org/spreadsheetml/2006/main" count="130" uniqueCount="98">
  <si>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</si>
  <si>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</si>
  <si>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</si>
  <si>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</si>
  <si>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</si>
  <si>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</si>
  <si>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</si>
  <si>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</si>
  <si>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</si>
  <si>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</si>
  <si>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</si>
  <si>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</si>
  <si>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</si>
  <si>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</si>
  <si>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</si>
  <si>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</si>
  <si>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</si>
  <si>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</si>
  <si>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</si>
  <si>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</si>
  <si>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</si>
  <si>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</si>
  <si>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</si>
  <si>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</si>
  <si>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</si>
  <si>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РЕЗУЛЬТАТ очки</t>
  </si>
  <si>
    <t>Доп. Инфо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</si>
  <si>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</si>
  <si>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</si>
  <si>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</si>
  <si>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</si>
  <si>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</si>
  <si>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</si>
  <si>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</si>
  <si>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</si>
  <si>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</si>
  <si>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</si>
  <si>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МАКСИМАЛЬНЫЙ ПЕРЕПАД (HD):</t>
  </si>
  <si>
    <t>ДИСТАНЦИЯ: ДЛИНА КРУГА/КРУГОВ</t>
  </si>
  <si>
    <t>шоссе - критериум 20-40 км</t>
  </si>
  <si>
    <t>1 СР</t>
  </si>
  <si>
    <t>Место на основном финише</t>
  </si>
  <si>
    <t>UCI ID</t>
  </si>
  <si>
    <t/>
  </si>
  <si>
    <t>№ ВРВС: 0080721811С</t>
  </si>
  <si>
    <t>СУДЬЯ НА ФИНИШЕ</t>
  </si>
  <si>
    <t>2 СР</t>
  </si>
  <si>
    <t>3 СР</t>
  </si>
  <si>
    <t>Самарская область</t>
  </si>
  <si>
    <t>Министерство спорта Самарской области</t>
  </si>
  <si>
    <t>Федерация велосипедного спорта Самарской области</t>
  </si>
  <si>
    <t>МЕЖРЕГИОНАЛЬНЫЕ СОРЕВНОВАНИЯ</t>
  </si>
  <si>
    <t>Первенство ПФО</t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</si>
  <si>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 г. Самара</t>
    </r>
  </si>
  <si>
    <t>Кавтасьева Е.Г. (1 кат, г. Самара)</t>
  </si>
  <si>
    <t>Артамонова С.А. (1 кат, г. Самара)</t>
  </si>
  <si>
    <t>Поваляева М.М. (1 кат., г. Самара)</t>
  </si>
  <si>
    <t xml:space="preserve">НАЗВАНИЕ ТРАССЫ / РЕГ. НОМЕР: </t>
  </si>
  <si>
    <t xml:space="preserve">СУММА ПОЛОЖИТЕЛЬНЫХ ПЕРЕПАДОВ ВЫСОТЫ НА ДИСТАНЦИИ (ТС): </t>
  </si>
  <si>
    <t xml:space="preserve">НАЧАЛО ГОНКИ: 10ч 00м </t>
  </si>
  <si>
    <t>ОКОНЧАНИЕ ГОНКИ: 14ч 30м</t>
  </si>
  <si>
    <t>ДАТА ПРОВЕДЕНИЯ: 05 мая 2022 года</t>
  </si>
  <si>
    <t>Саратовская область</t>
  </si>
  <si>
    <t>НФ</t>
  </si>
  <si>
    <t>Температура: +9+14</t>
  </si>
  <si>
    <t>Влажность: 45%</t>
  </si>
  <si>
    <t xml:space="preserve">Ветер: </t>
  </si>
  <si>
    <t>Осадки: без осадков</t>
  </si>
  <si>
    <t>№ ЕКП 2022: 5121</t>
  </si>
  <si>
    <t>Юниоры 19-22 года</t>
  </si>
  <si>
    <t>1,3 км/30</t>
  </si>
  <si>
    <t>Максимов Денис</t>
  </si>
  <si>
    <t>09.08.2001</t>
  </si>
  <si>
    <t>Софронов Никита</t>
  </si>
  <si>
    <t>29.11.2002</t>
  </si>
  <si>
    <t>Дорошенко Святослав</t>
  </si>
  <si>
    <t>15.05.2003</t>
  </si>
  <si>
    <t>Самойлов Даниил</t>
  </si>
  <si>
    <t>21.03.2003</t>
  </si>
  <si>
    <t>Докучаев Михаил</t>
  </si>
  <si>
    <t>07.07.2003</t>
  </si>
  <si>
    <t>Соломатов Семен</t>
  </si>
  <si>
    <t>04.08.2003</t>
  </si>
  <si>
    <t>Яскожук Иван</t>
  </si>
  <si>
    <t>26.11.2003</t>
  </si>
  <si>
    <t>Первушин Никита</t>
  </si>
  <si>
    <t>18.11.2003</t>
  </si>
  <si>
    <t>Галагуза Степан</t>
  </si>
  <si>
    <t>02.08.2003</t>
  </si>
  <si>
    <t>Барт Андрей</t>
  </si>
  <si>
    <t>06.08.2003</t>
  </si>
  <si>
    <t>Соломин Олег</t>
  </si>
  <si>
    <t>23.07.2003</t>
  </si>
  <si>
    <t>Белицкий Алексей</t>
  </si>
  <si>
    <t>26.10.2002</t>
  </si>
  <si>
    <t>Волгоградская область</t>
  </si>
  <si>
    <t>Ясыркин Владислав</t>
  </si>
  <si>
    <t>30.11.2002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</si>
</sst>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2" fillId="0" borderId="0"/>
  </cellStyleXfs>
  <cellXfs count="149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vertical="center"/>
    </xf>
    <xf numFmtId="49" fontId="12" fillId="0" borderId="17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1" xfId="0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1" fontId="18" fillId="0" borderId="1" xfId="9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23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12" fillId="0" borderId="22" xfId="0" applyNumberFormat="1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8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49" fontId="12" fillId="0" borderId="2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12" fillId="0" borderId="5" xfId="0" applyNumberFormat="1" applyFont="1" applyFill="1" applyBorder="1" applyAlignment="1">
      <alignment vertical="center"/>
    </xf>
    <xf numFmtId="14" fontId="12" fillId="0" borderId="5" xfId="0" applyNumberFormat="1" applyFont="1" applyBorder="1" applyAlignment="1">
      <alignment horizontal="right" vertical="center"/>
    </xf>
    <xf numFmtId="14" fontId="12" fillId="0" borderId="21" xfId="0" applyNumberFormat="1" applyFont="1" applyBorder="1" applyAlignment="1">
      <alignment horizontal="right" vertical="center"/>
    </xf>
    <xf numFmtId="14" fontId="5" fillId="0" borderId="25" xfId="0" applyNumberFormat="1" applyFont="1" applyBorder="1" applyAlignment="1">
      <alignment vertical="center"/>
    </xf>
    <xf numFmtId="14" fontId="18" fillId="0" borderId="1" xfId="9" applyNumberFormat="1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15" fillId="3" borderId="1" xfId="3" applyFont="1" applyFill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9" fontId="12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2" borderId="24" xfId="0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8" fillId="0" borderId="1" xfId="9" applyFont="1" applyFill="1" applyBorder="1" applyAlignment="1">
      <alignment horizontal="center" vertical="center" wrapText="1"/>
    </xf>
    <xf numFmtId="49" fontId="12" fillId="0" borderId="33" xfId="2" applyNumberFormat="1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49" fontId="12" fillId="0" borderId="4" xfId="2" applyNumberFormat="1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49" fontId="12" fillId="0" borderId="34" xfId="2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/>
    </xf>
    <xf numFmtId="0" fontId="15" fillId="3" borderId="36" xfId="3" applyFont="1" applyFill="1" applyBorder="1" applyAlignment="1">
      <alignment horizontal="center" vertical="center" wrapText="1"/>
    </xf>
    <xf numFmtId="0" fontId="18" fillId="0" borderId="36" xfId="8" applyFont="1" applyFill="1" applyBorder="1" applyAlignment="1">
      <alignment vertical="center" wrapText="1"/>
    </xf>
    <xf numFmtId="14" fontId="18" fillId="0" borderId="36" xfId="9" applyNumberFormat="1" applyFont="1" applyFill="1" applyBorder="1" applyAlignment="1">
      <alignment horizontal="center" vertical="center" wrapText="1"/>
    </xf>
    <xf numFmtId="164" fontId="15" fillId="0" borderId="36" xfId="0" applyNumberFormat="1" applyFont="1" applyFill="1" applyBorder="1" applyAlignment="1">
      <alignment horizontal="center" vertical="center" wrapText="1"/>
    </xf>
    <xf numFmtId="0" fontId="18" fillId="0" borderId="36" xfId="9" applyFont="1" applyFill="1" applyBorder="1" applyAlignment="1">
      <alignment horizontal="center" vertical="center" wrapText="1"/>
    </xf>
    <xf numFmtId="1" fontId="18" fillId="0" borderId="36" xfId="9" applyNumberFormat="1" applyFont="1" applyFill="1" applyBorder="1" applyAlignment="1">
      <alignment horizontal="center" vertical="center" wrapText="1"/>
    </xf>
    <xf numFmtId="0" fontId="15" fillId="0" borderId="36" xfId="0" applyNumberFormat="1" applyFont="1" applyFill="1" applyBorder="1" applyAlignment="1" applyProtection="1">
      <alignment horizontal="center" vertical="center"/>
    </xf>
    <xf numFmtId="0" fontId="15" fillId="0" borderId="37" xfId="0" applyNumberFormat="1" applyFont="1" applyFill="1" applyBorder="1" applyAlignment="1" applyProtection="1">
      <alignment horizontal="center" vertical="center"/>
    </xf>
    <xf numFmtId="0" fontId="12" fillId="0" borderId="38" xfId="0" applyFont="1" applyBorder="1" applyAlignment="1">
      <alignment horizontal="right" vertical="center"/>
    </xf>
    <xf numFmtId="0" fontId="6" fillId="2" borderId="1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4" fontId="6" fillId="2" borderId="31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" xfId="8"/>
    <cellStyle name="Обычный_ID4938_RS_1" xfId="9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4</xdr:row>
      <xdr:rowOff>44748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C8A78053-2B96-4560-A460-6FDFCECE714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6C61E58C-3D6F-454A-8F7B-009B27FA1A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 editAs="oneCell">
    <xdr:from>
      <xdr:col>26</xdr:col>
      <xdr:colOff>312964</xdr:colOff>
      <xdr:row>0</xdr:row>
      <xdr:rowOff>68035</xdr:rowOff>
    </xdr:from>
    <xdr:to>
      <xdr:col>26</xdr:col>
      <xdr:colOff>1143000</xdr:colOff>
      <xdr:row>3</xdr:row>
      <xdr:rowOff>191599</xdr:rowOff>
    </xdr:to>
    <xdr:pic>
      <xdr:nvPicPr>
        <xdr:cNvPr id="8" name="Рисунок 7" descr="https://i0.wp.com/mignsk.ru/wp-content/uploads/2021/07/dwooagwxcaep4sc.jpg-large.jpg?w=1200&amp;ssl=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12" t="8437" r="20923" b="3798"/>
        <a:stretch/>
      </xdr:blipFill>
      <xdr:spPr bwMode="auto">
        <a:xfrm>
          <a:off x="14831785" y="68035"/>
          <a:ext cx="830036" cy="871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95250</xdr:colOff>
      <xdr:row>0</xdr:row>
      <xdr:rowOff>122463</xdr:rowOff>
    </xdr:from>
    <xdr:to>
      <xdr:col>26</xdr:col>
      <xdr:colOff>50902</xdr:colOff>
      <xdr:row>3</xdr:row>
      <xdr:rowOff>204107</xdr:rowOff>
    </xdr:to>
    <xdr:pic>
      <xdr:nvPicPr>
        <xdr:cNvPr id="9" name="Рисунок 8" descr="https://sun1-98.userapi.com/s/v1/ig2/V-lpIGWU8h6zrgc4ntoa_j6TEQd_jdqLllTcOp_MoHMvmqmOHB34Vy3P1bYi9R5_RYIsvBtnX5L_cKXRL8L0KNDR.jpg?size=200x200&amp;quality=96&amp;crop=30,0,840,840&amp;ava=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214" y="122463"/>
          <a:ext cx="826509" cy="830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3"/>
  <sheetViews>
    <sheetView tabSelected="1" view="pageBreakPreview" zoomScale="70" zoomScaleNormal="90" zoomScaleSheetLayoutView="70" workbookViewId="0">
      <selection activeCell="AC30" sqref="AC30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8.140625" style="13" customWidth="1"/>
    <col min="4" max="4" width="27.140625" style="1" customWidth="1"/>
    <col min="5" max="5" width="12.28515625" style="70" customWidth="1"/>
    <col min="6" max="6" width="8.85546875" style="1" customWidth="1"/>
    <col min="7" max="7" width="28.42578125" style="1" customWidth="1"/>
    <col min="8" max="22" width="3.7109375" style="1" customWidth="1"/>
    <col min="23" max="23" width="19.28515625" style="1" customWidth="1"/>
    <col min="24" max="24" width="10.28515625" style="1" customWidth="1"/>
    <col min="25" max="25" width="10.42578125" style="1" customWidth="1"/>
    <col min="26" max="26" width="13.140625" style="1" customWidth="1"/>
    <col min="27" max="27" width="18.7109375" style="1" customWidth="1"/>
    <col min="28" max="16384" width="9.140625" style="1"/>
  </cols>
  <sheetData>
    <row r="1" spans="1:27" ht="15.75" customHeight="1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</row>
    <row r="2" spans="1:27" ht="21" x14ac:dyDescent="0.2">
      <c r="A2" s="109" t="s">
        <v>49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</row>
    <row r="3" spans="1:27" ht="21" x14ac:dyDescent="0.2">
      <c r="A3" s="109" t="s">
        <v>10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7" ht="21" x14ac:dyDescent="0.2">
      <c r="A4" s="109" t="s">
        <v>50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1:27" ht="9" customHeight="1" x14ac:dyDescent="0.2">
      <c r="A5" s="109" t="s">
        <v>43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</row>
    <row r="6" spans="1:27" s="2" customFormat="1" ht="20.25" customHeight="1" x14ac:dyDescent="0.2">
      <c r="A6" s="112" t="s">
        <v>51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 s="2" customFormat="1" ht="18" customHeight="1" x14ac:dyDescent="0.2">
      <c r="A7" s="113" t="s">
        <v>16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</row>
    <row r="8" spans="1:27" s="2" customFormat="1" ht="18" customHeight="1" thickBot="1" x14ac:dyDescent="0.25">
      <c r="A8" s="113" t="s">
        <v>52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</row>
    <row r="9" spans="1:27" ht="24" customHeight="1" thickTop="1" x14ac:dyDescent="0.2">
      <c r="A9" s="114" t="s">
        <v>22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6"/>
    </row>
    <row r="10" spans="1:27" ht="18" customHeight="1" x14ac:dyDescent="0.2">
      <c r="A10" s="146" t="s">
        <v>39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8"/>
    </row>
    <row r="11" spans="1:27" ht="19.5" customHeight="1" x14ac:dyDescent="0.2">
      <c r="A11" s="146" t="s">
        <v>69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8"/>
    </row>
    <row r="12" spans="1:27" ht="3.75" customHeight="1" x14ac:dyDescent="0.2">
      <c r="A12" s="138" t="s">
        <v>43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40"/>
    </row>
    <row r="13" spans="1:27" ht="15.75" x14ac:dyDescent="0.2">
      <c r="A13" s="33" t="s">
        <v>53</v>
      </c>
      <c r="B13" s="19"/>
      <c r="C13" s="58"/>
      <c r="D13" s="57"/>
      <c r="E13" s="59"/>
      <c r="F13" s="4"/>
      <c r="G13" s="75" t="s">
        <v>59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5"/>
      <c r="AA13" s="46" t="s">
        <v>44</v>
      </c>
    </row>
    <row r="14" spans="1:27" ht="15.75" x14ac:dyDescent="0.2">
      <c r="A14" s="16" t="s">
        <v>61</v>
      </c>
      <c r="B14" s="12"/>
      <c r="C14" s="12"/>
      <c r="D14" s="72"/>
      <c r="E14" s="60"/>
      <c r="F14" s="5"/>
      <c r="G14" s="76" t="s">
        <v>60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47"/>
      <c r="AA14" s="48" t="s">
        <v>68</v>
      </c>
    </row>
    <row r="15" spans="1:27" ht="15" x14ac:dyDescent="0.2">
      <c r="A15" s="119" t="s">
        <v>9</v>
      </c>
      <c r="B15" s="120"/>
      <c r="C15" s="120"/>
      <c r="D15" s="120"/>
      <c r="E15" s="120"/>
      <c r="F15" s="120"/>
      <c r="G15" s="121"/>
      <c r="H15" s="122" t="s">
        <v>1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3"/>
    </row>
    <row r="16" spans="1:27" ht="15" x14ac:dyDescent="0.2">
      <c r="A16" s="17" t="s">
        <v>18</v>
      </c>
      <c r="B16" s="34"/>
      <c r="C16" s="34"/>
      <c r="D16" s="10"/>
      <c r="E16" s="61"/>
      <c r="F16" s="10"/>
      <c r="G16" s="11" t="s">
        <v>43</v>
      </c>
      <c r="H16" s="9" t="s">
        <v>57</v>
      </c>
      <c r="I16" s="27"/>
      <c r="J16" s="27"/>
      <c r="K16" s="27"/>
      <c r="L16" s="27"/>
      <c r="M16" s="2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6"/>
      <c r="AA16" s="18"/>
    </row>
    <row r="17" spans="1:27" ht="15" x14ac:dyDescent="0.2">
      <c r="A17" s="17" t="s">
        <v>19</v>
      </c>
      <c r="B17" s="26"/>
      <c r="C17" s="26"/>
      <c r="D17" s="7"/>
      <c r="E17" s="62"/>
      <c r="F17" s="7"/>
      <c r="G17" s="8" t="s">
        <v>54</v>
      </c>
      <c r="H17" s="9" t="s">
        <v>37</v>
      </c>
      <c r="I17" s="27"/>
      <c r="J17" s="27"/>
      <c r="K17" s="27"/>
      <c r="L17" s="27"/>
      <c r="M17" s="2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6"/>
      <c r="AA17" s="18"/>
    </row>
    <row r="18" spans="1:27" ht="15" x14ac:dyDescent="0.2">
      <c r="A18" s="17" t="s">
        <v>20</v>
      </c>
      <c r="B18" s="34"/>
      <c r="C18" s="34"/>
      <c r="D18" s="8"/>
      <c r="E18" s="61"/>
      <c r="F18" s="10"/>
      <c r="G18" s="8" t="s">
        <v>55</v>
      </c>
      <c r="H18" s="9" t="s">
        <v>58</v>
      </c>
      <c r="I18" s="27"/>
      <c r="J18" s="27"/>
      <c r="K18" s="27"/>
      <c r="L18" s="27"/>
      <c r="M18" s="2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6"/>
      <c r="AA18" s="18"/>
    </row>
    <row r="19" spans="1:27" ht="16.5" thickBot="1" x14ac:dyDescent="0.25">
      <c r="A19" s="37" t="s">
        <v>15</v>
      </c>
      <c r="B19" s="24"/>
      <c r="C19" s="24"/>
      <c r="D19" s="23"/>
      <c r="E19" s="63"/>
      <c r="F19" s="36"/>
      <c r="G19" s="107" t="s">
        <v>56</v>
      </c>
      <c r="H19" s="38" t="s">
        <v>38</v>
      </c>
      <c r="I19" s="39"/>
      <c r="J19" s="39"/>
      <c r="K19" s="39"/>
      <c r="L19" s="39"/>
      <c r="M19" s="39"/>
      <c r="N19" s="24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56">
        <v>39</v>
      </c>
      <c r="AA19" s="40" t="s">
        <v>70</v>
      </c>
    </row>
    <row r="20" spans="1:27" ht="6.75" customHeight="1" thickTop="1" thickBot="1" x14ac:dyDescent="0.25">
      <c r="A20" s="21"/>
      <c r="B20" s="20"/>
      <c r="C20" s="20"/>
      <c r="D20" s="21"/>
      <c r="E20" s="64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35" customFormat="1" ht="21.75" customHeight="1" thickTop="1" x14ac:dyDescent="0.2">
      <c r="A21" s="124" t="s">
        <v>7</v>
      </c>
      <c r="B21" s="110" t="s">
        <v>12</v>
      </c>
      <c r="C21" s="110" t="s">
        <v>42</v>
      </c>
      <c r="D21" s="110" t="s">
        <v>2</v>
      </c>
      <c r="E21" s="117" t="s">
        <v>36</v>
      </c>
      <c r="F21" s="110" t="s">
        <v>8</v>
      </c>
      <c r="G21" s="110" t="s">
        <v>13</v>
      </c>
      <c r="H21" s="141" t="s">
        <v>17</v>
      </c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10" t="s">
        <v>41</v>
      </c>
      <c r="X21" s="110" t="s">
        <v>25</v>
      </c>
      <c r="Y21" s="110" t="s">
        <v>26</v>
      </c>
      <c r="Z21" s="142" t="s">
        <v>24</v>
      </c>
      <c r="AA21" s="144" t="s">
        <v>14</v>
      </c>
    </row>
    <row r="22" spans="1:27" s="35" customFormat="1" ht="18" customHeight="1" x14ac:dyDescent="0.2">
      <c r="A22" s="125"/>
      <c r="B22" s="111"/>
      <c r="C22" s="111"/>
      <c r="D22" s="111"/>
      <c r="E22" s="118"/>
      <c r="F22" s="111"/>
      <c r="G22" s="111"/>
      <c r="H22" s="108">
        <v>1</v>
      </c>
      <c r="I22" s="108">
        <v>2</v>
      </c>
      <c r="J22" s="108">
        <v>3</v>
      </c>
      <c r="K22" s="108">
        <v>4</v>
      </c>
      <c r="L22" s="108">
        <v>5</v>
      </c>
      <c r="M22" s="108">
        <v>6</v>
      </c>
      <c r="N22" s="108">
        <v>7</v>
      </c>
      <c r="O22" s="108">
        <v>8</v>
      </c>
      <c r="P22" s="108">
        <v>9</v>
      </c>
      <c r="Q22" s="108">
        <v>10</v>
      </c>
      <c r="R22" s="108">
        <v>11</v>
      </c>
      <c r="S22" s="108">
        <v>12</v>
      </c>
      <c r="T22" s="108">
        <v>13</v>
      </c>
      <c r="U22" s="108">
        <v>14</v>
      </c>
      <c r="V22" s="108">
        <v>15</v>
      </c>
      <c r="W22" s="111"/>
      <c r="X22" s="111"/>
      <c r="Y22" s="111"/>
      <c r="Z22" s="143"/>
      <c r="AA22" s="145"/>
    </row>
    <row r="23" spans="1:27" s="3" customFormat="1" ht="27.75" customHeight="1" x14ac:dyDescent="0.2">
      <c r="A23" s="41">
        <v>1</v>
      </c>
      <c r="B23" s="42">
        <v>220</v>
      </c>
      <c r="C23" s="71"/>
      <c r="D23" s="43" t="s">
        <v>71</v>
      </c>
      <c r="E23" s="65" t="s">
        <v>72</v>
      </c>
      <c r="F23" s="44" t="s">
        <v>33</v>
      </c>
      <c r="G23" s="89" t="s">
        <v>48</v>
      </c>
      <c r="H23" s="30"/>
      <c r="I23" s="30">
        <v>3</v>
      </c>
      <c r="J23" s="30">
        <v>2</v>
      </c>
      <c r="K23" s="30">
        <v>2</v>
      </c>
      <c r="L23" s="30">
        <v>3</v>
      </c>
      <c r="M23" s="30">
        <v>5</v>
      </c>
      <c r="N23" s="30">
        <v>5</v>
      </c>
      <c r="O23" s="30">
        <v>5</v>
      </c>
      <c r="P23" s="30">
        <v>5</v>
      </c>
      <c r="Q23" s="30">
        <v>5</v>
      </c>
      <c r="R23" s="30">
        <v>5</v>
      </c>
      <c r="S23" s="30">
        <v>5</v>
      </c>
      <c r="T23" s="30">
        <v>5</v>
      </c>
      <c r="U23" s="30">
        <v>5</v>
      </c>
      <c r="V23" s="30">
        <v>5</v>
      </c>
      <c r="W23" s="30">
        <v>1</v>
      </c>
      <c r="X23" s="30">
        <f>SUM(H23:V23)</f>
        <v>60</v>
      </c>
      <c r="Y23" s="30"/>
      <c r="Z23" s="31"/>
      <c r="AA23" s="32"/>
    </row>
    <row r="24" spans="1:27" s="3" customFormat="1" ht="27.75" customHeight="1" x14ac:dyDescent="0.2">
      <c r="A24" s="41">
        <v>2</v>
      </c>
      <c r="B24" s="42">
        <v>217</v>
      </c>
      <c r="C24" s="71"/>
      <c r="D24" s="43" t="s">
        <v>73</v>
      </c>
      <c r="E24" s="65" t="s">
        <v>74</v>
      </c>
      <c r="F24" s="44" t="s">
        <v>33</v>
      </c>
      <c r="G24" s="89" t="s">
        <v>48</v>
      </c>
      <c r="H24" s="30">
        <v>2</v>
      </c>
      <c r="I24" s="30"/>
      <c r="J24" s="30"/>
      <c r="K24" s="30"/>
      <c r="L24" s="30">
        <v>5</v>
      </c>
      <c r="M24" s="30">
        <v>3</v>
      </c>
      <c r="N24" s="30">
        <v>3</v>
      </c>
      <c r="O24" s="30">
        <v>3</v>
      </c>
      <c r="P24" s="30">
        <v>3</v>
      </c>
      <c r="Q24" s="30">
        <v>3</v>
      </c>
      <c r="R24" s="30">
        <v>3</v>
      </c>
      <c r="S24" s="30">
        <v>3</v>
      </c>
      <c r="T24" s="30">
        <v>3</v>
      </c>
      <c r="U24" s="30">
        <v>3</v>
      </c>
      <c r="V24" s="30">
        <v>3</v>
      </c>
      <c r="W24" s="30">
        <v>2</v>
      </c>
      <c r="X24" s="30">
        <f>SUM(H24:V24)</f>
        <v>37</v>
      </c>
      <c r="Y24" s="30"/>
      <c r="Z24" s="31"/>
      <c r="AA24" s="32"/>
    </row>
    <row r="25" spans="1:27" s="3" customFormat="1" ht="27.75" customHeight="1" x14ac:dyDescent="0.2">
      <c r="A25" s="41">
        <v>3</v>
      </c>
      <c r="B25" s="42">
        <v>215</v>
      </c>
      <c r="C25" s="71"/>
      <c r="D25" s="43" t="s">
        <v>75</v>
      </c>
      <c r="E25" s="65" t="s">
        <v>76</v>
      </c>
      <c r="F25" s="44" t="s">
        <v>33</v>
      </c>
      <c r="G25" s="89" t="s">
        <v>48</v>
      </c>
      <c r="H25" s="30">
        <v>1</v>
      </c>
      <c r="I25" s="30"/>
      <c r="J25" s="30">
        <v>1</v>
      </c>
      <c r="K25" s="30">
        <v>5</v>
      </c>
      <c r="L25" s="30">
        <v>1</v>
      </c>
      <c r="M25" s="30"/>
      <c r="N25" s="30"/>
      <c r="O25" s="30"/>
      <c r="P25" s="30"/>
      <c r="Q25" s="30">
        <v>1</v>
      </c>
      <c r="R25" s="30"/>
      <c r="S25" s="30">
        <v>2</v>
      </c>
      <c r="T25" s="30">
        <v>2</v>
      </c>
      <c r="U25" s="30">
        <v>2</v>
      </c>
      <c r="V25" s="30">
        <v>1</v>
      </c>
      <c r="W25" s="30">
        <v>4</v>
      </c>
      <c r="X25" s="30">
        <f>SUM(H25:V25)</f>
        <v>16</v>
      </c>
      <c r="Y25" s="30"/>
      <c r="Z25" s="31"/>
      <c r="AA25" s="32"/>
    </row>
    <row r="26" spans="1:27" s="3" customFormat="1" ht="27.75" customHeight="1" x14ac:dyDescent="0.2">
      <c r="A26" s="41">
        <v>4</v>
      </c>
      <c r="B26" s="42">
        <v>219</v>
      </c>
      <c r="C26" s="71"/>
      <c r="D26" s="43" t="s">
        <v>77</v>
      </c>
      <c r="E26" s="65" t="s">
        <v>78</v>
      </c>
      <c r="F26" s="44" t="s">
        <v>33</v>
      </c>
      <c r="G26" s="89" t="s">
        <v>48</v>
      </c>
      <c r="H26" s="30">
        <v>3</v>
      </c>
      <c r="I26" s="30">
        <v>1</v>
      </c>
      <c r="J26" s="30">
        <v>5</v>
      </c>
      <c r="K26" s="30">
        <v>1</v>
      </c>
      <c r="L26" s="30">
        <v>2</v>
      </c>
      <c r="M26" s="30">
        <v>1</v>
      </c>
      <c r="N26" s="30">
        <v>1</v>
      </c>
      <c r="O26" s="30"/>
      <c r="P26" s="30"/>
      <c r="Q26" s="30"/>
      <c r="R26" s="30"/>
      <c r="S26" s="30"/>
      <c r="T26" s="30"/>
      <c r="U26" s="30"/>
      <c r="V26" s="30"/>
      <c r="W26" s="30">
        <v>6</v>
      </c>
      <c r="X26" s="30">
        <f>SUM(H26:V26)</f>
        <v>14</v>
      </c>
      <c r="Y26" s="30"/>
      <c r="Z26" s="31"/>
      <c r="AA26" s="32"/>
    </row>
    <row r="27" spans="1:27" s="3" customFormat="1" ht="27.75" customHeight="1" x14ac:dyDescent="0.2">
      <c r="A27" s="41">
        <v>5</v>
      </c>
      <c r="B27" s="42">
        <v>214</v>
      </c>
      <c r="C27" s="71"/>
      <c r="D27" s="43" t="s">
        <v>79</v>
      </c>
      <c r="E27" s="65" t="s">
        <v>80</v>
      </c>
      <c r="F27" s="44" t="s">
        <v>33</v>
      </c>
      <c r="G27" s="89" t="s">
        <v>48</v>
      </c>
      <c r="H27" s="30"/>
      <c r="I27" s="30">
        <v>2</v>
      </c>
      <c r="J27" s="30">
        <v>3</v>
      </c>
      <c r="K27" s="30">
        <v>3</v>
      </c>
      <c r="L27" s="30"/>
      <c r="M27" s="30"/>
      <c r="N27" s="30"/>
      <c r="O27" s="30">
        <v>1</v>
      </c>
      <c r="P27" s="30"/>
      <c r="Q27" s="30">
        <v>2</v>
      </c>
      <c r="R27" s="30">
        <v>1</v>
      </c>
      <c r="S27" s="30"/>
      <c r="T27" s="30"/>
      <c r="U27" s="30"/>
      <c r="V27" s="30"/>
      <c r="W27" s="30">
        <v>5</v>
      </c>
      <c r="X27" s="30">
        <f t="shared" ref="X27:X31" si="0">SUM(H27:V27)</f>
        <v>12</v>
      </c>
      <c r="Y27" s="30"/>
      <c r="Z27" s="31"/>
      <c r="AA27" s="32"/>
    </row>
    <row r="28" spans="1:27" s="3" customFormat="1" ht="27.75" customHeight="1" x14ac:dyDescent="0.2">
      <c r="A28" s="41">
        <v>6</v>
      </c>
      <c r="B28" s="42">
        <v>218</v>
      </c>
      <c r="C28" s="71"/>
      <c r="D28" s="43" t="s">
        <v>81</v>
      </c>
      <c r="E28" s="65" t="s">
        <v>82</v>
      </c>
      <c r="F28" s="44" t="s">
        <v>33</v>
      </c>
      <c r="G28" s="89" t="s">
        <v>48</v>
      </c>
      <c r="H28" s="30"/>
      <c r="I28" s="30"/>
      <c r="J28" s="30"/>
      <c r="K28" s="30"/>
      <c r="L28" s="30"/>
      <c r="M28" s="30"/>
      <c r="N28" s="30"/>
      <c r="O28" s="30"/>
      <c r="P28" s="30">
        <v>2</v>
      </c>
      <c r="Q28" s="30"/>
      <c r="R28" s="30">
        <v>2</v>
      </c>
      <c r="S28" s="30"/>
      <c r="T28" s="30"/>
      <c r="U28" s="30"/>
      <c r="V28" s="30"/>
      <c r="W28" s="30">
        <v>7</v>
      </c>
      <c r="X28" s="30">
        <f t="shared" si="0"/>
        <v>4</v>
      </c>
      <c r="Y28" s="30"/>
      <c r="Z28" s="31"/>
      <c r="AA28" s="32"/>
    </row>
    <row r="29" spans="1:27" s="3" customFormat="1" ht="27.75" customHeight="1" x14ac:dyDescent="0.2">
      <c r="A29" s="41" t="s">
        <v>63</v>
      </c>
      <c r="B29" s="42">
        <v>232</v>
      </c>
      <c r="C29" s="71"/>
      <c r="D29" s="43" t="s">
        <v>83</v>
      </c>
      <c r="E29" s="65" t="s">
        <v>84</v>
      </c>
      <c r="F29" s="44" t="s">
        <v>33</v>
      </c>
      <c r="G29" s="89" t="s">
        <v>48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1"/>
      <c r="AA29" s="32"/>
    </row>
    <row r="30" spans="1:27" s="3" customFormat="1" ht="27.75" customHeight="1" x14ac:dyDescent="0.2">
      <c r="A30" s="41" t="s">
        <v>63</v>
      </c>
      <c r="B30" s="42">
        <v>231</v>
      </c>
      <c r="C30" s="71"/>
      <c r="D30" s="43" t="s">
        <v>85</v>
      </c>
      <c r="E30" s="65" t="s">
        <v>86</v>
      </c>
      <c r="F30" s="44" t="s">
        <v>33</v>
      </c>
      <c r="G30" s="89" t="s">
        <v>48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1"/>
      <c r="AA30" s="32"/>
    </row>
    <row r="31" spans="1:27" s="3" customFormat="1" ht="27.75" customHeight="1" x14ac:dyDescent="0.2">
      <c r="A31" s="41" t="s">
        <v>63</v>
      </c>
      <c r="B31" s="42">
        <v>275</v>
      </c>
      <c r="C31" s="71"/>
      <c r="D31" s="43" t="s">
        <v>87</v>
      </c>
      <c r="E31" s="65" t="s">
        <v>88</v>
      </c>
      <c r="F31" s="44" t="s">
        <v>33</v>
      </c>
      <c r="G31" s="89" t="s">
        <v>48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1"/>
      <c r="AA31" s="32"/>
    </row>
    <row r="32" spans="1:27" s="3" customFormat="1" ht="27.75" customHeight="1" x14ac:dyDescent="0.2">
      <c r="A32" s="41" t="s">
        <v>63</v>
      </c>
      <c r="B32" s="42">
        <v>301</v>
      </c>
      <c r="C32" s="71"/>
      <c r="D32" s="43" t="s">
        <v>89</v>
      </c>
      <c r="E32" s="65" t="s">
        <v>90</v>
      </c>
      <c r="F32" s="44" t="s">
        <v>33</v>
      </c>
      <c r="G32" s="89" t="s">
        <v>62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1"/>
      <c r="AA32" s="32"/>
    </row>
    <row r="33" spans="1:27" s="3" customFormat="1" ht="27.75" customHeight="1" x14ac:dyDescent="0.2">
      <c r="A33" s="41" t="s">
        <v>63</v>
      </c>
      <c r="B33" s="42">
        <v>303</v>
      </c>
      <c r="C33" s="71"/>
      <c r="D33" s="43" t="s">
        <v>91</v>
      </c>
      <c r="E33" s="65" t="s">
        <v>92</v>
      </c>
      <c r="F33" s="44" t="s">
        <v>33</v>
      </c>
      <c r="G33" s="89" t="s">
        <v>62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1"/>
      <c r="AA33" s="32"/>
    </row>
    <row r="34" spans="1:27" s="3" customFormat="1" ht="27.75" customHeight="1" x14ac:dyDescent="0.2">
      <c r="A34" s="41" t="s">
        <v>63</v>
      </c>
      <c r="B34" s="42">
        <v>313</v>
      </c>
      <c r="C34" s="71"/>
      <c r="D34" s="43" t="s">
        <v>93</v>
      </c>
      <c r="E34" s="65" t="s">
        <v>94</v>
      </c>
      <c r="F34" s="44" t="s">
        <v>33</v>
      </c>
      <c r="G34" s="89" t="s">
        <v>95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1"/>
      <c r="AA34" s="32"/>
    </row>
    <row r="35" spans="1:27" s="3" customFormat="1" ht="27.75" customHeight="1" thickBot="1" x14ac:dyDescent="0.25">
      <c r="A35" s="97" t="s">
        <v>63</v>
      </c>
      <c r="B35" s="98">
        <v>314</v>
      </c>
      <c r="C35" s="99"/>
      <c r="D35" s="100" t="s">
        <v>96</v>
      </c>
      <c r="E35" s="101" t="s">
        <v>97</v>
      </c>
      <c r="F35" s="102" t="s">
        <v>33</v>
      </c>
      <c r="G35" s="103" t="s">
        <v>95</v>
      </c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5"/>
      <c r="AA35" s="106"/>
    </row>
    <row r="36" spans="1:27" ht="8.25" customHeight="1" thickTop="1" thickBot="1" x14ac:dyDescent="0.25">
      <c r="A36" s="21"/>
      <c r="B36" s="20"/>
      <c r="C36" s="20"/>
      <c r="D36" s="21"/>
      <c r="E36" s="64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5.75" thickTop="1" x14ac:dyDescent="0.2">
      <c r="A37" s="130" t="s">
        <v>5</v>
      </c>
      <c r="B37" s="128"/>
      <c r="C37" s="128"/>
      <c r="D37" s="128"/>
      <c r="E37" s="87"/>
      <c r="F37" s="87"/>
      <c r="G37" s="87"/>
      <c r="H37" s="128" t="s">
        <v>6</v>
      </c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9"/>
    </row>
    <row r="38" spans="1:27" ht="15" x14ac:dyDescent="0.2">
      <c r="A38" s="88" t="s">
        <v>64</v>
      </c>
      <c r="B38" s="26"/>
      <c r="C38" s="84"/>
      <c r="D38" s="19"/>
      <c r="E38" s="66"/>
      <c r="F38" s="19"/>
      <c r="G38" s="50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28" t="s">
        <v>34</v>
      </c>
      <c r="X38" s="54">
        <v>3</v>
      </c>
      <c r="Y38" s="49"/>
      <c r="Z38" s="90" t="s">
        <v>32</v>
      </c>
      <c r="AA38" s="91">
        <f>COUNTIF(F23:F35,"ЗМС")</f>
        <v>0</v>
      </c>
    </row>
    <row r="39" spans="1:27" ht="15" x14ac:dyDescent="0.2">
      <c r="A39" s="88" t="s">
        <v>65</v>
      </c>
      <c r="B39" s="26"/>
      <c r="C39" s="85"/>
      <c r="D39" s="25"/>
      <c r="E39" s="67"/>
      <c r="F39" s="25"/>
      <c r="G39" s="51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28" t="s">
        <v>27</v>
      </c>
      <c r="X39" s="54">
        <f>X40+X44</f>
        <v>13</v>
      </c>
      <c r="Y39" s="14"/>
      <c r="Z39" s="92" t="s">
        <v>21</v>
      </c>
      <c r="AA39" s="93">
        <f>COUNTIF(F23:F35,"МСМК")</f>
        <v>0</v>
      </c>
    </row>
    <row r="40" spans="1:27" ht="15" x14ac:dyDescent="0.2">
      <c r="A40" s="88" t="s">
        <v>67</v>
      </c>
      <c r="B40" s="26"/>
      <c r="C40" s="55"/>
      <c r="D40" s="25"/>
      <c r="E40" s="67"/>
      <c r="F40" s="25"/>
      <c r="G40" s="51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28" t="s">
        <v>28</v>
      </c>
      <c r="X40" s="54">
        <f>X41+X42+X43</f>
        <v>13</v>
      </c>
      <c r="Y40" s="14"/>
      <c r="Z40" s="92" t="s">
        <v>23</v>
      </c>
      <c r="AA40" s="93">
        <f>COUNTIF(F23:F35,"МС")</f>
        <v>0</v>
      </c>
    </row>
    <row r="41" spans="1:27" ht="15" x14ac:dyDescent="0.2">
      <c r="A41" s="88" t="s">
        <v>66</v>
      </c>
      <c r="B41" s="26"/>
      <c r="C41" s="55"/>
      <c r="D41" s="25"/>
      <c r="E41" s="67"/>
      <c r="F41" s="25"/>
      <c r="G41" s="51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28" t="s">
        <v>29</v>
      </c>
      <c r="X41" s="54">
        <f>COUNT(A23:A35)</f>
        <v>6</v>
      </c>
      <c r="Y41" s="14"/>
      <c r="Z41" s="92" t="s">
        <v>33</v>
      </c>
      <c r="AA41" s="93">
        <f>COUNTIF(F23:F35,"КМС")</f>
        <v>13</v>
      </c>
    </row>
    <row r="42" spans="1:27" ht="15" x14ac:dyDescent="0.2">
      <c r="A42" s="52"/>
      <c r="B42" s="7"/>
      <c r="C42" s="86"/>
      <c r="D42" s="25"/>
      <c r="E42" s="67"/>
      <c r="F42" s="25"/>
      <c r="G42" s="51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28" t="s">
        <v>30</v>
      </c>
      <c r="X42" s="54">
        <f>COUNTIF(A23:A35,"НФ")</f>
        <v>7</v>
      </c>
      <c r="Y42" s="14"/>
      <c r="Z42" s="92" t="s">
        <v>40</v>
      </c>
      <c r="AA42" s="93">
        <f>COUNTIF(F23:F35,"1 СР")</f>
        <v>0</v>
      </c>
    </row>
    <row r="43" spans="1:27" ht="15" x14ac:dyDescent="0.2">
      <c r="A43" s="29"/>
      <c r="B43" s="26"/>
      <c r="C43" s="55"/>
      <c r="D43" s="25"/>
      <c r="E43" s="67"/>
      <c r="F43" s="25"/>
      <c r="G43" s="51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28" t="s">
        <v>35</v>
      </c>
      <c r="X43" s="54">
        <f>COUNTIF(A23:A35,"ДСКВ")</f>
        <v>0</v>
      </c>
      <c r="Y43" s="14"/>
      <c r="Z43" s="92" t="s">
        <v>46</v>
      </c>
      <c r="AA43" s="93">
        <f>COUNTIF(F23:F35,"2 СР")</f>
        <v>0</v>
      </c>
    </row>
    <row r="44" spans="1:27" ht="15" x14ac:dyDescent="0.2">
      <c r="A44" s="29"/>
      <c r="B44" s="26"/>
      <c r="C44" s="55"/>
      <c r="D44" s="25"/>
      <c r="E44" s="67"/>
      <c r="F44" s="25"/>
      <c r="G44" s="51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28" t="s">
        <v>31</v>
      </c>
      <c r="X44" s="94">
        <f>COUNTIF(A23:A35,"НС")</f>
        <v>0</v>
      </c>
      <c r="Y44" s="14"/>
      <c r="Z44" s="95" t="s">
        <v>47</v>
      </c>
      <c r="AA44" s="96">
        <f>COUNTIF(F23:F35,"3 СР")</f>
        <v>0</v>
      </c>
    </row>
    <row r="45" spans="1:27" ht="4.5" customHeight="1" x14ac:dyDescent="0.2">
      <c r="A45" s="52"/>
      <c r="B45" s="15"/>
      <c r="C45" s="15"/>
      <c r="D45" s="7"/>
      <c r="E45" s="6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53"/>
    </row>
    <row r="46" spans="1:27" ht="15.75" x14ac:dyDescent="0.2">
      <c r="A46" s="126" t="s">
        <v>3</v>
      </c>
      <c r="B46" s="127"/>
      <c r="C46" s="127"/>
      <c r="D46" s="127"/>
      <c r="E46" s="127"/>
      <c r="F46" s="127" t="s">
        <v>11</v>
      </c>
      <c r="G46" s="127"/>
      <c r="H46" s="127"/>
      <c r="I46" s="127"/>
      <c r="J46" s="127"/>
      <c r="K46" s="127"/>
      <c r="L46" s="127" t="s">
        <v>4</v>
      </c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 t="s">
        <v>45</v>
      </c>
      <c r="X46" s="127"/>
      <c r="Y46" s="127"/>
      <c r="Z46" s="127"/>
      <c r="AA46" s="131"/>
    </row>
    <row r="47" spans="1:27" s="81" customFormat="1" ht="15.75" x14ac:dyDescent="0.2">
      <c r="A47" s="77"/>
      <c r="B47" s="78"/>
      <c r="C47" s="78"/>
      <c r="D47" s="78"/>
      <c r="E47" s="78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80"/>
    </row>
    <row r="48" spans="1:27" s="81" customFormat="1" ht="15.75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82"/>
    </row>
    <row r="49" spans="1:27" x14ac:dyDescent="0.2">
      <c r="A49" s="134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74"/>
      <c r="X49" s="135"/>
      <c r="Y49" s="135"/>
      <c r="Z49" s="135"/>
      <c r="AA49" s="136"/>
    </row>
    <row r="50" spans="1:27" x14ac:dyDescent="0.2">
      <c r="A50" s="73"/>
      <c r="B50" s="74"/>
      <c r="C50" s="74"/>
      <c r="D50" s="74"/>
      <c r="E50" s="69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83"/>
    </row>
    <row r="51" spans="1:27" x14ac:dyDescent="0.2">
      <c r="A51" s="73"/>
      <c r="B51" s="74"/>
      <c r="C51" s="74"/>
      <c r="D51" s="74"/>
      <c r="E51" s="69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83"/>
    </row>
    <row r="52" spans="1:27" ht="16.5" thickBot="1" x14ac:dyDescent="0.25">
      <c r="A52" s="132" t="s">
        <v>43</v>
      </c>
      <c r="B52" s="133"/>
      <c r="C52" s="133"/>
      <c r="D52" s="133"/>
      <c r="E52" s="133"/>
      <c r="F52" s="133" t="str">
        <f>G17</f>
        <v>Кавтасьева Е.Г. (1 кат, г. Самара)</v>
      </c>
      <c r="G52" s="133"/>
      <c r="H52" s="133"/>
      <c r="I52" s="133"/>
      <c r="J52" s="133"/>
      <c r="K52" s="133"/>
      <c r="L52" s="133" t="str">
        <f>G18</f>
        <v>Артамонова С.А. (1 кат, г. Самара)</v>
      </c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 t="str">
        <f>G19</f>
        <v>Поваляева М.М. (1 кат., г. Самара)</v>
      </c>
      <c r="X52" s="133"/>
      <c r="Y52" s="133"/>
      <c r="Z52" s="133"/>
      <c r="AA52" s="137"/>
    </row>
    <row r="53" spans="1:27" ht="13.5" thickTop="1" x14ac:dyDescent="0.2"/>
  </sheetData>
  <sortState ref="B23:AC32">
    <sortCondition descending="1" ref="X23:X32"/>
  </sortState>
  <mergeCells count="40">
    <mergeCell ref="A12:AA12"/>
    <mergeCell ref="B21:B22"/>
    <mergeCell ref="C21:C22"/>
    <mergeCell ref="A8:AA8"/>
    <mergeCell ref="H21:V21"/>
    <mergeCell ref="W21:W22"/>
    <mergeCell ref="X21:X22"/>
    <mergeCell ref="Z21:Z22"/>
    <mergeCell ref="AA21:AA22"/>
    <mergeCell ref="A10:AA10"/>
    <mergeCell ref="A11:AA11"/>
    <mergeCell ref="A52:E52"/>
    <mergeCell ref="A49:E49"/>
    <mergeCell ref="F49:V49"/>
    <mergeCell ref="X49:AA49"/>
    <mergeCell ref="F52:K52"/>
    <mergeCell ref="L52:V52"/>
    <mergeCell ref="W52:AA52"/>
    <mergeCell ref="A46:E46"/>
    <mergeCell ref="H37:AA37"/>
    <mergeCell ref="A37:D37"/>
    <mergeCell ref="F46:K46"/>
    <mergeCell ref="L46:V46"/>
    <mergeCell ref="W46:AA46"/>
    <mergeCell ref="A1:AA1"/>
    <mergeCell ref="A2:AA2"/>
    <mergeCell ref="A3:AA3"/>
    <mergeCell ref="A4:AA4"/>
    <mergeCell ref="Y21:Y22"/>
    <mergeCell ref="A6:AA6"/>
    <mergeCell ref="A7:AA7"/>
    <mergeCell ref="A9:AA9"/>
    <mergeCell ref="D21:D22"/>
    <mergeCell ref="E21:E22"/>
    <mergeCell ref="F21:F22"/>
    <mergeCell ref="G21:G22"/>
    <mergeCell ref="A15:G15"/>
    <mergeCell ref="H15:AA15"/>
    <mergeCell ref="A21:A22"/>
    <mergeCell ref="A5:AA5"/>
  </mergeCells>
  <conditionalFormatting sqref="W1:W14 W16:W1048576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62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2021-05-18T13:50:02Z</cp:lastPrinted>
  <dcterms:created xsi:type="dcterms:W3CDTF">1996-10-08T23:32:33Z</dcterms:created>
  <dcterms:modified xsi:type="dcterms:W3CDTF">2022-06-21T13:01:47Z</dcterms:modified>
</cp:coreProperties>
</file>