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ME" sheetId="94" r:id="rId1"/>
  </sheets>
  <definedNames>
    <definedName name="_xlnm.Print_Titles" localSheetId="0">ME!$21:$21</definedName>
    <definedName name="_xlnm.Print_Area" localSheetId="0">ME!$A$1:$L$68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94" l="1"/>
  <c r="L59" i="94" l="1"/>
  <c r="L58" i="94"/>
  <c r="L57" i="94"/>
  <c r="L56" i="94"/>
  <c r="L55" i="94"/>
  <c r="L54" i="94"/>
  <c r="L53" i="94"/>
  <c r="H56" i="94"/>
  <c r="H60" i="94" l="1"/>
  <c r="H59" i="94"/>
  <c r="H57" i="94"/>
  <c r="H58" i="94"/>
  <c r="H54" i="94" l="1"/>
  <c r="G68" i="94"/>
  <c r="H68" i="94" l="1"/>
  <c r="D68" i="94"/>
</calcChain>
</file>

<file path=xl/sharedStrings.xml><?xml version="1.0" encoding="utf-8"?>
<sst xmlns="http://schemas.openxmlformats.org/spreadsheetml/2006/main" count="154" uniqueCount="106">
  <si>
    <t>Министерство спорта Российской Федерации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</si>
  <si>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</si>
  <si>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</si>
  <si>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</si>
  <si>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</si>
  <si>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</si>
  <si>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</si>
  <si>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</si>
  <si>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</si>
  <si>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</si>
  <si>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</si>
  <si>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</si>
  <si>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</si>
  <si>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</si>
  <si>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</si>
  <si>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</si>
  <si>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</si>
  <si>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</si>
  <si>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</si>
  <si>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</si>
  <si>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</si>
  <si>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</si>
  <si>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</si>
  <si>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</si>
  <si>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</si>
  <si>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</si>
  <si>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</si>
  <si>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</si>
  <si>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</si>
  <si>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</si>
  <si>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</si>
  <si>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Свердловская область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</si>
  <si>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</si>
  <si>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</si>
  <si>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</si>
  <si>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</si>
  <si>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</si>
  <si>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</si>
  <si>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</si>
  <si>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Управление по физической культуре и спорту г. Геленджик</t>
  </si>
  <si>
    <t>СУДЬЯ НА ФИНИШЕ</t>
  </si>
  <si>
    <t xml:space="preserve">ГЕОРГИЕВ В.М. (ВК, Чувашская Республика) </t>
  </si>
  <si>
    <t>Московская область</t>
  </si>
  <si>
    <t/>
  </si>
  <si>
    <t xml:space="preserve">НАЗВАНИЕ ТРАССЫ / РЕГ. НОМЕР: с. Архипо-Осиповка </t>
  </si>
  <si>
    <t>МЕСТО ПРОВЕДЕНИЯ: г. Геленджик</t>
  </si>
  <si>
    <t>2 СР</t>
  </si>
  <si>
    <t>3 СР</t>
  </si>
  <si>
    <t>ТЕХНИЧЕСКИЙ ДЕЛЕГАТ</t>
  </si>
  <si>
    <t>ВЫПОЛНЕНИЕ НТУ ЕВСК</t>
  </si>
  <si>
    <t>ДАТА ПРОВЕДЕНИЯ: 13 марта 2022 года</t>
  </si>
  <si>
    <t>БЕСЧАСТНОВ А.А. (ВК, г. Москва)</t>
  </si>
  <si>
    <t>АФАНАСЬЕВА Е.А. (ВК, г.В.Пышма)</t>
  </si>
  <si>
    <t>№ ВРВС: 0080131811Я</t>
  </si>
  <si>
    <t xml:space="preserve">0,745 км / </t>
  </si>
  <si>
    <t>НС</t>
  </si>
  <si>
    <t>Санкт-Петербург</t>
  </si>
  <si>
    <t>Республика Татарстан</t>
  </si>
  <si>
    <t>Ростовская область</t>
  </si>
  <si>
    <t>Москва</t>
  </si>
  <si>
    <t>Температура:</t>
  </si>
  <si>
    <t>Влажность:</t>
  </si>
  <si>
    <t>Осадки:</t>
  </si>
  <si>
    <t>Ветер:</t>
  </si>
  <si>
    <t>маунтинбайк - кросс-кантри гонка с выбыванием</t>
  </si>
  <si>
    <t>ВСЕРОССИЙСКИЕ СОРЕВНОВАНИЯ</t>
  </si>
  <si>
    <t>Девушки 15-16 лет</t>
  </si>
  <si>
    <t>№ ЕКП 2022: 4802</t>
  </si>
  <si>
    <t>ФЕДЬКИНА Валерия</t>
  </si>
  <si>
    <t>Липецкая область</t>
  </si>
  <si>
    <t>СУХОРУЧЕНКОВА Мария</t>
  </si>
  <si>
    <t>ДУДКИНА Карина</t>
  </si>
  <si>
    <t>ЛИЧМАНОВА Любовь</t>
  </si>
  <si>
    <t>ЗОРИНА Марина</t>
  </si>
  <si>
    <t>ВИКТОРОВА Виктория</t>
  </si>
  <si>
    <t>КОСАРЕВА Арина</t>
  </si>
  <si>
    <t>СМИРНОВА Анна</t>
  </si>
  <si>
    <t>ПАВЛУШЕВА Ирина</t>
  </si>
  <si>
    <t>ШОРИКОВА Софья</t>
  </si>
  <si>
    <t>КОСАРЕВА Дарья</t>
  </si>
  <si>
    <t>ГАРИФУЛЛИНА Ангелина</t>
  </si>
  <si>
    <t>Самарская область</t>
  </si>
  <si>
    <t>ГАРМАШ Анастасия</t>
  </si>
  <si>
    <t>ПИНЕГИНА Александра</t>
  </si>
  <si>
    <t>КОЛОСОВА Вероника</t>
  </si>
  <si>
    <t>ПЕТРОВА Анжелика</t>
  </si>
  <si>
    <t>САМОЙЛОВИЧ Дарина</t>
  </si>
  <si>
    <t>ЁЛЫШЕВА Светлана</t>
  </si>
  <si>
    <t>Забайкальский край</t>
  </si>
  <si>
    <t>БОЯНДИНА Александра</t>
  </si>
  <si>
    <t>ШАЙМАРДАНОВА Диляра</t>
  </si>
  <si>
    <t>ИГНАТЬЕВА Ксения</t>
  </si>
  <si>
    <t>БЕЛОЗЁРОВА Милена</t>
  </si>
  <si>
    <t>ПЛЕХАНОВА Дарья</t>
  </si>
  <si>
    <t>КРОТОВА Александра</t>
  </si>
  <si>
    <t>БЕРГ Виктория</t>
  </si>
  <si>
    <t>ЛЕПИХИНА Лидия</t>
  </si>
  <si>
    <t>САБЛИНА Дарья</t>
  </si>
  <si>
    <t>НАЧАЛО ГОНКИ:</t>
  </si>
  <si>
    <t>ТЕХНИЧЕСКИЕ ДАННЫЕ ТРАССЫ</t>
  </si>
  <si>
    <t>РЕЗУЛЬТАТ И МЕСТО В КВАЛИФИКАЦИИ</t>
  </si>
  <si>
    <t>ОТСТАВАНИЕ</t>
  </si>
  <si>
    <t>СУДАКОВА Ангелина</t>
  </si>
  <si>
    <t xml:space="preserve">Чувашская Республика </t>
  </si>
  <si>
    <t xml:space="preserve">ГАТАУЛЛИНА Диляра </t>
  </si>
  <si>
    <t>ККОО "Федерация велосипедного спорта Кубани"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</si>
</sst>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###0;###0"/>
    <numFmt numFmtId="166" formatCode="h:mm:ss.000"/>
    <numFmt numFmtId="167" formatCode="dd/mm/yyyy"/>
    <numFmt numFmtId="168" formatCode="mm:ss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6" fillId="0" borderId="0"/>
    <xf numFmtId="0" fontId="21" fillId="0" borderId="0"/>
    <xf numFmtId="0" fontId="2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1" fillId="2" borderId="2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6" fontId="6" fillId="2" borderId="24" xfId="3" applyNumberFormat="1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21" fontId="5" fillId="0" borderId="19" xfId="0" applyNumberFormat="1" applyFont="1" applyBorder="1" applyAlignment="1">
      <alignment horizontal="center" vertical="center"/>
    </xf>
    <xf numFmtId="21" fontId="5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9" applyFont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3" borderId="18" xfId="2" applyFont="1" applyFill="1" applyBorder="1" applyAlignment="1">
      <alignment horizontal="center" vertical="center"/>
    </xf>
    <xf numFmtId="165" fontId="5" fillId="0" borderId="1" xfId="11" applyNumberFormat="1" applyFont="1" applyBorder="1" applyAlignment="1">
      <alignment horizontal="center" vertical="center" wrapText="1"/>
    </xf>
    <xf numFmtId="165" fontId="5" fillId="0" borderId="1" xfId="11" applyNumberFormat="1" applyFont="1" applyBorder="1" applyAlignment="1">
      <alignment horizontal="left" vertical="center" wrapText="1"/>
    </xf>
    <xf numFmtId="0" fontId="5" fillId="3" borderId="37" xfId="2" applyFont="1" applyFill="1" applyBorder="1" applyAlignment="1">
      <alignment horizontal="center" vertical="center"/>
    </xf>
    <xf numFmtId="0" fontId="5" fillId="0" borderId="26" xfId="9" applyFont="1" applyBorder="1" applyAlignment="1">
      <alignment horizontal="center" vertical="center"/>
    </xf>
    <xf numFmtId="165" fontId="5" fillId="0" borderId="26" xfId="11" applyNumberFormat="1" applyFont="1" applyBorder="1" applyAlignment="1">
      <alignment horizontal="center" vertical="center" wrapText="1"/>
    </xf>
    <xf numFmtId="165" fontId="5" fillId="0" borderId="26" xfId="11" applyNumberFormat="1" applyFont="1" applyBorder="1" applyAlignment="1">
      <alignment horizontal="left" vertical="center" wrapText="1"/>
    </xf>
    <xf numFmtId="166" fontId="5" fillId="0" borderId="26" xfId="12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167" fontId="5" fillId="0" borderId="1" xfId="11" applyNumberFormat="1" applyFont="1" applyBorder="1" applyAlignment="1">
      <alignment horizontal="center" vertical="center" wrapText="1"/>
    </xf>
    <xf numFmtId="167" fontId="5" fillId="0" borderId="26" xfId="11" applyNumberFormat="1" applyFont="1" applyBorder="1" applyAlignment="1">
      <alignment horizontal="center" vertical="center" wrapText="1"/>
    </xf>
    <xf numFmtId="168" fontId="5" fillId="0" borderId="1" xfId="12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2 4" xfId="11"/>
    <cellStyle name="Обычный 3" xfId="7"/>
    <cellStyle name="Обычный 4" xfId="4"/>
    <cellStyle name="Обычный 5" xfId="9"/>
    <cellStyle name="Обычный_ID4938_RS_1" xfId="8"/>
    <cellStyle name="Обычный_XCE 20.06.2014" xfId="12"/>
    <cellStyle name="Обычный_Стартовый протокол Смирнов_20101106_Results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96321</xdr:colOff>
      <xdr:row>0</xdr:row>
      <xdr:rowOff>33393</xdr:rowOff>
    </xdr:from>
    <xdr:to>
      <xdr:col>1</xdr:col>
      <xdr:colOff>385282</xdr:colOff>
      <xdr:row>3</xdr:row>
      <xdr:rowOff>235451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1" y="33393"/>
          <a:ext cx="759860" cy="812086"/>
        </a:xfrm>
        <a:prstGeom prst="rect">
          <a:avLst/>
        </a:prstGeom>
      </xdr:spPr>
    </xdr:pic>
    <xdr:clientData/>
  </xdr:twoCellAnchor>
  <xdr:twoCellAnchor editAs="oneCell">
    <xdr:from>
      <xdr:col>11</xdr:col>
      <xdr:colOff>278258</xdr:colOff>
      <xdr:row>0</xdr:row>
      <xdr:rowOff>80910</xdr:rowOff>
    </xdr:from>
    <xdr:to>
      <xdr:col>11</xdr:col>
      <xdr:colOff>1470916</xdr:colOff>
      <xdr:row>4</xdr:row>
      <xdr:rowOff>32107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4325" y="80910"/>
          <a:ext cx="1192658" cy="828781"/>
        </a:xfrm>
        <a:prstGeom prst="rect">
          <a:avLst/>
        </a:prstGeom>
      </xdr:spPr>
    </xdr:pic>
    <xdr:clientData/>
  </xdr:twoCellAnchor>
  <xdr:twoCellAnchor editAs="oneCell">
    <xdr:from>
      <xdr:col>6</xdr:col>
      <xdr:colOff>191281</xdr:colOff>
      <xdr:row>266</xdr:row>
      <xdr:rowOff>92364</xdr:rowOff>
    </xdr:from>
    <xdr:to>
      <xdr:col>6</xdr:col>
      <xdr:colOff>1173006</xdr:colOff>
      <xdr:row>270</xdr:row>
      <xdr:rowOff>31684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86B69D7B-C948-E44C-9D2C-A26210AA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372" y="54229000"/>
          <a:ext cx="981725" cy="63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9"/>
  <sheetViews>
    <sheetView tabSelected="1" view="pageBreakPreview" topLeftCell="A45" zoomScale="89" zoomScaleNormal="100" zoomScaleSheetLayoutView="89" workbookViewId="0">
      <selection activeCell="H56" sqref="H56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5.42578125" style="13" customWidth="1"/>
    <col min="4" max="4" width="23.140625" style="1" customWidth="1"/>
    <col min="5" max="5" width="13" style="1" customWidth="1"/>
    <col min="6" max="6" width="9.7109375" style="1" customWidth="1"/>
    <col min="7" max="7" width="23.42578125" style="1" customWidth="1"/>
    <col min="8" max="8" width="12.28515625" style="1" customWidth="1"/>
    <col min="9" max="9" width="7.28515625" style="1" customWidth="1"/>
    <col min="10" max="10" width="12.28515625" style="1" customWidth="1"/>
    <col min="11" max="11" width="13.85546875" style="1" customWidth="1"/>
    <col min="12" max="12" width="23.28515625" style="1" customWidth="1"/>
    <col min="13" max="16384" width="9.140625" style="1"/>
  </cols>
  <sheetData>
    <row r="1" spans="1:17" ht="15.75" customHeight="1" thickTop="1" x14ac:dyDescent="0.2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7" ht="15.75" customHeight="1" x14ac:dyDescent="0.2">
      <c r="A2" s="127" t="s">
        <v>39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7" ht="15.75" customHeight="1" x14ac:dyDescent="0.2">
      <c r="A3" s="127" t="s">
        <v>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17" ht="21" x14ac:dyDescent="0.2">
      <c r="A4" s="127" t="s">
        <v>105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17" ht="6.75" customHeight="1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  <c r="O5" s="24"/>
    </row>
    <row r="6" spans="1:17" s="2" customFormat="1" ht="28.5" x14ac:dyDescent="0.2">
      <c r="A6" s="106" t="s">
        <v>65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Q6" s="24"/>
    </row>
    <row r="7" spans="1:17" s="2" customFormat="1" ht="18" customHeight="1" x14ac:dyDescent="0.2">
      <c r="A7" s="109" t="s">
        <v>14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1:17" s="2" customFormat="1" ht="6.75" customHeight="1" thickBot="1" x14ac:dyDescent="0.2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7"/>
    </row>
    <row r="9" spans="1:17" ht="19.5" customHeight="1" thickTop="1" x14ac:dyDescent="0.2">
      <c r="A9" s="112" t="s">
        <v>18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7" ht="18" customHeight="1" x14ac:dyDescent="0.2">
      <c r="A10" s="121" t="s">
        <v>64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17" ht="19.5" customHeight="1" x14ac:dyDescent="0.2">
      <c r="A11" s="121" t="s">
        <v>66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7" ht="5.25" customHeight="1" x14ac:dyDescent="0.2">
      <c r="A12" s="118" t="s">
        <v>43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</row>
    <row r="13" spans="1:17" ht="15.75" x14ac:dyDescent="0.2">
      <c r="A13" s="41" t="s">
        <v>45</v>
      </c>
      <c r="B13" s="21"/>
      <c r="C13" s="21"/>
      <c r="D13" s="47"/>
      <c r="E13" s="4"/>
      <c r="F13" s="4"/>
      <c r="G13" s="29" t="s">
        <v>98</v>
      </c>
      <c r="H13" s="26"/>
      <c r="I13" s="26"/>
      <c r="J13" s="26"/>
      <c r="K13" s="26"/>
      <c r="L13" s="27" t="s">
        <v>53</v>
      </c>
    </row>
    <row r="14" spans="1:17" ht="15.75" x14ac:dyDescent="0.2">
      <c r="A14" s="18" t="s">
        <v>50</v>
      </c>
      <c r="B14" s="12"/>
      <c r="C14" s="12"/>
      <c r="D14" s="49"/>
      <c r="E14" s="5"/>
      <c r="F14" s="5"/>
      <c r="G14" s="6" t="s">
        <v>36</v>
      </c>
      <c r="H14" s="28"/>
      <c r="I14" s="69"/>
      <c r="J14" s="69"/>
      <c r="K14" s="69"/>
      <c r="L14" s="48" t="s">
        <v>67</v>
      </c>
    </row>
    <row r="15" spans="1:17" ht="15" x14ac:dyDescent="0.2">
      <c r="A15" s="102" t="s">
        <v>7</v>
      </c>
      <c r="B15" s="103"/>
      <c r="C15" s="103"/>
      <c r="D15" s="103"/>
      <c r="E15" s="103"/>
      <c r="F15" s="103"/>
      <c r="G15" s="104"/>
      <c r="H15" s="103" t="s">
        <v>99</v>
      </c>
      <c r="I15" s="103"/>
      <c r="J15" s="103"/>
      <c r="K15" s="103"/>
      <c r="L15" s="105"/>
    </row>
    <row r="16" spans="1:17" ht="15" x14ac:dyDescent="0.2">
      <c r="A16" s="19"/>
      <c r="B16" s="14"/>
      <c r="C16" s="14"/>
      <c r="D16" s="9"/>
      <c r="E16" s="10"/>
      <c r="F16" s="9"/>
      <c r="G16" s="11" t="s">
        <v>43</v>
      </c>
      <c r="H16" s="34" t="s">
        <v>44</v>
      </c>
      <c r="I16" s="70"/>
      <c r="J16" s="70"/>
      <c r="K16" s="70"/>
      <c r="L16" s="20"/>
    </row>
    <row r="17" spans="1:12" ht="15" x14ac:dyDescent="0.2">
      <c r="A17" s="19" t="s">
        <v>15</v>
      </c>
      <c r="B17" s="14"/>
      <c r="C17" s="14"/>
      <c r="D17" s="8"/>
      <c r="E17" s="10"/>
      <c r="F17" s="9"/>
      <c r="G17" s="11" t="s">
        <v>41</v>
      </c>
      <c r="H17" s="34" t="s">
        <v>34</v>
      </c>
      <c r="I17" s="70"/>
      <c r="J17" s="70"/>
      <c r="K17" s="70"/>
      <c r="L17" s="33"/>
    </row>
    <row r="18" spans="1:12" ht="15" x14ac:dyDescent="0.2">
      <c r="A18" s="19" t="s">
        <v>16</v>
      </c>
      <c r="B18" s="14"/>
      <c r="C18" s="14"/>
      <c r="D18" s="8"/>
      <c r="E18" s="10"/>
      <c r="F18" s="9"/>
      <c r="G18" s="11" t="s">
        <v>52</v>
      </c>
      <c r="H18" s="68" t="s">
        <v>35</v>
      </c>
      <c r="I18" s="71"/>
      <c r="J18" s="71"/>
      <c r="K18" s="71"/>
      <c r="L18" s="33"/>
    </row>
    <row r="19" spans="1:12" ht="15.75" thickBot="1" x14ac:dyDescent="0.25">
      <c r="A19" s="19" t="s">
        <v>13</v>
      </c>
      <c r="B19" s="15"/>
      <c r="C19" s="15"/>
      <c r="D19" s="7"/>
      <c r="E19" s="7"/>
      <c r="F19" s="7"/>
      <c r="G19" s="11" t="s">
        <v>51</v>
      </c>
      <c r="H19" s="34" t="s">
        <v>33</v>
      </c>
      <c r="I19" s="70"/>
      <c r="J19" s="70"/>
      <c r="K19" s="70"/>
      <c r="L19" s="20" t="s">
        <v>54</v>
      </c>
    </row>
    <row r="20" spans="1:12" ht="5.25" customHeight="1" thickTop="1" thickBot="1" x14ac:dyDescent="0.25">
      <c r="A20" s="22"/>
      <c r="B20" s="23"/>
      <c r="C20" s="23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3" customFormat="1" ht="27" customHeight="1" thickTop="1" x14ac:dyDescent="0.2">
      <c r="A21" s="78" t="s">
        <v>5</v>
      </c>
      <c r="B21" s="79" t="s">
        <v>10</v>
      </c>
      <c r="C21" s="79" t="s">
        <v>30</v>
      </c>
      <c r="D21" s="79" t="s">
        <v>1</v>
      </c>
      <c r="E21" s="79" t="s">
        <v>29</v>
      </c>
      <c r="F21" s="67" t="s">
        <v>6</v>
      </c>
      <c r="G21" s="67" t="s">
        <v>11</v>
      </c>
      <c r="H21" s="136" t="s">
        <v>100</v>
      </c>
      <c r="I21" s="136"/>
      <c r="J21" s="75" t="s">
        <v>101</v>
      </c>
      <c r="K21" s="76" t="s">
        <v>49</v>
      </c>
      <c r="L21" s="77" t="s">
        <v>12</v>
      </c>
    </row>
    <row r="22" spans="1:12" ht="23.25" customHeight="1" x14ac:dyDescent="0.2">
      <c r="A22" s="88">
        <v>1</v>
      </c>
      <c r="B22" s="86">
        <v>133</v>
      </c>
      <c r="C22" s="89">
        <v>10091964468</v>
      </c>
      <c r="D22" s="90" t="s">
        <v>68</v>
      </c>
      <c r="E22" s="97">
        <v>38944</v>
      </c>
      <c r="F22" s="89" t="s">
        <v>26</v>
      </c>
      <c r="G22" s="89" t="s">
        <v>69</v>
      </c>
      <c r="H22" s="99">
        <v>1.5984259259259788E-3</v>
      </c>
      <c r="I22" s="83">
        <v>2</v>
      </c>
      <c r="J22" s="100">
        <v>2.9641203703696661E-5</v>
      </c>
      <c r="K22" s="84"/>
      <c r="L22" s="80"/>
    </row>
    <row r="23" spans="1:12" ht="23.25" customHeight="1" x14ac:dyDescent="0.2">
      <c r="A23" s="88">
        <v>2</v>
      </c>
      <c r="B23" s="85">
        <v>134</v>
      </c>
      <c r="C23" s="89">
        <v>10097347665</v>
      </c>
      <c r="D23" s="90" t="s">
        <v>102</v>
      </c>
      <c r="E23" s="97">
        <v>39053</v>
      </c>
      <c r="F23" s="89" t="s">
        <v>26</v>
      </c>
      <c r="G23" s="89" t="s">
        <v>42</v>
      </c>
      <c r="H23" s="99">
        <v>1.6205787037037352E-3</v>
      </c>
      <c r="I23" s="83">
        <v>3</v>
      </c>
      <c r="J23" s="100">
        <v>5.1793981481453033E-5</v>
      </c>
      <c r="K23" s="84"/>
      <c r="L23" s="80"/>
    </row>
    <row r="24" spans="1:12" ht="23.25" customHeight="1" x14ac:dyDescent="0.2">
      <c r="A24" s="88">
        <v>3</v>
      </c>
      <c r="B24" s="85">
        <v>142</v>
      </c>
      <c r="C24" s="89">
        <v>10096898738</v>
      </c>
      <c r="D24" s="90" t="s">
        <v>70</v>
      </c>
      <c r="E24" s="97">
        <v>39363</v>
      </c>
      <c r="F24" s="89" t="s">
        <v>46</v>
      </c>
      <c r="G24" s="89" t="s">
        <v>56</v>
      </c>
      <c r="H24" s="99">
        <v>1.5687847222222821E-3</v>
      </c>
      <c r="I24" s="83">
        <v>1</v>
      </c>
      <c r="J24" s="101"/>
      <c r="K24" s="84"/>
      <c r="L24" s="80"/>
    </row>
    <row r="25" spans="1:12" ht="23.25" customHeight="1" x14ac:dyDescent="0.2">
      <c r="A25" s="88">
        <v>4</v>
      </c>
      <c r="B25" s="86">
        <v>135</v>
      </c>
      <c r="C25" s="89">
        <v>10090420350</v>
      </c>
      <c r="D25" s="90" t="s">
        <v>71</v>
      </c>
      <c r="E25" s="97">
        <v>38979</v>
      </c>
      <c r="F25" s="89" t="s">
        <v>37</v>
      </c>
      <c r="G25" s="89" t="s">
        <v>31</v>
      </c>
      <c r="H25" s="99">
        <v>1.6453240740740872E-3</v>
      </c>
      <c r="I25" s="83">
        <v>5</v>
      </c>
      <c r="J25" s="100">
        <v>7.6539351851805104E-5</v>
      </c>
      <c r="K25" s="84"/>
      <c r="L25" s="80"/>
    </row>
    <row r="26" spans="1:12" ht="23.25" customHeight="1" x14ac:dyDescent="0.2">
      <c r="A26" s="88">
        <v>5</v>
      </c>
      <c r="B26" s="85">
        <v>138</v>
      </c>
      <c r="C26" s="89">
        <v>10091855041</v>
      </c>
      <c r="D26" s="90" t="s">
        <v>72</v>
      </c>
      <c r="E26" s="97">
        <v>38747</v>
      </c>
      <c r="F26" s="89" t="s">
        <v>37</v>
      </c>
      <c r="G26" s="89" t="s">
        <v>56</v>
      </c>
      <c r="H26" s="99">
        <v>1.7628819444444888E-3</v>
      </c>
      <c r="I26" s="83">
        <v>10</v>
      </c>
      <c r="J26" s="100">
        <v>1.9409722222220663E-4</v>
      </c>
      <c r="K26" s="84"/>
      <c r="L26" s="81"/>
    </row>
    <row r="27" spans="1:12" ht="23.25" customHeight="1" x14ac:dyDescent="0.2">
      <c r="A27" s="88">
        <v>6</v>
      </c>
      <c r="B27" s="85">
        <v>144</v>
      </c>
      <c r="C27" s="89">
        <v>10114018733</v>
      </c>
      <c r="D27" s="90" t="s">
        <v>73</v>
      </c>
      <c r="E27" s="97">
        <v>39126</v>
      </c>
      <c r="F27" s="89" t="s">
        <v>37</v>
      </c>
      <c r="G27" s="89" t="s">
        <v>32</v>
      </c>
      <c r="H27" s="99">
        <v>1.6546759259259379E-3</v>
      </c>
      <c r="I27" s="83">
        <v>6</v>
      </c>
      <c r="J27" s="100">
        <v>8.5891203703655772E-5</v>
      </c>
      <c r="K27" s="84"/>
      <c r="L27" s="80"/>
    </row>
    <row r="28" spans="1:12" ht="23.25" customHeight="1" x14ac:dyDescent="0.2">
      <c r="A28" s="88">
        <v>7</v>
      </c>
      <c r="B28" s="85">
        <v>152</v>
      </c>
      <c r="C28" s="89">
        <v>10110815915</v>
      </c>
      <c r="D28" s="90" t="s">
        <v>74</v>
      </c>
      <c r="E28" s="97">
        <v>39349</v>
      </c>
      <c r="F28" s="89" t="s">
        <v>46</v>
      </c>
      <c r="G28" s="89" t="s">
        <v>103</v>
      </c>
      <c r="H28" s="99">
        <v>1.7554050925926226E-3</v>
      </c>
      <c r="I28" s="83">
        <v>9</v>
      </c>
      <c r="J28" s="100">
        <v>1.8662037037034049E-4</v>
      </c>
      <c r="K28" s="84"/>
      <c r="L28" s="81"/>
    </row>
    <row r="29" spans="1:12" ht="23.25" customHeight="1" x14ac:dyDescent="0.2">
      <c r="A29" s="88">
        <v>8</v>
      </c>
      <c r="B29" s="86">
        <v>143</v>
      </c>
      <c r="C29" s="89">
        <v>10100512794</v>
      </c>
      <c r="D29" s="90" t="s">
        <v>75</v>
      </c>
      <c r="E29" s="97">
        <v>39439</v>
      </c>
      <c r="F29" s="89" t="s">
        <v>46</v>
      </c>
      <c r="G29" s="89" t="s">
        <v>56</v>
      </c>
      <c r="H29" s="99">
        <v>1.6345254629629956E-3</v>
      </c>
      <c r="I29" s="83">
        <v>4</v>
      </c>
      <c r="J29" s="100">
        <v>6.5740740740713455E-5</v>
      </c>
      <c r="K29" s="84"/>
      <c r="L29" s="80"/>
    </row>
    <row r="30" spans="1:12" ht="23.25" customHeight="1" x14ac:dyDescent="0.2">
      <c r="A30" s="88">
        <v>9</v>
      </c>
      <c r="B30" s="85">
        <v>160</v>
      </c>
      <c r="C30" s="89">
        <v>10083844154</v>
      </c>
      <c r="D30" s="90" t="s">
        <v>76</v>
      </c>
      <c r="E30" s="97">
        <v>39353</v>
      </c>
      <c r="F30" s="89" t="s">
        <v>37</v>
      </c>
      <c r="G30" s="89" t="s">
        <v>59</v>
      </c>
      <c r="H30" s="99">
        <v>1.735891203703703E-3</v>
      </c>
      <c r="I30" s="83">
        <v>7</v>
      </c>
      <c r="J30" s="100">
        <v>1.671064814814209E-4</v>
      </c>
      <c r="K30" s="84"/>
      <c r="L30" s="80"/>
    </row>
    <row r="31" spans="1:12" ht="23.25" customHeight="1" x14ac:dyDescent="0.2">
      <c r="A31" s="88">
        <v>10</v>
      </c>
      <c r="B31" s="85">
        <v>158</v>
      </c>
      <c r="C31" s="89">
        <v>10113798461</v>
      </c>
      <c r="D31" s="90" t="s">
        <v>77</v>
      </c>
      <c r="E31" s="97">
        <v>39189</v>
      </c>
      <c r="F31" s="89" t="s">
        <v>46</v>
      </c>
      <c r="G31" s="89" t="s">
        <v>31</v>
      </c>
      <c r="H31" s="99">
        <v>1.7786342592592611E-3</v>
      </c>
      <c r="I31" s="83">
        <v>11</v>
      </c>
      <c r="J31" s="100">
        <v>2.0984953703697892E-4</v>
      </c>
      <c r="K31" s="84"/>
      <c r="L31" s="81"/>
    </row>
    <row r="32" spans="1:12" ht="23.25" customHeight="1" x14ac:dyDescent="0.2">
      <c r="A32" s="88">
        <v>11</v>
      </c>
      <c r="B32" s="85">
        <v>140</v>
      </c>
      <c r="C32" s="89">
        <v>10113100667</v>
      </c>
      <c r="D32" s="90" t="s">
        <v>104</v>
      </c>
      <c r="E32" s="97">
        <v>38759</v>
      </c>
      <c r="F32" s="89" t="s">
        <v>37</v>
      </c>
      <c r="G32" s="89" t="s">
        <v>57</v>
      </c>
      <c r="H32" s="99">
        <v>1.780243055555554E-3</v>
      </c>
      <c r="I32" s="83">
        <v>12</v>
      </c>
      <c r="J32" s="100">
        <v>2.1145833333327188E-4</v>
      </c>
      <c r="K32" s="84"/>
      <c r="L32" s="81"/>
    </row>
    <row r="33" spans="1:12" ht="23.25" customHeight="1" x14ac:dyDescent="0.2">
      <c r="A33" s="88">
        <v>12</v>
      </c>
      <c r="B33" s="86">
        <v>161</v>
      </c>
      <c r="C33" s="89">
        <v>10102629115</v>
      </c>
      <c r="D33" s="90" t="s">
        <v>78</v>
      </c>
      <c r="E33" s="97">
        <v>39336</v>
      </c>
      <c r="F33" s="89" t="s">
        <v>46</v>
      </c>
      <c r="G33" s="89" t="s">
        <v>31</v>
      </c>
      <c r="H33" s="99">
        <v>1.8025925925925917E-3</v>
      </c>
      <c r="I33" s="83">
        <v>16</v>
      </c>
      <c r="J33" s="100">
        <v>2.3380787037030962E-4</v>
      </c>
      <c r="K33" s="84"/>
      <c r="L33" s="81"/>
    </row>
    <row r="34" spans="1:12" ht="23.25" customHeight="1" x14ac:dyDescent="0.2">
      <c r="A34" s="88">
        <v>13</v>
      </c>
      <c r="B34" s="86">
        <v>155</v>
      </c>
      <c r="C34" s="89">
        <v>10089791365</v>
      </c>
      <c r="D34" s="90" t="s">
        <v>79</v>
      </c>
      <c r="E34" s="97">
        <v>38728</v>
      </c>
      <c r="F34" s="89" t="s">
        <v>26</v>
      </c>
      <c r="G34" s="89" t="s">
        <v>56</v>
      </c>
      <c r="H34" s="99">
        <v>1.7504745370370001E-3</v>
      </c>
      <c r="I34" s="83">
        <v>8</v>
      </c>
      <c r="J34" s="100">
        <v>1.8168981481471794E-4</v>
      </c>
      <c r="K34" s="84"/>
      <c r="L34" s="80"/>
    </row>
    <row r="35" spans="1:12" ht="23.25" customHeight="1" x14ac:dyDescent="0.2">
      <c r="A35" s="88">
        <v>14</v>
      </c>
      <c r="B35" s="85">
        <v>136</v>
      </c>
      <c r="C35" s="89">
        <v>10091152702</v>
      </c>
      <c r="D35" s="90" t="s">
        <v>80</v>
      </c>
      <c r="E35" s="97">
        <v>39034</v>
      </c>
      <c r="F35" s="89" t="s">
        <v>46</v>
      </c>
      <c r="G35" s="89" t="s">
        <v>81</v>
      </c>
      <c r="H35" s="99">
        <v>1.7825231481481442E-3</v>
      </c>
      <c r="I35" s="83">
        <v>13</v>
      </c>
      <c r="J35" s="100">
        <v>2.1373842592586206E-4</v>
      </c>
      <c r="K35" s="84"/>
      <c r="L35" s="81"/>
    </row>
    <row r="36" spans="1:12" ht="23.25" customHeight="1" x14ac:dyDescent="0.2">
      <c r="A36" s="88">
        <v>15</v>
      </c>
      <c r="B36" s="86">
        <v>147</v>
      </c>
      <c r="C36" s="89">
        <v>10119277648</v>
      </c>
      <c r="D36" s="90" t="s">
        <v>82</v>
      </c>
      <c r="E36" s="97">
        <v>39316</v>
      </c>
      <c r="F36" s="89" t="s">
        <v>47</v>
      </c>
      <c r="G36" s="89" t="s">
        <v>56</v>
      </c>
      <c r="H36" s="99">
        <v>1.7855787037037475E-3</v>
      </c>
      <c r="I36" s="83">
        <v>14</v>
      </c>
      <c r="J36" s="100">
        <v>2.1679398148146539E-4</v>
      </c>
      <c r="K36" s="84"/>
      <c r="L36" s="81"/>
    </row>
    <row r="37" spans="1:12" ht="23.25" customHeight="1" x14ac:dyDescent="0.2">
      <c r="A37" s="88">
        <v>16</v>
      </c>
      <c r="B37" s="86">
        <v>145</v>
      </c>
      <c r="C37" s="89">
        <v>10091527665</v>
      </c>
      <c r="D37" s="90" t="s">
        <v>83</v>
      </c>
      <c r="E37" s="97">
        <v>39247</v>
      </c>
      <c r="F37" s="89" t="s">
        <v>46</v>
      </c>
      <c r="G37" s="89" t="s">
        <v>103</v>
      </c>
      <c r="H37" s="99">
        <v>1.8000115740740633E-3</v>
      </c>
      <c r="I37" s="83">
        <v>15</v>
      </c>
      <c r="J37" s="100">
        <v>2.3122685185178113E-4</v>
      </c>
      <c r="K37" s="84"/>
      <c r="L37" s="81"/>
    </row>
    <row r="38" spans="1:12" ht="23.25" customHeight="1" x14ac:dyDescent="0.2">
      <c r="A38" s="88">
        <v>17</v>
      </c>
      <c r="B38" s="86">
        <v>137</v>
      </c>
      <c r="C38" s="89">
        <v>10093566079</v>
      </c>
      <c r="D38" s="90" t="s">
        <v>84</v>
      </c>
      <c r="E38" s="97">
        <v>38722</v>
      </c>
      <c r="F38" s="89" t="s">
        <v>26</v>
      </c>
      <c r="G38" s="89" t="s">
        <v>32</v>
      </c>
      <c r="H38" s="99">
        <v>1.8043287037037697E-3</v>
      </c>
      <c r="I38" s="83">
        <v>17</v>
      </c>
      <c r="J38" s="100">
        <v>2.3554398148148761E-4</v>
      </c>
      <c r="K38" s="84"/>
      <c r="L38" s="81"/>
    </row>
    <row r="39" spans="1:12" ht="23.25" customHeight="1" x14ac:dyDescent="0.2">
      <c r="A39" s="88">
        <v>18</v>
      </c>
      <c r="B39" s="86">
        <v>141</v>
      </c>
      <c r="C39" s="89">
        <v>10096572170</v>
      </c>
      <c r="D39" s="90" t="s">
        <v>85</v>
      </c>
      <c r="E39" s="97">
        <v>38987</v>
      </c>
      <c r="F39" s="89" t="s">
        <v>37</v>
      </c>
      <c r="G39" s="89" t="s">
        <v>103</v>
      </c>
      <c r="H39" s="99">
        <v>1.8383680555555323E-3</v>
      </c>
      <c r="I39" s="83">
        <v>18</v>
      </c>
      <c r="J39" s="100">
        <v>2.6958333333325021E-4</v>
      </c>
      <c r="K39" s="84"/>
      <c r="L39" s="81"/>
    </row>
    <row r="40" spans="1:12" ht="23.25" customHeight="1" x14ac:dyDescent="0.2">
      <c r="A40" s="88">
        <v>19</v>
      </c>
      <c r="B40" s="86">
        <v>159</v>
      </c>
      <c r="C40" s="89">
        <v>10123679933</v>
      </c>
      <c r="D40" s="90" t="s">
        <v>86</v>
      </c>
      <c r="E40" s="97">
        <v>39300</v>
      </c>
      <c r="F40" s="89" t="s">
        <v>47</v>
      </c>
      <c r="G40" s="89" t="s">
        <v>58</v>
      </c>
      <c r="H40" s="99">
        <v>1.8777314814814594E-3</v>
      </c>
      <c r="I40" s="83">
        <v>19</v>
      </c>
      <c r="J40" s="100">
        <v>3.0894675925917728E-4</v>
      </c>
      <c r="K40" s="84"/>
      <c r="L40" s="81"/>
    </row>
    <row r="41" spans="1:12" ht="23.25" customHeight="1" x14ac:dyDescent="0.2">
      <c r="A41" s="88">
        <v>20</v>
      </c>
      <c r="B41" s="86">
        <v>153</v>
      </c>
      <c r="C41" s="89">
        <v>10126304993</v>
      </c>
      <c r="D41" s="90" t="s">
        <v>87</v>
      </c>
      <c r="E41" s="97">
        <v>39305</v>
      </c>
      <c r="F41" s="89" t="s">
        <v>46</v>
      </c>
      <c r="G41" s="89" t="s">
        <v>88</v>
      </c>
      <c r="H41" s="99">
        <v>1.8954976851851962E-3</v>
      </c>
      <c r="I41" s="83">
        <v>20</v>
      </c>
      <c r="J41" s="100">
        <v>3.2671296296291411E-4</v>
      </c>
      <c r="K41" s="84"/>
      <c r="L41" s="81"/>
    </row>
    <row r="42" spans="1:12" ht="23.25" customHeight="1" x14ac:dyDescent="0.2">
      <c r="A42" s="88">
        <v>21</v>
      </c>
      <c r="B42" s="86">
        <v>151</v>
      </c>
      <c r="C42" s="89">
        <v>10116262160</v>
      </c>
      <c r="D42" s="90" t="s">
        <v>89</v>
      </c>
      <c r="E42" s="97">
        <v>39292</v>
      </c>
      <c r="F42" s="89" t="s">
        <v>37</v>
      </c>
      <c r="G42" s="89" t="s">
        <v>32</v>
      </c>
      <c r="H42" s="99">
        <v>1.9122106481481993E-3</v>
      </c>
      <c r="I42" s="83">
        <v>21</v>
      </c>
      <c r="J42" s="100">
        <v>3.4342592592591717E-4</v>
      </c>
      <c r="K42" s="84"/>
      <c r="L42" s="81"/>
    </row>
    <row r="43" spans="1:12" ht="23.25" customHeight="1" x14ac:dyDescent="0.2">
      <c r="A43" s="88">
        <v>22</v>
      </c>
      <c r="B43" s="85">
        <v>148</v>
      </c>
      <c r="C43" s="89">
        <v>10113102889</v>
      </c>
      <c r="D43" s="90" t="s">
        <v>90</v>
      </c>
      <c r="E43" s="97">
        <v>39142</v>
      </c>
      <c r="F43" s="89" t="s">
        <v>37</v>
      </c>
      <c r="G43" s="89" t="s">
        <v>57</v>
      </c>
      <c r="H43" s="99">
        <v>1.9399074074074284E-3</v>
      </c>
      <c r="I43" s="83">
        <v>22</v>
      </c>
      <c r="J43" s="100">
        <v>3.7112268518514624E-4</v>
      </c>
      <c r="K43" s="84"/>
      <c r="L43" s="81"/>
    </row>
    <row r="44" spans="1:12" ht="23.25" customHeight="1" x14ac:dyDescent="0.2">
      <c r="A44" s="88">
        <v>23</v>
      </c>
      <c r="B44" s="85">
        <v>154</v>
      </c>
      <c r="C44" s="89">
        <v>10107168715</v>
      </c>
      <c r="D44" s="90" t="s">
        <v>91</v>
      </c>
      <c r="E44" s="97">
        <v>38719</v>
      </c>
      <c r="F44" s="89" t="s">
        <v>26</v>
      </c>
      <c r="G44" s="89" t="s">
        <v>88</v>
      </c>
      <c r="H44" s="99">
        <v>2.044826388888879E-3</v>
      </c>
      <c r="I44" s="83">
        <v>24</v>
      </c>
      <c r="J44" s="100">
        <v>4.7604166666659689E-4</v>
      </c>
      <c r="K44" s="84"/>
      <c r="L44" s="81"/>
    </row>
    <row r="45" spans="1:12" ht="23.25" customHeight="1" x14ac:dyDescent="0.2">
      <c r="A45" s="88">
        <v>24</v>
      </c>
      <c r="B45" s="86">
        <v>149</v>
      </c>
      <c r="C45" s="89">
        <v>10114420372</v>
      </c>
      <c r="D45" s="90" t="s">
        <v>92</v>
      </c>
      <c r="E45" s="97">
        <v>39331</v>
      </c>
      <c r="F45" s="89" t="s">
        <v>37</v>
      </c>
      <c r="G45" s="89" t="s">
        <v>88</v>
      </c>
      <c r="H45" s="99">
        <v>2.1516898148148146E-3</v>
      </c>
      <c r="I45" s="83">
        <v>26</v>
      </c>
      <c r="J45" s="100">
        <v>5.8290509259253248E-4</v>
      </c>
      <c r="K45" s="84"/>
      <c r="L45" s="81"/>
    </row>
    <row r="46" spans="1:12" ht="23.25" customHeight="1" x14ac:dyDescent="0.2">
      <c r="A46" s="88">
        <v>25</v>
      </c>
      <c r="B46" s="86">
        <v>139</v>
      </c>
      <c r="C46" s="89">
        <v>10113845446</v>
      </c>
      <c r="D46" s="90" t="s">
        <v>93</v>
      </c>
      <c r="E46" s="97">
        <v>38791</v>
      </c>
      <c r="F46" s="89" t="s">
        <v>26</v>
      </c>
      <c r="G46" s="89" t="s">
        <v>32</v>
      </c>
      <c r="H46" s="99">
        <v>1.9417361111111336E-3</v>
      </c>
      <c r="I46" s="83">
        <v>23</v>
      </c>
      <c r="J46" s="100">
        <v>3.7295138888885151E-4</v>
      </c>
      <c r="K46" s="84"/>
      <c r="L46" s="81"/>
    </row>
    <row r="47" spans="1:12" ht="23.25" customHeight="1" x14ac:dyDescent="0.2">
      <c r="A47" s="88">
        <v>26</v>
      </c>
      <c r="B47" s="85">
        <v>156</v>
      </c>
      <c r="C47" s="89">
        <v>10119070110</v>
      </c>
      <c r="D47" s="90" t="s">
        <v>94</v>
      </c>
      <c r="E47" s="97">
        <v>39223</v>
      </c>
      <c r="F47" s="89" t="s">
        <v>47</v>
      </c>
      <c r="G47" s="89" t="s">
        <v>103</v>
      </c>
      <c r="H47" s="99">
        <v>2.1992824074074553E-3</v>
      </c>
      <c r="I47" s="83">
        <v>27</v>
      </c>
      <c r="J47" s="100">
        <v>6.3049768518517318E-4</v>
      </c>
      <c r="K47" s="84"/>
      <c r="L47" s="81"/>
    </row>
    <row r="48" spans="1:12" ht="23.25" customHeight="1" x14ac:dyDescent="0.2">
      <c r="A48" s="88">
        <v>27</v>
      </c>
      <c r="B48" s="85">
        <v>150</v>
      </c>
      <c r="C48" s="89">
        <v>10116356534</v>
      </c>
      <c r="D48" s="90" t="s">
        <v>95</v>
      </c>
      <c r="E48" s="97">
        <v>38925</v>
      </c>
      <c r="F48" s="89" t="s">
        <v>37</v>
      </c>
      <c r="G48" s="89" t="s">
        <v>32</v>
      </c>
      <c r="H48" s="99">
        <v>2.3611921296296072E-3</v>
      </c>
      <c r="I48" s="83">
        <v>28</v>
      </c>
      <c r="J48" s="100">
        <v>7.9240740740732507E-4</v>
      </c>
      <c r="K48" s="84"/>
      <c r="L48" s="81"/>
    </row>
    <row r="49" spans="1:12" ht="23.25" customHeight="1" x14ac:dyDescent="0.2">
      <c r="A49" s="88">
        <v>28</v>
      </c>
      <c r="B49" s="86">
        <v>157</v>
      </c>
      <c r="C49" s="89">
        <v>10116662284</v>
      </c>
      <c r="D49" s="90" t="s">
        <v>96</v>
      </c>
      <c r="E49" s="97">
        <v>39330</v>
      </c>
      <c r="F49" s="89" t="s">
        <v>46</v>
      </c>
      <c r="G49" s="89" t="s">
        <v>31</v>
      </c>
      <c r="H49" s="99">
        <v>2.0966319444444687E-3</v>
      </c>
      <c r="I49" s="83">
        <v>25</v>
      </c>
      <c r="J49" s="100">
        <v>5.2784722222218652E-4</v>
      </c>
      <c r="K49" s="84"/>
      <c r="L49" s="81"/>
    </row>
    <row r="50" spans="1:12" ht="23.25" customHeight="1" thickBot="1" x14ac:dyDescent="0.25">
      <c r="A50" s="91" t="s">
        <v>55</v>
      </c>
      <c r="B50" s="92">
        <v>146</v>
      </c>
      <c r="C50" s="93">
        <v>10105865780</v>
      </c>
      <c r="D50" s="94" t="s">
        <v>97</v>
      </c>
      <c r="E50" s="98">
        <v>39275</v>
      </c>
      <c r="F50" s="93" t="s">
        <v>46</v>
      </c>
      <c r="G50" s="93" t="s">
        <v>31</v>
      </c>
      <c r="H50" s="95"/>
      <c r="I50" s="96"/>
      <c r="J50" s="96"/>
      <c r="K50" s="96"/>
      <c r="L50" s="82"/>
    </row>
    <row r="51" spans="1:12" ht="6" customHeight="1" thickTop="1" thickBot="1" x14ac:dyDescent="0.25">
      <c r="A51" s="53"/>
      <c r="B51" s="54"/>
      <c r="C51" s="54"/>
      <c r="D51" s="55"/>
      <c r="E51" s="56"/>
      <c r="F51" s="57"/>
      <c r="G51" s="58"/>
      <c r="H51" s="59"/>
      <c r="I51" s="59"/>
      <c r="J51" s="59"/>
      <c r="K51" s="59"/>
      <c r="L51" s="59"/>
    </row>
    <row r="52" spans="1:12" ht="15.75" thickTop="1" x14ac:dyDescent="0.2">
      <c r="A52" s="130" t="s">
        <v>3</v>
      </c>
      <c r="B52" s="131"/>
      <c r="C52" s="131"/>
      <c r="D52" s="131"/>
      <c r="E52" s="52"/>
      <c r="F52" s="131" t="s">
        <v>4</v>
      </c>
      <c r="G52" s="131"/>
      <c r="H52" s="131"/>
      <c r="I52" s="131"/>
      <c r="J52" s="131"/>
      <c r="K52" s="131"/>
      <c r="L52" s="137"/>
    </row>
    <row r="53" spans="1:12" x14ac:dyDescent="0.2">
      <c r="A53" s="30" t="s">
        <v>60</v>
      </c>
      <c r="B53" s="31"/>
      <c r="C53" s="35"/>
      <c r="D53" s="32"/>
      <c r="E53" s="44"/>
      <c r="G53" s="36" t="s">
        <v>27</v>
      </c>
      <c r="H53" s="32">
        <v>9</v>
      </c>
      <c r="I53" s="72"/>
      <c r="J53" s="72"/>
      <c r="K53" s="42" t="s">
        <v>25</v>
      </c>
      <c r="L53" s="51">
        <f>COUNTIF(F22:F50,"ЗМС")</f>
        <v>0</v>
      </c>
    </row>
    <row r="54" spans="1:12" x14ac:dyDescent="0.2">
      <c r="A54" s="30" t="s">
        <v>61</v>
      </c>
      <c r="B54" s="7"/>
      <c r="C54" s="37"/>
      <c r="D54" s="25"/>
      <c r="E54" s="45"/>
      <c r="G54" s="38" t="s">
        <v>20</v>
      </c>
      <c r="H54" s="60">
        <f>H55+H60</f>
        <v>29</v>
      </c>
      <c r="I54" s="73"/>
      <c r="J54" s="73"/>
      <c r="K54" s="43" t="s">
        <v>17</v>
      </c>
      <c r="L54" s="51">
        <f>COUNTIF(F22:F50,"МСМК")</f>
        <v>0</v>
      </c>
    </row>
    <row r="55" spans="1:12" x14ac:dyDescent="0.2">
      <c r="A55" s="30" t="s">
        <v>62</v>
      </c>
      <c r="B55" s="7"/>
      <c r="C55" s="40"/>
      <c r="D55" s="25"/>
      <c r="E55" s="45"/>
      <c r="G55" s="38" t="s">
        <v>21</v>
      </c>
      <c r="H55" s="60">
        <f>H56+H58+H59+H57</f>
        <v>28</v>
      </c>
      <c r="I55" s="73"/>
      <c r="J55" s="73"/>
      <c r="K55" s="43" t="s">
        <v>19</v>
      </c>
      <c r="L55" s="51">
        <f>COUNTIF(F22:F50,"МС")</f>
        <v>0</v>
      </c>
    </row>
    <row r="56" spans="1:12" x14ac:dyDescent="0.2">
      <c r="A56" s="30" t="s">
        <v>63</v>
      </c>
      <c r="B56" s="7"/>
      <c r="C56" s="40"/>
      <c r="D56" s="25"/>
      <c r="E56" s="45"/>
      <c r="G56" s="38" t="s">
        <v>22</v>
      </c>
      <c r="H56" s="60">
        <f>COUNT(A22:A50)</f>
        <v>28</v>
      </c>
      <c r="I56" s="73"/>
      <c r="J56" s="73"/>
      <c r="K56" s="43" t="s">
        <v>26</v>
      </c>
      <c r="L56" s="51">
        <f>COUNTIF(F22:F50,"КМС")</f>
        <v>6</v>
      </c>
    </row>
    <row r="57" spans="1:12" x14ac:dyDescent="0.2">
      <c r="A57" s="30"/>
      <c r="B57" s="7"/>
      <c r="C57" s="40"/>
      <c r="D57" s="25"/>
      <c r="E57" s="45"/>
      <c r="G57" s="38" t="s">
        <v>38</v>
      </c>
      <c r="H57" s="25">
        <f>COUNTIF(A22:A50,"ЛИМ")</f>
        <v>0</v>
      </c>
      <c r="J57" s="74"/>
      <c r="K57" s="50" t="s">
        <v>37</v>
      </c>
      <c r="L57" s="51">
        <f>COUNTIF(F22:F50,"1 СР")</f>
        <v>10</v>
      </c>
    </row>
    <row r="58" spans="1:12" x14ac:dyDescent="0.2">
      <c r="A58" s="30"/>
      <c r="B58" s="7"/>
      <c r="C58" s="7"/>
      <c r="D58" s="25"/>
      <c r="E58" s="45"/>
      <c r="G58" s="38" t="s">
        <v>23</v>
      </c>
      <c r="H58" s="60">
        <f>COUNTIF(A22:A50,"НФ")</f>
        <v>0</v>
      </c>
      <c r="I58" s="73"/>
      <c r="J58" s="73"/>
      <c r="K58" s="43" t="s">
        <v>46</v>
      </c>
      <c r="L58" s="51">
        <f>COUNTIF(F22:F50,"2 СР")</f>
        <v>10</v>
      </c>
    </row>
    <row r="59" spans="1:12" x14ac:dyDescent="0.2">
      <c r="A59" s="30"/>
      <c r="B59" s="7"/>
      <c r="C59" s="7"/>
      <c r="D59" s="25"/>
      <c r="E59" s="45"/>
      <c r="G59" s="38" t="s">
        <v>28</v>
      </c>
      <c r="H59" s="60">
        <f>COUNTIF(A22:A50,"ДСКВ")</f>
        <v>0</v>
      </c>
      <c r="I59" s="73"/>
      <c r="J59" s="73"/>
      <c r="K59" s="43" t="s">
        <v>47</v>
      </c>
      <c r="L59" s="51">
        <f>COUNTIF(F22:F50,"3 СР")</f>
        <v>3</v>
      </c>
    </row>
    <row r="60" spans="1:12" x14ac:dyDescent="0.2">
      <c r="A60" s="30"/>
      <c r="B60" s="7"/>
      <c r="C60" s="7"/>
      <c r="D60" s="25"/>
      <c r="E60" s="46"/>
      <c r="F60" s="87"/>
      <c r="G60" s="38" t="s">
        <v>24</v>
      </c>
      <c r="H60" s="60">
        <f>COUNTIF(A22:A50,"НС")</f>
        <v>1</v>
      </c>
      <c r="I60" s="73"/>
      <c r="J60" s="73"/>
      <c r="K60" s="73"/>
      <c r="L60" s="39"/>
    </row>
    <row r="61" spans="1:12" ht="9.75" customHeight="1" x14ac:dyDescent="0.2">
      <c r="A61" s="16"/>
      <c r="B61" s="65"/>
      <c r="C61" s="65"/>
      <c r="L61" s="17"/>
    </row>
    <row r="62" spans="1:12" x14ac:dyDescent="0.2">
      <c r="A62" s="138" t="s">
        <v>48</v>
      </c>
      <c r="B62" s="134"/>
      <c r="C62" s="134"/>
      <c r="D62" s="134" t="s">
        <v>9</v>
      </c>
      <c r="E62" s="134"/>
      <c r="F62" s="134"/>
      <c r="G62" s="61" t="s">
        <v>2</v>
      </c>
      <c r="H62" s="134" t="s">
        <v>40</v>
      </c>
      <c r="I62" s="134"/>
      <c r="J62" s="134"/>
      <c r="K62" s="134"/>
      <c r="L62" s="135"/>
    </row>
    <row r="63" spans="1:12" x14ac:dyDescent="0.2">
      <c r="A63" s="140"/>
      <c r="B63" s="141"/>
      <c r="C63" s="141"/>
      <c r="D63" s="141"/>
      <c r="E63" s="141"/>
      <c r="F63" s="142"/>
      <c r="G63" s="142"/>
      <c r="H63" s="142"/>
      <c r="I63" s="142"/>
      <c r="J63" s="142"/>
      <c r="K63" s="142"/>
      <c r="L63" s="143"/>
    </row>
    <row r="64" spans="1:12" x14ac:dyDescent="0.2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6"/>
    </row>
    <row r="65" spans="1:12" x14ac:dyDescent="0.2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6"/>
    </row>
    <row r="66" spans="1:12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6"/>
    </row>
    <row r="67" spans="1:12" x14ac:dyDescent="0.2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6"/>
    </row>
    <row r="68" spans="1:12" ht="13.5" thickBot="1" x14ac:dyDescent="0.25">
      <c r="A68" s="132"/>
      <c r="B68" s="133"/>
      <c r="C68" s="133"/>
      <c r="D68" s="133" t="str">
        <f>G17</f>
        <v xml:space="preserve">ГЕОРГИЕВ В.М. (ВК, Чувашская Республика) </v>
      </c>
      <c r="E68" s="133"/>
      <c r="F68" s="133"/>
      <c r="G68" s="62" t="str">
        <f>G18</f>
        <v>АФАНАСЬЕВА Е.А. (ВК, г.В.Пышма)</v>
      </c>
      <c r="H68" s="133" t="str">
        <f>G19</f>
        <v>БЕСЧАСТНОВ А.А. (ВК, г. Москва)</v>
      </c>
      <c r="I68" s="133"/>
      <c r="J68" s="133"/>
      <c r="K68" s="133"/>
      <c r="L68" s="139"/>
    </row>
    <row r="69" spans="1:12" ht="13.5" thickTop="1" x14ac:dyDescent="0.2"/>
  </sheetData>
  <sortState ref="A22:Q49">
    <sortCondition ref="A22:A49"/>
  </sortState>
  <mergeCells count="25">
    <mergeCell ref="A52:D52"/>
    <mergeCell ref="A68:C68"/>
    <mergeCell ref="D68:F68"/>
    <mergeCell ref="H62:L62"/>
    <mergeCell ref="H21:I21"/>
    <mergeCell ref="F52:L52"/>
    <mergeCell ref="A62:C62"/>
    <mergeCell ref="D62:F62"/>
    <mergeCell ref="H68:L68"/>
    <mergeCell ref="A63:E63"/>
    <mergeCell ref="F63:L63"/>
    <mergeCell ref="A1:L1"/>
    <mergeCell ref="A2:L2"/>
    <mergeCell ref="A3:L3"/>
    <mergeCell ref="A4:L4"/>
    <mergeCell ref="A5:L5"/>
    <mergeCell ref="A15:G15"/>
    <mergeCell ref="H15:L15"/>
    <mergeCell ref="A6:L6"/>
    <mergeCell ref="A7:L7"/>
    <mergeCell ref="A9:L9"/>
    <mergeCell ref="A8:L8"/>
    <mergeCell ref="A12:L12"/>
    <mergeCell ref="A10:L10"/>
    <mergeCell ref="A11:L11"/>
  </mergeCells>
  <conditionalFormatting sqref="B69:B1048576 B6:B7 B9:B11 B13:B14 B16:B21 B53:B61 B51">
    <cfRule type="duplicateValues" dxfId="5" priority="13"/>
  </conditionalFormatting>
  <conditionalFormatting sqref="B63:B67">
    <cfRule type="duplicateValues" dxfId="4" priority="6"/>
  </conditionalFormatting>
  <conditionalFormatting sqref="C22:E50">
    <cfRule type="duplicateValues" dxfId="3" priority="4"/>
  </conditionalFormatting>
  <conditionalFormatting sqref="B3">
    <cfRule type="duplicateValues" dxfId="2" priority="2"/>
  </conditionalFormatting>
  <conditionalFormatting sqref="B2">
    <cfRule type="duplicateValues" dxfId="1" priority="1"/>
  </conditionalFormatting>
  <conditionalFormatting sqref="B1">
    <cfRule type="duplicateValues" dxfId="0" priority="3"/>
  </conditionalFormatting>
  <printOptions horizontalCentered="1"/>
  <pageMargins left="0.25" right="0.25" top="0.25" bottom="0.25" header="0.15748031496063" footer="0.118110236220472"/>
  <pageSetup paperSize="256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ME</vt:lpstr>
      <vt:lpstr>ME!Заголовки_для_печати</vt:lpstr>
      <vt:lpstr>ME!Область_печати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2022-02-13T11:58:55Z</cp:lastPrinted>
  <dcterms:created xsi:type="dcterms:W3CDTF">1996-10-08T23:32:33Z</dcterms:created>
  <dcterms:modified xsi:type="dcterms:W3CDTF">2022-03-24T13:10:43Z</dcterms:modified>
</cp:coreProperties>
</file>