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gane\OneDrive\Рабочий стол\"/>
    </mc:Choice>
  </mc:AlternateContent>
  <xr:revisionPtr revIDLastSave="0" documentId="8_{BAEDD599-D5DB-46A2-A4F0-895F5C24D73C}" xr6:coauthVersionLast="47" xr6:coauthVersionMax="47" xr10:uidLastSave="{00000000-0000-0000-0000-000000000000}"/>
  <bookViews>
    <workbookView xWindow="-120" yWindow="-120" windowWidth="20730" windowHeight="11040" tabRatio="789" xr2:uid="{00000000-000D-0000-FFFF-FFFF00000000}"/>
  </bookViews>
  <sheets>
    <sheet name="многодневная гонка женщины" sheetId="100" r:id="rId1"/>
  </sheets>
  <definedNames>
    <definedName name="_xlnm.Print_Titles" localSheetId="0">'многодневная гонка женщины'!$21:$22</definedName>
    <definedName name="_xlnm.Print_Area" localSheetId="0">'многодневная гонка женщины'!$A$1:$N$101</definedName>
  </definedNames>
  <calcPr calcId="181029"/>
</workbook>
</file>

<file path=xl/calcChain.xml><?xml version="1.0" encoding="utf-8"?>
<calcChain xmlns="http://schemas.openxmlformats.org/spreadsheetml/2006/main">
  <c r="I91" i="100" l="1"/>
  <c r="I89" i="100"/>
  <c r="J62" i="100"/>
  <c r="K62" i="100"/>
  <c r="J63" i="100"/>
  <c r="K63" i="100"/>
  <c r="J64" i="100"/>
  <c r="K64" i="100"/>
  <c r="J65" i="100"/>
  <c r="K65" i="100"/>
  <c r="J66" i="100"/>
  <c r="K66" i="100"/>
  <c r="J43" i="100"/>
  <c r="K43" i="100"/>
  <c r="J44" i="100"/>
  <c r="K44" i="100"/>
  <c r="J45" i="100"/>
  <c r="K45" i="100"/>
  <c r="J46" i="100"/>
  <c r="K46" i="100"/>
  <c r="J47" i="100"/>
  <c r="K47" i="100"/>
  <c r="J48" i="100"/>
  <c r="K48" i="100"/>
  <c r="J49" i="100"/>
  <c r="K49" i="100"/>
  <c r="J50" i="100"/>
  <c r="K50" i="100"/>
  <c r="J51" i="100"/>
  <c r="K51" i="100"/>
  <c r="J52" i="100"/>
  <c r="K52" i="100"/>
  <c r="J53" i="100"/>
  <c r="K53" i="100"/>
  <c r="J54" i="100"/>
  <c r="K54" i="100"/>
  <c r="J55" i="100"/>
  <c r="K55" i="100"/>
  <c r="J56" i="100"/>
  <c r="K56" i="100"/>
  <c r="J57" i="100"/>
  <c r="K57" i="100"/>
  <c r="J58" i="100"/>
  <c r="K58" i="100"/>
  <c r="J59" i="100"/>
  <c r="K59" i="100"/>
  <c r="J60" i="100"/>
  <c r="K60" i="100"/>
  <c r="J61" i="100"/>
  <c r="K61" i="100"/>
  <c r="J101" i="100"/>
  <c r="F101" i="100"/>
  <c r="N92" i="100"/>
  <c r="N91" i="100"/>
  <c r="N90" i="100"/>
  <c r="N89" i="100"/>
  <c r="N88" i="100"/>
  <c r="N87" i="100"/>
  <c r="N86" i="100"/>
  <c r="I93" i="100"/>
  <c r="I92" i="100"/>
  <c r="I90" i="100"/>
  <c r="K24" i="100"/>
  <c r="K25" i="100"/>
  <c r="K26" i="100"/>
  <c r="K27" i="100"/>
  <c r="K28" i="100"/>
  <c r="K29" i="100"/>
  <c r="K30" i="100"/>
  <c r="K31" i="100"/>
  <c r="K32" i="100"/>
  <c r="K33" i="100"/>
  <c r="K34" i="100"/>
  <c r="K35" i="100"/>
  <c r="K36" i="100"/>
  <c r="K37" i="100"/>
  <c r="K38" i="100"/>
  <c r="K39" i="100"/>
  <c r="K40" i="100"/>
  <c r="K41" i="100"/>
  <c r="K42" i="100"/>
  <c r="K23" i="100"/>
  <c r="I88" i="100" l="1"/>
  <c r="I87" i="100" s="1"/>
  <c r="J25" i="100" l="1"/>
  <c r="J26" i="100"/>
  <c r="J27" i="100"/>
  <c r="J28" i="100"/>
  <c r="J29" i="100"/>
  <c r="J30" i="100"/>
  <c r="J31" i="100"/>
  <c r="J32" i="100"/>
  <c r="J33" i="100"/>
  <c r="J34" i="100"/>
  <c r="J35" i="100"/>
  <c r="J36" i="100"/>
  <c r="J37" i="100"/>
  <c r="J38" i="100"/>
  <c r="J39" i="100"/>
  <c r="J40" i="100"/>
  <c r="J41" i="100"/>
  <c r="J42" i="100"/>
  <c r="J24" i="100"/>
</calcChain>
</file>

<file path=xl/sharedStrings.xml><?xml version="1.0" encoding="utf-8"?>
<sst xmlns="http://schemas.openxmlformats.org/spreadsheetml/2006/main" count="291" uniqueCount="153">
  <si>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</si>
  <si>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</si>
  <si>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</si>
  <si>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</si>
  <si>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</si>
  <si>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</si>
  <si>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</si>
  <si>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</si>
  <si>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</si>
  <si>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</si>
  <si>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</si>
  <si>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</si>
  <si>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</si>
  <si>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</si>
  <si>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</si>
  <si>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</si>
  <si>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</si>
  <si>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</si>
  <si>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</si>
  <si>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</si>
  <si>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</si>
  <si>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</si>
  <si>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</si>
  <si>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</si>
  <si>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</si>
  <si>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</si>
  <si>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</si>
  <si>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</si>
  <si>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</si>
  <si>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</si>
  <si>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</si>
  <si>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</si>
  <si>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</si>
  <si>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</si>
  <si>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</si>
  <si>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</si>
  <si>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</si>
  <si>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</si>
  <si>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</si>
  <si>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</si>
  <si>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</si>
  <si>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</si>
  <si>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</si>
  <si>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</si>
  <si>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</si>
  <si>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</si>
  <si>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</si>
  <si>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</si>
  <si>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</si>
  <si>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</si>
  <si>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НФ</t>
  </si>
  <si>
    <t>2 СР</t>
  </si>
  <si>
    <t>3 СР</t>
  </si>
  <si>
    <t>МЕСТО ПРОВЕДЕНИЯ: г. Майкоп</t>
  </si>
  <si>
    <t>Воронов А.М. (1СК, г.Майкоп)</t>
  </si>
  <si>
    <t>Попова Е.В. (ВК, г.Воронеж)</t>
  </si>
  <si>
    <t>Республика Адыгея</t>
  </si>
  <si>
    <t>Ростовская область</t>
  </si>
  <si>
    <t>Хабаровский край</t>
  </si>
  <si>
    <t>Краснодарский край</t>
  </si>
  <si>
    <t>Иркутская область</t>
  </si>
  <si>
    <t>Удмуртская Республика</t>
  </si>
  <si>
    <t>Санкт-Петербург</t>
  </si>
  <si>
    <t>шоссе - многодневная гонка</t>
  </si>
  <si>
    <t>ДАТА ПРОВЕДЕНИЯ: 01-04 апреля 2023 г.</t>
  </si>
  <si>
    <t>НАЧАЛО ГОНКИ:</t>
  </si>
  <si>
    <t>ОКОНЧАНИЕ ГОНКИ:</t>
  </si>
  <si>
    <t>Ширяева Н.С. (1СК, г.Майкоп)</t>
  </si>
  <si>
    <t>№ ВРВС: 0080671811Я</t>
  </si>
  <si>
    <t>ДИСТАНЦИЯ: ЭТАПОВ</t>
  </si>
  <si>
    <t>4</t>
  </si>
  <si>
    <t>Москва</t>
  </si>
  <si>
    <t>Тульская область</t>
  </si>
  <si>
    <t>Свердловская область</t>
  </si>
  <si>
    <t>1 этап</t>
  </si>
  <si>
    <t>Самарская область</t>
  </si>
  <si>
    <t>Воронежская область</t>
  </si>
  <si>
    <t>2 этап</t>
  </si>
  <si>
    <t>3 этап</t>
  </si>
  <si>
    <t>Женщины</t>
  </si>
  <si>
    <t>№ ЕКП 2023: 31241</t>
  </si>
  <si>
    <t>ВК</t>
  </si>
  <si>
    <t>ТЕРЕХ Анна</t>
  </si>
  <si>
    <t>Республика Беларусь</t>
  </si>
  <si>
    <t>БУНЕЕВА Дарья</t>
  </si>
  <si>
    <t>КИПТИКОВА Анастасия</t>
  </si>
  <si>
    <t>АРЧИБАСОВА Елизавета</t>
  </si>
  <si>
    <t>КОРОТКИНА Алина</t>
  </si>
  <si>
    <t>СЫРАДОЕВА Маргарита</t>
  </si>
  <si>
    <t>ЧУЯНКОВА Ирина</t>
  </si>
  <si>
    <t>ПЕЧЕРСКИХ Анастасия</t>
  </si>
  <si>
    <t>АБРАМЕНКО Алина</t>
  </si>
  <si>
    <t>ТРЕТЬЯКОВА Евгения</t>
  </si>
  <si>
    <t>РУСАК Екатерина</t>
  </si>
  <si>
    <t>АВЕРИНА Мария</t>
  </si>
  <si>
    <t>НАСКОВИЧ Таисия</t>
  </si>
  <si>
    <t>КУЗНЕЦОВА Ирина</t>
  </si>
  <si>
    <t>МАРТЫНОВА Гюнель</t>
  </si>
  <si>
    <t>САМСОНОВА Анастасия</t>
  </si>
  <si>
    <t>УВАРОВА Марина</t>
  </si>
  <si>
    <t>СЪЕДИНА Александра</t>
  </si>
  <si>
    <t>НОВИКОВА Дарья</t>
  </si>
  <si>
    <t>ФРОЛОВА Наталья</t>
  </si>
  <si>
    <t>СТЕПАНОВА Дарья</t>
  </si>
  <si>
    <t>Новосибирская область</t>
  </si>
  <si>
    <t>КРЫЛОВА Седа</t>
  </si>
  <si>
    <t>ХАТУНЦЕВА Гульназ</t>
  </si>
  <si>
    <t>ШИНКОРЕНКО Ксения</t>
  </si>
  <si>
    <t>САБЛИНА Валерия</t>
  </si>
  <si>
    <t>ЧУРЕНКОВА Таисия</t>
  </si>
  <si>
    <t>ЛИХАНОВА Марина</t>
  </si>
  <si>
    <t>Республика Бурятия</t>
  </si>
  <si>
    <t>ЖАПАРОВА Регина</t>
  </si>
  <si>
    <t>БАБУШКИНА Оксана</t>
  </si>
  <si>
    <t>ЗАХАРКИНА Валерия</t>
  </si>
  <si>
    <t>НОВИКОВА Кристина</t>
  </si>
  <si>
    <t>БАЛАЕВА Софья</t>
  </si>
  <si>
    <t>МАЛЬКОВА Дарья</t>
  </si>
  <si>
    <t>ТИСЛЕНКО Елизавета</t>
  </si>
  <si>
    <t>ТИСЛЕНКО Дарья</t>
  </si>
  <si>
    <t>ФАДЕЕВА Екатерина</t>
  </si>
  <si>
    <t>ИВАНЦОВА Мария</t>
  </si>
  <si>
    <t>БОРОНИНА Валерия</t>
  </si>
  <si>
    <t>БАВЫКИНА Елизавета</t>
  </si>
  <si>
    <t>ГОЛЯЕВА Валерия</t>
  </si>
  <si>
    <t>КАНЕЕВА Дарья</t>
  </si>
  <si>
    <t>ПРОЗОРОВА Елизавета</t>
  </si>
  <si>
    <t>ЗАХОДЯКО Алиса</t>
  </si>
  <si>
    <t>СЕМЫШЕВА Таисия</t>
  </si>
  <si>
    <t>ДЕМИДОВА Анна</t>
  </si>
  <si>
    <t>ЛУКАШЕНКО Анастасия</t>
  </si>
  <si>
    <t>НС</t>
  </si>
  <si>
    <t>РАХМАТОВА Вероника</t>
  </si>
  <si>
    <t>НИКИШИНА Ольга</t>
  </si>
  <si>
    <t>КИРИЛЛОВА Полина</t>
  </si>
  <si>
    <t>БОЛОТОВА Алёна</t>
  </si>
  <si>
    <t>БУЛАТОВА Влада</t>
  </si>
  <si>
    <t>ЦЫМБАЛЮК Ксения</t>
  </si>
  <si>
    <t>ВАЛЬКОВСКАЯ Татьяна</t>
  </si>
  <si>
    <t>ШАРАХМАТОВА Виктория</t>
  </si>
  <si>
    <t>КАЗАНЦЕВА Виктория</t>
  </si>
  <si>
    <t>ВОЛОДИНА Софья</t>
  </si>
  <si>
    <t>МИШИНА Анна</t>
  </si>
  <si>
    <t>МОГИЛЕВСКАЯ Анастасия</t>
  </si>
  <si>
    <t>АБАСОВА Наталья</t>
  </si>
  <si>
    <t>Московская область</t>
  </si>
  <si>
    <t>ДМИТРОЦ Карина</t>
  </si>
  <si>
    <t>СИМАКОВА Алёна</t>
  </si>
  <si>
    <t>ОЧКИ</t>
  </si>
  <si>
    <t>КУБОК РОССИИ</t>
  </si>
  <si>
    <t>1 ЭТАП</t>
  </si>
  <si>
    <t>1 этап лимит времени</t>
  </si>
  <si>
    <t>2 этап не стартовала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</si>
</sst>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h:mm:ss"/>
    <numFmt numFmtId="166" formatCode="dd\.mm\.yyyy;@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52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13" fillId="0" borderId="17" xfId="0" applyNumberFormat="1" applyFont="1" applyBorder="1" applyAlignment="1">
      <alignment horizontal="right" vertical="center"/>
    </xf>
    <xf numFmtId="1" fontId="5" fillId="0" borderId="5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1" fontId="19" fillId="0" borderId="1" xfId="8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13" fillId="0" borderId="17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Alignment="1">
      <alignment vertical="center" wrapText="1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33" xfId="0" applyFont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4" fontId="1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16" fillId="0" borderId="3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5" fillId="0" borderId="6" xfId="0" quotePrefix="1" applyFont="1" applyBorder="1" applyAlignment="1">
      <alignment horizontal="center" vertical="center"/>
    </xf>
    <xf numFmtId="14" fontId="13" fillId="0" borderId="2" xfId="0" applyNumberFormat="1" applyFont="1" applyBorder="1"/>
    <xf numFmtId="0" fontId="12" fillId="0" borderId="3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22" fillId="0" borderId="19" xfId="0" applyFont="1" applyBorder="1" applyAlignment="1">
      <alignment horizontal="center" vertical="center" wrapText="1"/>
    </xf>
    <xf numFmtId="165" fontId="16" fillId="0" borderId="39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1" fontId="19" fillId="0" borderId="39" xfId="8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center" vertical="center" wrapText="1"/>
    </xf>
    <xf numFmtId="0" fontId="21" fillId="0" borderId="1" xfId="9" applyFont="1" applyBorder="1" applyAlignment="1">
      <alignment horizontal="center" vertical="center" wrapText="1"/>
    </xf>
    <xf numFmtId="0" fontId="21" fillId="0" borderId="39" xfId="9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66" fontId="16" fillId="0" borderId="3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1" fontId="19" fillId="0" borderId="0" xfId="9" applyNumberFormat="1" applyFont="1" applyAlignment="1">
      <alignment horizontal="center" vertical="center" wrapText="1"/>
    </xf>
    <xf numFmtId="0" fontId="20" fillId="0" borderId="0" xfId="9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2" fontId="5" fillId="0" borderId="2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1" fontId="16" fillId="0" borderId="1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" fontId="6" fillId="2" borderId="24" xfId="3" applyNumberFormat="1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353061</xdr:colOff>
      <xdr:row>0</xdr:row>
      <xdr:rowOff>99061</xdr:rowOff>
    </xdr:from>
    <xdr:to>
      <xdr:col>4</xdr:col>
      <xdr:colOff>596900</xdr:colOff>
      <xdr:row>3</xdr:row>
      <xdr:rowOff>205740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95B601A-64F2-4FCA-8651-01BEB2E923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101" y="99061"/>
          <a:ext cx="1158239" cy="838199"/>
        </a:xfrm>
        <a:prstGeom prst="rect">
          <a:avLst/>
        </a:prstGeom>
      </xdr:spPr>
    </xdr:pic>
    <xdr:clientData/>
  </xdr:twoCellAnchor>
  <xdr:twoCellAnchor editAs="oneCell">
    <xdr:from>
      <xdr:col>12</xdr:col>
      <xdr:colOff>234950</xdr:colOff>
      <xdr:row>0</xdr:row>
      <xdr:rowOff>131445</xdr:rowOff>
    </xdr:from>
    <xdr:to>
      <xdr:col>13</xdr:col>
      <xdr:colOff>225425</xdr:colOff>
      <xdr:row>3</xdr:row>
      <xdr:rowOff>194310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69611E7-B619-46E7-9A5B-A29FED3701F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0470" y="131445"/>
          <a:ext cx="800100" cy="794385"/>
        </a:xfrm>
        <a:prstGeom prst="rect">
          <a:avLst/>
        </a:prstGeom>
      </xdr:spPr>
    </xdr:pic>
    <xdr:clientData/>
  </xdr:twoCellAnchor>
  <xdr:twoCellAnchor>
    <xdr:from>
      <xdr:col>0</xdr:col>
      <xdr:colOff>68580</xdr:colOff>
      <xdr:row>0</xdr:row>
      <xdr:rowOff>60960</xdr:rowOff>
    </xdr:from>
    <xdr:to>
      <xdr:col>2</xdr:col>
      <xdr:colOff>186081</xdr:colOff>
      <xdr:row>3</xdr:row>
      <xdr:rowOff>187653</xdr:rowOff>
    </xdr:to>
    <xdr:pic>
      <xdr:nvPicPr>
        <xdr:cNvPr id="8" name="image2.jpeg">
          <a:extLst>
            <a:ext uri="{FF2B5EF4-FFF2-40B4-BE49-F238E27FC236}">
              <a16:creationId xmlns:a16="http://schemas.microsoft.com/office/drawing/2014/main" id="{A1EB5059-4B9B-4386-BED0-AEC32CAE7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60960"/>
          <a:ext cx="1077621" cy="858213"/>
        </a:xfrm>
        <a:prstGeom prst="rect">
          <a:avLst/>
        </a:prstGeom>
      </xdr:spPr>
    </xdr:pic>
    <xdr:clientData/>
  </xdr:twoCellAnchor>
  <xdr:twoCellAnchor>
    <xdr:from>
      <xdr:col>13</xdr:col>
      <xdr:colOff>302260</xdr:colOff>
      <xdr:row>0</xdr:row>
      <xdr:rowOff>121920</xdr:rowOff>
    </xdr:from>
    <xdr:to>
      <xdr:col>13</xdr:col>
      <xdr:colOff>1341704</xdr:colOff>
      <xdr:row>3</xdr:row>
      <xdr:rowOff>210128</xdr:rowOff>
    </xdr:to>
    <xdr:pic>
      <xdr:nvPicPr>
        <xdr:cNvPr id="9" name="image4.png">
          <a:extLst>
            <a:ext uri="{FF2B5EF4-FFF2-40B4-BE49-F238E27FC236}">
              <a16:creationId xmlns:a16="http://schemas.microsoft.com/office/drawing/2014/main" id="{451EBD8C-9793-4956-B0B4-65AE49A07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2180" y="121920"/>
          <a:ext cx="1039444" cy="819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6">
    <tabColor theme="3" tint="-0.249977111117893"/>
    <pageSetUpPr fitToPage="1"/>
  </sheetPr>
  <dimension ref="A1:S102"/>
  <sheetViews>
    <sheetView tabSelected="1" view="pageBreakPreview" topLeftCell="A32" zoomScaleNormal="100" zoomScaleSheetLayoutView="100" workbookViewId="0">
      <selection activeCell="N86" sqref="N86:N89"/>
    </sheetView>
  </sheetViews>
  <sheetFormatPr defaultColWidth="9.28515625" defaultRowHeight="12.75" x14ac:dyDescent="0.2"/>
  <cols>
    <col min="1" max="1" width="7" style="1" customWidth="1"/>
    <col min="2" max="2" width="7" style="72" customWidth="1"/>
    <col min="3" max="3" width="13.28515625" style="72" customWidth="1"/>
    <col min="4" max="4" width="6.140625" style="13" hidden="1" customWidth="1"/>
    <col min="5" max="5" width="27.5703125" style="1" customWidth="1"/>
    <col min="6" max="6" width="11.7109375" style="1" customWidth="1"/>
    <col min="7" max="7" width="7.7109375" style="1" customWidth="1"/>
    <col min="8" max="8" width="22.42578125" style="1" customWidth="1"/>
    <col min="9" max="9" width="11.42578125" style="1" customWidth="1"/>
    <col min="10" max="10" width="11.5703125" style="1" customWidth="1"/>
    <col min="11" max="12" width="12.140625" style="55" customWidth="1"/>
    <col min="13" max="13" width="11.7109375" style="1" customWidth="1"/>
    <col min="14" max="14" width="24.28515625" style="1" customWidth="1"/>
    <col min="15" max="16384" width="9.28515625" style="1"/>
  </cols>
  <sheetData>
    <row r="1" spans="1:19" ht="19.149999999999999" customHeight="1" x14ac:dyDescent="0.2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9" ht="19.149999999999999" customHeight="1" x14ac:dyDescent="0.2">
      <c r="A2" s="112" t="s">
        <v>48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9" ht="19.149999999999999" customHeight="1" x14ac:dyDescent="0.2">
      <c r="A3" s="112" t="s">
        <v>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9" ht="19.149999999999999" customHeight="1" x14ac:dyDescent="0.2">
      <c r="A4" s="112" t="s">
        <v>49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9" ht="6.6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Q5" s="27"/>
    </row>
    <row r="6" spans="1:19" s="2" customFormat="1" ht="28.5" x14ac:dyDescent="0.2">
      <c r="A6" s="114" t="s">
        <v>149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S6" s="27"/>
    </row>
    <row r="7" spans="1:19" s="2" customFormat="1" ht="18" customHeight="1" x14ac:dyDescent="0.2">
      <c r="A7" s="115" t="s">
        <v>18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9" s="2" customFormat="1" ht="21.6" customHeight="1" thickBot="1" x14ac:dyDescent="0.25">
      <c r="A8" s="116" t="s">
        <v>150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9" ht="19.5" customHeight="1" thickTop="1" x14ac:dyDescent="0.2">
      <c r="A9" s="117" t="s">
        <v>23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9"/>
    </row>
    <row r="10" spans="1:19" ht="18" customHeight="1" x14ac:dyDescent="0.2">
      <c r="A10" s="120" t="s">
        <v>63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2"/>
    </row>
    <row r="11" spans="1:19" ht="19.5" customHeight="1" x14ac:dyDescent="0.2">
      <c r="A11" s="120" t="s">
        <v>79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2"/>
    </row>
    <row r="12" spans="1:19" ht="5.25" customHeight="1" x14ac:dyDescent="0.2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1"/>
    </row>
    <row r="13" spans="1:19" ht="15" x14ac:dyDescent="0.25">
      <c r="A13" s="47" t="s">
        <v>53</v>
      </c>
      <c r="B13" s="23"/>
      <c r="C13" s="23"/>
      <c r="D13" s="11"/>
      <c r="E13" s="79"/>
      <c r="F13" s="5"/>
      <c r="G13" s="5"/>
      <c r="H13" s="35" t="s">
        <v>65</v>
      </c>
      <c r="I13" s="5"/>
      <c r="J13" s="5"/>
      <c r="K13" s="48"/>
      <c r="L13" s="48"/>
      <c r="M13" s="35"/>
      <c r="N13" s="77" t="s">
        <v>68</v>
      </c>
    </row>
    <row r="14" spans="1:19" ht="15" x14ac:dyDescent="0.2">
      <c r="A14" s="69" t="s">
        <v>64</v>
      </c>
      <c r="B14" s="15"/>
      <c r="C14" s="15"/>
      <c r="D14" s="12"/>
      <c r="E14" s="70"/>
      <c r="F14" s="6"/>
      <c r="G14" s="6"/>
      <c r="H14" s="80" t="s">
        <v>66</v>
      </c>
      <c r="I14" s="6"/>
      <c r="J14" s="6"/>
      <c r="K14" s="49"/>
      <c r="L14" s="49"/>
      <c r="M14" s="80"/>
      <c r="N14" s="81" t="s">
        <v>80</v>
      </c>
    </row>
    <row r="15" spans="1:19" ht="15" x14ac:dyDescent="0.2">
      <c r="A15" s="123" t="s">
        <v>10</v>
      </c>
      <c r="B15" s="107"/>
      <c r="C15" s="107"/>
      <c r="D15" s="107"/>
      <c r="E15" s="107"/>
      <c r="F15" s="107"/>
      <c r="G15" s="107"/>
      <c r="H15" s="124"/>
      <c r="I15" s="106" t="s">
        <v>1</v>
      </c>
      <c r="J15" s="107"/>
      <c r="K15" s="107"/>
      <c r="L15" s="107"/>
      <c r="M15" s="107"/>
      <c r="N15" s="108"/>
    </row>
    <row r="16" spans="1:19" ht="15" x14ac:dyDescent="0.2">
      <c r="A16" s="20" t="s">
        <v>19</v>
      </c>
      <c r="B16" s="16"/>
      <c r="C16" s="16"/>
      <c r="D16" s="14"/>
      <c r="E16" s="10"/>
      <c r="F16" s="7"/>
      <c r="G16" s="10"/>
      <c r="H16" s="9"/>
      <c r="I16" s="40" t="s">
        <v>43</v>
      </c>
      <c r="J16" s="7"/>
      <c r="K16" s="50"/>
      <c r="L16" s="50"/>
      <c r="M16" s="7"/>
      <c r="N16" s="21"/>
    </row>
    <row r="17" spans="1:14" ht="15" x14ac:dyDescent="0.2">
      <c r="A17" s="20" t="s">
        <v>20</v>
      </c>
      <c r="B17" s="16"/>
      <c r="C17" s="16"/>
      <c r="D17" s="14"/>
      <c r="E17" s="9"/>
      <c r="F17" s="7"/>
      <c r="G17" s="10"/>
      <c r="H17" s="9" t="s">
        <v>55</v>
      </c>
      <c r="I17" s="40" t="s">
        <v>44</v>
      </c>
      <c r="J17" s="7"/>
      <c r="K17" s="50"/>
      <c r="L17" s="50"/>
      <c r="M17" s="7"/>
      <c r="N17" s="39"/>
    </row>
    <row r="18" spans="1:14" ht="15" x14ac:dyDescent="0.2">
      <c r="A18" s="20" t="s">
        <v>21</v>
      </c>
      <c r="B18" s="16"/>
      <c r="C18" s="16"/>
      <c r="D18" s="14"/>
      <c r="E18" s="9"/>
      <c r="F18" s="7"/>
      <c r="G18" s="10"/>
      <c r="H18" s="9" t="s">
        <v>54</v>
      </c>
      <c r="I18" s="40" t="s">
        <v>45</v>
      </c>
      <c r="J18" s="7"/>
      <c r="K18" s="50"/>
      <c r="L18" s="50"/>
      <c r="M18" s="7"/>
      <c r="N18" s="39"/>
    </row>
    <row r="19" spans="1:14" ht="16.5" thickBot="1" x14ac:dyDescent="0.25">
      <c r="A19" s="20" t="s">
        <v>17</v>
      </c>
      <c r="B19" s="17"/>
      <c r="C19" s="17"/>
      <c r="D19" s="22"/>
      <c r="E19" s="8"/>
      <c r="F19" s="8"/>
      <c r="G19" s="8"/>
      <c r="H19" s="9" t="s">
        <v>67</v>
      </c>
      <c r="I19" s="40" t="s">
        <v>69</v>
      </c>
      <c r="J19" s="7"/>
      <c r="K19" s="50"/>
      <c r="L19" s="50"/>
      <c r="M19" s="67">
        <v>336</v>
      </c>
      <c r="N19" s="21" t="s">
        <v>70</v>
      </c>
    </row>
    <row r="20" spans="1:14" ht="9.75" customHeight="1" thickTop="1" thickBot="1" x14ac:dyDescent="0.25">
      <c r="A20" s="29"/>
      <c r="B20" s="25"/>
      <c r="C20" s="25"/>
      <c r="D20" s="26"/>
      <c r="E20" s="24"/>
      <c r="F20" s="24"/>
      <c r="G20" s="24"/>
      <c r="H20" s="24"/>
      <c r="I20" s="24"/>
      <c r="J20" s="24"/>
      <c r="K20" s="51"/>
      <c r="L20" s="51"/>
      <c r="M20" s="24"/>
      <c r="N20" s="30"/>
    </row>
    <row r="21" spans="1:14" s="3" customFormat="1" ht="21" customHeight="1" thickTop="1" x14ac:dyDescent="0.2">
      <c r="A21" s="126" t="s">
        <v>7</v>
      </c>
      <c r="B21" s="128" t="s">
        <v>14</v>
      </c>
      <c r="C21" s="128" t="s">
        <v>42</v>
      </c>
      <c r="D21" s="130" t="s">
        <v>12</v>
      </c>
      <c r="E21" s="128" t="s">
        <v>2</v>
      </c>
      <c r="F21" s="128" t="s">
        <v>41</v>
      </c>
      <c r="G21" s="128" t="s">
        <v>9</v>
      </c>
      <c r="H21" s="128" t="s">
        <v>15</v>
      </c>
      <c r="I21" s="128" t="s">
        <v>8</v>
      </c>
      <c r="J21" s="128" t="s">
        <v>27</v>
      </c>
      <c r="K21" s="148" t="s">
        <v>24</v>
      </c>
      <c r="L21" s="148" t="s">
        <v>148</v>
      </c>
      <c r="M21" s="150" t="s">
        <v>26</v>
      </c>
      <c r="N21" s="132" t="s">
        <v>16</v>
      </c>
    </row>
    <row r="22" spans="1:14" s="3" customFormat="1" ht="13.5" customHeight="1" x14ac:dyDescent="0.2">
      <c r="A22" s="127"/>
      <c r="B22" s="129"/>
      <c r="C22" s="129"/>
      <c r="D22" s="131"/>
      <c r="E22" s="129"/>
      <c r="F22" s="129"/>
      <c r="G22" s="129"/>
      <c r="H22" s="129"/>
      <c r="I22" s="129"/>
      <c r="J22" s="129"/>
      <c r="K22" s="149"/>
      <c r="L22" s="149"/>
      <c r="M22" s="151"/>
      <c r="N22" s="133"/>
    </row>
    <row r="23" spans="1:14" s="4" customFormat="1" ht="23.45" customHeight="1" x14ac:dyDescent="0.2">
      <c r="A23" s="85" t="s">
        <v>81</v>
      </c>
      <c r="B23" s="36">
        <v>14</v>
      </c>
      <c r="C23" s="36">
        <v>10010177910</v>
      </c>
      <c r="D23" s="32"/>
      <c r="E23" s="37" t="s">
        <v>82</v>
      </c>
      <c r="F23" s="93">
        <v>36045</v>
      </c>
      <c r="G23" s="36" t="s">
        <v>22</v>
      </c>
      <c r="H23" s="91" t="s">
        <v>83</v>
      </c>
      <c r="I23" s="68">
        <v>0.36349500000000001</v>
      </c>
      <c r="J23" s="68"/>
      <c r="K23" s="52">
        <f t="shared" ref="K23:K66" si="0">$M$19/((I23*24))</f>
        <v>38.514972695635421</v>
      </c>
      <c r="L23" s="105"/>
      <c r="M23" s="31"/>
      <c r="N23" s="34"/>
    </row>
    <row r="24" spans="1:14" s="4" customFormat="1" ht="23.45" customHeight="1" x14ac:dyDescent="0.2">
      <c r="A24" s="33">
        <v>1</v>
      </c>
      <c r="B24" s="36">
        <v>28</v>
      </c>
      <c r="C24" s="36">
        <v>10059040143</v>
      </c>
      <c r="D24" s="32"/>
      <c r="E24" s="37" t="s">
        <v>84</v>
      </c>
      <c r="F24" s="93">
        <v>37426</v>
      </c>
      <c r="G24" s="36" t="s">
        <v>25</v>
      </c>
      <c r="H24" s="91" t="s">
        <v>60</v>
      </c>
      <c r="I24" s="68">
        <v>0.36364600000000002</v>
      </c>
      <c r="J24" s="68">
        <f t="shared" ref="J24:J66" si="1">I24-$I$23</f>
        <v>1.5100000000001224E-4</v>
      </c>
      <c r="K24" s="52">
        <f t="shared" si="0"/>
        <v>38.498979777035913</v>
      </c>
      <c r="L24" s="105">
        <v>18</v>
      </c>
      <c r="M24" s="31"/>
      <c r="N24" s="34"/>
    </row>
    <row r="25" spans="1:14" s="4" customFormat="1" ht="23.45" customHeight="1" x14ac:dyDescent="0.2">
      <c r="A25" s="33" t="s">
        <v>81</v>
      </c>
      <c r="B25" s="31">
        <v>16</v>
      </c>
      <c r="C25" s="36">
        <v>10015981944</v>
      </c>
      <c r="D25" s="32"/>
      <c r="E25" s="37" t="s">
        <v>85</v>
      </c>
      <c r="F25" s="93">
        <v>36382</v>
      </c>
      <c r="G25" s="36" t="s">
        <v>25</v>
      </c>
      <c r="H25" s="91" t="s">
        <v>83</v>
      </c>
      <c r="I25" s="68">
        <v>0.36443300000000001</v>
      </c>
      <c r="J25" s="68">
        <f t="shared" si="1"/>
        <v>9.3799999999999439E-4</v>
      </c>
      <c r="K25" s="52">
        <f t="shared" si="0"/>
        <v>38.415840497430253</v>
      </c>
      <c r="L25" s="105"/>
      <c r="M25" s="31"/>
      <c r="N25" s="82"/>
    </row>
    <row r="26" spans="1:14" s="4" customFormat="1" ht="23.45" customHeight="1" x14ac:dyDescent="0.2">
      <c r="A26" s="33">
        <v>2</v>
      </c>
      <c r="B26" s="31">
        <v>48</v>
      </c>
      <c r="C26" s="36">
        <v>10093888708</v>
      </c>
      <c r="D26" s="32"/>
      <c r="E26" s="37" t="s">
        <v>86</v>
      </c>
      <c r="F26" s="93">
        <v>36544</v>
      </c>
      <c r="G26" s="36" t="s">
        <v>25</v>
      </c>
      <c r="H26" s="91" t="s">
        <v>56</v>
      </c>
      <c r="I26" s="68">
        <v>0.364456</v>
      </c>
      <c r="J26" s="68">
        <f t="shared" si="1"/>
        <v>9.6099999999998964E-4</v>
      </c>
      <c r="K26" s="52">
        <f t="shared" si="0"/>
        <v>38.413416159975419</v>
      </c>
      <c r="L26" s="105">
        <v>15</v>
      </c>
      <c r="M26" s="31"/>
      <c r="N26" s="34"/>
    </row>
    <row r="27" spans="1:14" s="4" customFormat="1" ht="23.45" customHeight="1" x14ac:dyDescent="0.2">
      <c r="A27" s="33" t="s">
        <v>81</v>
      </c>
      <c r="B27" s="31">
        <v>20</v>
      </c>
      <c r="C27" s="36">
        <v>10076721122</v>
      </c>
      <c r="D27" s="32"/>
      <c r="E27" s="37" t="s">
        <v>87</v>
      </c>
      <c r="F27" s="93">
        <v>38089</v>
      </c>
      <c r="G27" s="36" t="s">
        <v>25</v>
      </c>
      <c r="H27" s="91" t="s">
        <v>83</v>
      </c>
      <c r="I27" s="68">
        <v>0.36493100000000001</v>
      </c>
      <c r="J27" s="68">
        <f t="shared" si="1"/>
        <v>1.4359999999999928E-3</v>
      </c>
      <c r="K27" s="52">
        <f t="shared" si="0"/>
        <v>38.363416645886481</v>
      </c>
      <c r="L27" s="105"/>
      <c r="M27" s="31"/>
      <c r="N27" s="34"/>
    </row>
    <row r="28" spans="1:14" s="4" customFormat="1" ht="23.45" customHeight="1" x14ac:dyDescent="0.2">
      <c r="A28" s="33">
        <v>3</v>
      </c>
      <c r="B28" s="31">
        <v>2</v>
      </c>
      <c r="C28" s="36">
        <v>10008696537</v>
      </c>
      <c r="D28" s="32"/>
      <c r="E28" s="37" t="s">
        <v>88</v>
      </c>
      <c r="F28" s="93">
        <v>34795</v>
      </c>
      <c r="G28" s="36" t="s">
        <v>25</v>
      </c>
      <c r="H28" s="91" t="s">
        <v>62</v>
      </c>
      <c r="I28" s="68">
        <v>0.36464099999999999</v>
      </c>
      <c r="J28" s="68">
        <f t="shared" si="1"/>
        <v>1.1459999999999804E-3</v>
      </c>
      <c r="K28" s="52">
        <f t="shared" si="0"/>
        <v>38.393927177689839</v>
      </c>
      <c r="L28" s="105">
        <v>13</v>
      </c>
      <c r="M28" s="31"/>
      <c r="N28" s="34"/>
    </row>
    <row r="29" spans="1:14" s="4" customFormat="1" ht="23.45" customHeight="1" x14ac:dyDescent="0.2">
      <c r="A29" s="33" t="s">
        <v>81</v>
      </c>
      <c r="B29" s="31">
        <v>17</v>
      </c>
      <c r="C29" s="36">
        <v>10061141912</v>
      </c>
      <c r="D29" s="32"/>
      <c r="E29" s="37" t="s">
        <v>89</v>
      </c>
      <c r="F29" s="93">
        <v>37761</v>
      </c>
      <c r="G29" s="36" t="s">
        <v>25</v>
      </c>
      <c r="H29" s="91" t="s">
        <v>83</v>
      </c>
      <c r="I29" s="68">
        <v>0.364676</v>
      </c>
      <c r="J29" s="68">
        <f t="shared" si="1"/>
        <v>1.1809999999999876E-3</v>
      </c>
      <c r="K29" s="52">
        <f t="shared" si="0"/>
        <v>38.390242297272096</v>
      </c>
      <c r="L29" s="105"/>
      <c r="M29" s="31"/>
      <c r="N29" s="34"/>
    </row>
    <row r="30" spans="1:14" s="4" customFormat="1" ht="23.45" customHeight="1" x14ac:dyDescent="0.2">
      <c r="A30" s="33">
        <v>4</v>
      </c>
      <c r="B30" s="31">
        <v>1</v>
      </c>
      <c r="C30" s="36">
        <v>10036018306</v>
      </c>
      <c r="D30" s="32"/>
      <c r="E30" s="37" t="s">
        <v>90</v>
      </c>
      <c r="F30" s="93">
        <v>37284</v>
      </c>
      <c r="G30" s="36" t="s">
        <v>25</v>
      </c>
      <c r="H30" s="91" t="s">
        <v>62</v>
      </c>
      <c r="I30" s="68">
        <v>0.36471100000000001</v>
      </c>
      <c r="J30" s="68">
        <f t="shared" si="1"/>
        <v>1.2159999999999949E-3</v>
      </c>
      <c r="K30" s="52">
        <f t="shared" si="0"/>
        <v>38.386558124103743</v>
      </c>
      <c r="L30" s="105">
        <v>11</v>
      </c>
      <c r="M30" s="31"/>
      <c r="N30" s="34"/>
    </row>
    <row r="31" spans="1:14" s="4" customFormat="1" ht="23.45" customHeight="1" x14ac:dyDescent="0.2">
      <c r="A31" s="33" t="s">
        <v>81</v>
      </c>
      <c r="B31" s="31">
        <v>18</v>
      </c>
      <c r="C31" s="36">
        <v>10015978813</v>
      </c>
      <c r="D31" s="32"/>
      <c r="E31" s="37" t="s">
        <v>91</v>
      </c>
      <c r="F31" s="93">
        <v>36825</v>
      </c>
      <c r="G31" s="36" t="s">
        <v>25</v>
      </c>
      <c r="H31" s="91" t="s">
        <v>83</v>
      </c>
      <c r="I31" s="68">
        <v>0.36486099999999999</v>
      </c>
      <c r="J31" s="68">
        <f t="shared" si="1"/>
        <v>1.3659999999999783E-3</v>
      </c>
      <c r="K31" s="52">
        <f t="shared" si="0"/>
        <v>38.370776816376647</v>
      </c>
      <c r="L31" s="105"/>
      <c r="M31" s="31"/>
      <c r="N31" s="34"/>
    </row>
    <row r="32" spans="1:14" s="4" customFormat="1" ht="23.45" customHeight="1" x14ac:dyDescent="0.2">
      <c r="A32" s="33">
        <v>5</v>
      </c>
      <c r="B32" s="31">
        <v>24</v>
      </c>
      <c r="C32" s="36">
        <v>10012584621</v>
      </c>
      <c r="D32" s="32"/>
      <c r="E32" s="37" t="s">
        <v>92</v>
      </c>
      <c r="F32" s="93">
        <v>31552</v>
      </c>
      <c r="G32" s="36" t="s">
        <v>25</v>
      </c>
      <c r="H32" s="91" t="s">
        <v>73</v>
      </c>
      <c r="I32" s="68">
        <v>0.365012</v>
      </c>
      <c r="J32" s="68">
        <f t="shared" si="1"/>
        <v>1.5169999999999906E-3</v>
      </c>
      <c r="K32" s="52">
        <f t="shared" si="0"/>
        <v>38.35490340043615</v>
      </c>
      <c r="L32" s="105">
        <v>9</v>
      </c>
      <c r="M32" s="31"/>
      <c r="N32" s="34"/>
    </row>
    <row r="33" spans="1:14" s="4" customFormat="1" ht="23.45" customHeight="1" x14ac:dyDescent="0.2">
      <c r="A33" s="33" t="s">
        <v>81</v>
      </c>
      <c r="B33" s="31">
        <v>21</v>
      </c>
      <c r="C33" s="36">
        <v>10085147085</v>
      </c>
      <c r="D33" s="32"/>
      <c r="E33" s="37" t="s">
        <v>93</v>
      </c>
      <c r="F33" s="93">
        <v>37631</v>
      </c>
      <c r="G33" s="36" t="s">
        <v>25</v>
      </c>
      <c r="H33" s="91" t="s">
        <v>83</v>
      </c>
      <c r="I33" s="68">
        <v>0.365116</v>
      </c>
      <c r="J33" s="68">
        <f t="shared" si="1"/>
        <v>1.6209999999999836E-3</v>
      </c>
      <c r="K33" s="52">
        <f t="shared" si="0"/>
        <v>38.343978352085365</v>
      </c>
      <c r="L33" s="105"/>
      <c r="M33" s="31"/>
      <c r="N33" s="82"/>
    </row>
    <row r="34" spans="1:14" s="4" customFormat="1" ht="23.45" customHeight="1" x14ac:dyDescent="0.2">
      <c r="A34" s="33">
        <v>6</v>
      </c>
      <c r="B34" s="31">
        <v>57</v>
      </c>
      <c r="C34" s="36">
        <v>10007498585</v>
      </c>
      <c r="D34" s="32"/>
      <c r="E34" s="37" t="s">
        <v>94</v>
      </c>
      <c r="F34" s="93">
        <v>34246</v>
      </c>
      <c r="G34" s="36" t="s">
        <v>22</v>
      </c>
      <c r="H34" s="91" t="s">
        <v>72</v>
      </c>
      <c r="I34" s="68">
        <v>0.36519699999999999</v>
      </c>
      <c r="J34" s="68">
        <f t="shared" si="1"/>
        <v>1.7019999999999813E-3</v>
      </c>
      <c r="K34" s="52">
        <f t="shared" si="0"/>
        <v>38.335473730616627</v>
      </c>
      <c r="L34" s="105">
        <v>7</v>
      </c>
      <c r="M34" s="31"/>
      <c r="N34" s="82"/>
    </row>
    <row r="35" spans="1:14" s="4" customFormat="1" ht="23.45" customHeight="1" x14ac:dyDescent="0.2">
      <c r="A35" s="33" t="s">
        <v>81</v>
      </c>
      <c r="B35" s="31">
        <v>15</v>
      </c>
      <c r="C35" s="36">
        <v>10009049171</v>
      </c>
      <c r="D35" s="32"/>
      <c r="E35" s="37" t="s">
        <v>95</v>
      </c>
      <c r="F35" s="93">
        <v>34961</v>
      </c>
      <c r="G35" s="36" t="s">
        <v>25</v>
      </c>
      <c r="H35" s="91" t="s">
        <v>83</v>
      </c>
      <c r="I35" s="68">
        <v>0.365255</v>
      </c>
      <c r="J35" s="68">
        <f t="shared" si="1"/>
        <v>1.7599999999999838E-3</v>
      </c>
      <c r="K35" s="52">
        <f t="shared" si="0"/>
        <v>38.329386319146892</v>
      </c>
      <c r="L35" s="105"/>
      <c r="M35" s="31"/>
      <c r="N35" s="34"/>
    </row>
    <row r="36" spans="1:14" s="4" customFormat="1" ht="23.45" customHeight="1" x14ac:dyDescent="0.2">
      <c r="A36" s="33">
        <v>7</v>
      </c>
      <c r="B36" s="31">
        <v>3</v>
      </c>
      <c r="C36" s="36">
        <v>10023500858</v>
      </c>
      <c r="D36" s="32"/>
      <c r="E36" s="37" t="s">
        <v>96</v>
      </c>
      <c r="F36" s="93">
        <v>35854</v>
      </c>
      <c r="G36" s="36" t="s">
        <v>25</v>
      </c>
      <c r="H36" s="91" t="s">
        <v>62</v>
      </c>
      <c r="I36" s="68">
        <v>0.365255</v>
      </c>
      <c r="J36" s="68">
        <f t="shared" si="1"/>
        <v>1.7599999999999838E-3</v>
      </c>
      <c r="K36" s="52">
        <f t="shared" si="0"/>
        <v>38.329386319146892</v>
      </c>
      <c r="L36" s="105">
        <v>6</v>
      </c>
      <c r="M36" s="31"/>
      <c r="N36" s="82"/>
    </row>
    <row r="37" spans="1:14" s="4" customFormat="1" ht="23.45" customHeight="1" x14ac:dyDescent="0.2">
      <c r="A37" s="33">
        <v>8</v>
      </c>
      <c r="B37" s="31">
        <v>46</v>
      </c>
      <c r="C37" s="36">
        <v>10023524807</v>
      </c>
      <c r="D37" s="32"/>
      <c r="E37" s="37" t="s">
        <v>97</v>
      </c>
      <c r="F37" s="93">
        <v>36182</v>
      </c>
      <c r="G37" s="36" t="s">
        <v>25</v>
      </c>
      <c r="H37" s="91" t="s">
        <v>56</v>
      </c>
      <c r="I37" s="68">
        <v>0.36540499999999998</v>
      </c>
      <c r="J37" s="68">
        <f t="shared" si="1"/>
        <v>1.9099999999999673E-3</v>
      </c>
      <c r="K37" s="52">
        <f t="shared" si="0"/>
        <v>38.313651975205595</v>
      </c>
      <c r="L37" s="105">
        <v>5</v>
      </c>
      <c r="M37" s="31"/>
      <c r="N37" s="34"/>
    </row>
    <row r="38" spans="1:14" s="4" customFormat="1" ht="23.45" customHeight="1" x14ac:dyDescent="0.2">
      <c r="A38" s="33">
        <v>9</v>
      </c>
      <c r="B38" s="31">
        <v>13</v>
      </c>
      <c r="C38" s="36">
        <v>10079777026</v>
      </c>
      <c r="D38" s="32"/>
      <c r="E38" s="37" t="s">
        <v>98</v>
      </c>
      <c r="F38" s="93">
        <v>38050</v>
      </c>
      <c r="G38" s="36" t="s">
        <v>38</v>
      </c>
      <c r="H38" s="91" t="s">
        <v>62</v>
      </c>
      <c r="I38" s="68">
        <v>0.36542799999999998</v>
      </c>
      <c r="J38" s="68">
        <f t="shared" si="1"/>
        <v>1.9329999999999625E-3</v>
      </c>
      <c r="K38" s="52">
        <f t="shared" si="0"/>
        <v>38.311240517967981</v>
      </c>
      <c r="L38" s="105">
        <v>4</v>
      </c>
      <c r="M38" s="31"/>
      <c r="N38" s="34"/>
    </row>
    <row r="39" spans="1:14" s="4" customFormat="1" ht="23.45" customHeight="1" x14ac:dyDescent="0.2">
      <c r="A39" s="33">
        <v>10</v>
      </c>
      <c r="B39" s="31">
        <v>50</v>
      </c>
      <c r="C39" s="36">
        <v>10034947868</v>
      </c>
      <c r="D39" s="32"/>
      <c r="E39" s="37" t="s">
        <v>99</v>
      </c>
      <c r="F39" s="93">
        <v>36839</v>
      </c>
      <c r="G39" s="36" t="s">
        <v>25</v>
      </c>
      <c r="H39" s="91" t="s">
        <v>75</v>
      </c>
      <c r="I39" s="68">
        <v>0.36546299999999998</v>
      </c>
      <c r="J39" s="68">
        <f t="shared" si="1"/>
        <v>1.9679999999999698E-3</v>
      </c>
      <c r="K39" s="52">
        <f t="shared" si="0"/>
        <v>38.3075714915053</v>
      </c>
      <c r="L39" s="105">
        <v>3</v>
      </c>
      <c r="M39" s="31"/>
      <c r="N39" s="82"/>
    </row>
    <row r="40" spans="1:14" s="4" customFormat="1" ht="23.45" customHeight="1" x14ac:dyDescent="0.2">
      <c r="A40" s="33">
        <v>11</v>
      </c>
      <c r="B40" s="31">
        <v>6</v>
      </c>
      <c r="C40" s="36">
        <v>10091997915</v>
      </c>
      <c r="D40" s="32"/>
      <c r="E40" s="37" t="s">
        <v>100</v>
      </c>
      <c r="F40" s="93">
        <v>34151</v>
      </c>
      <c r="G40" s="36" t="s">
        <v>25</v>
      </c>
      <c r="H40" s="91" t="s">
        <v>62</v>
      </c>
      <c r="I40" s="68">
        <v>0.36547499999999999</v>
      </c>
      <c r="J40" s="68">
        <f t="shared" si="1"/>
        <v>1.9799999999999818E-3</v>
      </c>
      <c r="K40" s="52">
        <f t="shared" si="0"/>
        <v>38.306313701347563</v>
      </c>
      <c r="L40" s="105">
        <v>2</v>
      </c>
      <c r="M40" s="31"/>
      <c r="N40" s="34"/>
    </row>
    <row r="41" spans="1:14" s="4" customFormat="1" ht="23.45" customHeight="1" x14ac:dyDescent="0.2">
      <c r="A41" s="33">
        <v>12</v>
      </c>
      <c r="B41" s="31">
        <v>12</v>
      </c>
      <c r="C41" s="36">
        <v>10077478833</v>
      </c>
      <c r="D41" s="32"/>
      <c r="E41" s="37" t="s">
        <v>101</v>
      </c>
      <c r="F41" s="93">
        <v>37484</v>
      </c>
      <c r="G41" s="36" t="s">
        <v>25</v>
      </c>
      <c r="H41" s="91" t="s">
        <v>62</v>
      </c>
      <c r="I41" s="68">
        <v>0.36560199999999998</v>
      </c>
      <c r="J41" s="68">
        <f t="shared" si="1"/>
        <v>2.10699999999997E-3</v>
      </c>
      <c r="K41" s="52">
        <f t="shared" si="0"/>
        <v>38.293007149851476</v>
      </c>
      <c r="L41" s="105">
        <v>1</v>
      </c>
      <c r="M41" s="31"/>
      <c r="N41" s="34"/>
    </row>
    <row r="42" spans="1:14" s="4" customFormat="1" ht="23.45" customHeight="1" x14ac:dyDescent="0.2">
      <c r="A42" s="33">
        <v>13</v>
      </c>
      <c r="B42" s="31">
        <v>59</v>
      </c>
      <c r="C42" s="36">
        <v>10009721505</v>
      </c>
      <c r="D42" s="32"/>
      <c r="E42" s="37" t="s">
        <v>102</v>
      </c>
      <c r="F42" s="93">
        <v>35616</v>
      </c>
      <c r="G42" s="36" t="s">
        <v>25</v>
      </c>
      <c r="H42" s="91" t="s">
        <v>72</v>
      </c>
      <c r="I42" s="68">
        <v>0.36591400000000002</v>
      </c>
      <c r="J42" s="68">
        <f t="shared" si="1"/>
        <v>2.4190000000000045E-3</v>
      </c>
      <c r="K42" s="52">
        <f t="shared" si="0"/>
        <v>38.260356258574419</v>
      </c>
      <c r="L42" s="52"/>
      <c r="M42" s="31"/>
      <c r="N42" s="34"/>
    </row>
    <row r="43" spans="1:14" s="4" customFormat="1" ht="23.45" customHeight="1" x14ac:dyDescent="0.2">
      <c r="A43" s="33">
        <v>14</v>
      </c>
      <c r="B43" s="31">
        <v>32</v>
      </c>
      <c r="C43" s="36">
        <v>10009692001</v>
      </c>
      <c r="D43" s="32"/>
      <c r="E43" s="37" t="s">
        <v>103</v>
      </c>
      <c r="F43" s="93">
        <v>35536</v>
      </c>
      <c r="G43" s="36" t="s">
        <v>25</v>
      </c>
      <c r="H43" s="91" t="s">
        <v>104</v>
      </c>
      <c r="I43" s="68">
        <v>0.36622700000000002</v>
      </c>
      <c r="J43" s="68">
        <f t="shared" si="1"/>
        <v>2.7320000000000122E-3</v>
      </c>
      <c r="K43" s="52">
        <f t="shared" si="0"/>
        <v>38.227656617343889</v>
      </c>
      <c r="L43" s="52"/>
      <c r="M43" s="31"/>
      <c r="N43" s="34"/>
    </row>
    <row r="44" spans="1:14" s="4" customFormat="1" ht="23.45" customHeight="1" x14ac:dyDescent="0.2">
      <c r="A44" s="33">
        <v>15</v>
      </c>
      <c r="B44" s="31">
        <v>35</v>
      </c>
      <c r="C44" s="36">
        <v>10013919985</v>
      </c>
      <c r="D44" s="32"/>
      <c r="E44" s="37" t="s">
        <v>105</v>
      </c>
      <c r="F44" s="93">
        <v>34593</v>
      </c>
      <c r="G44" s="36" t="s">
        <v>25</v>
      </c>
      <c r="H44" s="91" t="s">
        <v>59</v>
      </c>
      <c r="I44" s="68">
        <v>0.36623800000000001</v>
      </c>
      <c r="J44" s="68">
        <f t="shared" si="1"/>
        <v>2.7429999999999954E-3</v>
      </c>
      <c r="K44" s="52">
        <f t="shared" si="0"/>
        <v>38.226508445327902</v>
      </c>
      <c r="L44" s="52"/>
      <c r="M44" s="31"/>
      <c r="N44" s="34"/>
    </row>
    <row r="45" spans="1:14" s="4" customFormat="1" ht="23.45" customHeight="1" x14ac:dyDescent="0.2">
      <c r="A45" s="33">
        <v>16</v>
      </c>
      <c r="B45" s="31">
        <v>58</v>
      </c>
      <c r="C45" s="36">
        <v>10007739974</v>
      </c>
      <c r="D45" s="32"/>
      <c r="E45" s="37" t="s">
        <v>106</v>
      </c>
      <c r="F45" s="93">
        <v>34445</v>
      </c>
      <c r="G45" s="36" t="s">
        <v>37</v>
      </c>
      <c r="H45" s="91" t="s">
        <v>72</v>
      </c>
      <c r="I45" s="68">
        <v>0.36637700000000001</v>
      </c>
      <c r="J45" s="68">
        <f t="shared" si="1"/>
        <v>2.8819999999999957E-3</v>
      </c>
      <c r="K45" s="52">
        <f t="shared" si="0"/>
        <v>38.212005666294552</v>
      </c>
      <c r="L45" s="52"/>
      <c r="M45" s="31"/>
      <c r="N45" s="34"/>
    </row>
    <row r="46" spans="1:14" s="4" customFormat="1" ht="23.45" customHeight="1" x14ac:dyDescent="0.2">
      <c r="A46" s="33" t="s">
        <v>81</v>
      </c>
      <c r="B46" s="31">
        <v>19</v>
      </c>
      <c r="C46" s="36">
        <v>10064871156</v>
      </c>
      <c r="D46" s="32"/>
      <c r="E46" s="37" t="s">
        <v>107</v>
      </c>
      <c r="F46" s="93">
        <v>38038</v>
      </c>
      <c r="G46" s="36" t="s">
        <v>25</v>
      </c>
      <c r="H46" s="91" t="s">
        <v>83</v>
      </c>
      <c r="I46" s="68">
        <v>0.36645800000000001</v>
      </c>
      <c r="J46" s="68">
        <f t="shared" si="1"/>
        <v>2.9629999999999934E-3</v>
      </c>
      <c r="K46" s="52">
        <f t="shared" si="0"/>
        <v>38.203559480213279</v>
      </c>
      <c r="L46" s="52"/>
      <c r="M46" s="31"/>
      <c r="N46" s="34"/>
    </row>
    <row r="47" spans="1:14" s="4" customFormat="1" ht="23.45" customHeight="1" x14ac:dyDescent="0.2">
      <c r="A47" s="33">
        <v>17</v>
      </c>
      <c r="B47" s="31">
        <v>27</v>
      </c>
      <c r="C47" s="36">
        <v>10052804154</v>
      </c>
      <c r="D47" s="32"/>
      <c r="E47" s="37" t="s">
        <v>108</v>
      </c>
      <c r="F47" s="93">
        <v>37537</v>
      </c>
      <c r="G47" s="36" t="s">
        <v>38</v>
      </c>
      <c r="H47" s="91" t="s">
        <v>60</v>
      </c>
      <c r="I47" s="68">
        <v>0.36657400000000001</v>
      </c>
      <c r="J47" s="68">
        <f t="shared" si="1"/>
        <v>3.0789999999999984E-3</v>
      </c>
      <c r="K47" s="52">
        <f t="shared" si="0"/>
        <v>38.191470207925271</v>
      </c>
      <c r="L47" s="52"/>
      <c r="M47" s="31"/>
      <c r="N47" s="34"/>
    </row>
    <row r="48" spans="1:14" s="4" customFormat="1" ht="23.45" customHeight="1" x14ac:dyDescent="0.2">
      <c r="A48" s="33">
        <v>18</v>
      </c>
      <c r="B48" s="31">
        <v>49</v>
      </c>
      <c r="C48" s="36">
        <v>10036017393</v>
      </c>
      <c r="D48" s="32"/>
      <c r="E48" s="37" t="s">
        <v>109</v>
      </c>
      <c r="F48" s="93">
        <v>37128</v>
      </c>
      <c r="G48" s="36" t="s">
        <v>25</v>
      </c>
      <c r="H48" s="91" t="s">
        <v>56</v>
      </c>
      <c r="I48" s="68">
        <v>0.36666700000000002</v>
      </c>
      <c r="J48" s="68">
        <f t="shared" si="1"/>
        <v>3.1720000000000081E-3</v>
      </c>
      <c r="K48" s="52">
        <f t="shared" si="0"/>
        <v>38.181783471105938</v>
      </c>
      <c r="L48" s="52"/>
      <c r="M48" s="31"/>
      <c r="N48" s="34"/>
    </row>
    <row r="49" spans="1:14" s="4" customFormat="1" ht="23.45" customHeight="1" x14ac:dyDescent="0.2">
      <c r="A49" s="33">
        <v>19</v>
      </c>
      <c r="B49" s="31">
        <v>39</v>
      </c>
      <c r="C49" s="36">
        <v>10007913564</v>
      </c>
      <c r="D49" s="32"/>
      <c r="E49" s="37" t="s">
        <v>110</v>
      </c>
      <c r="F49" s="93">
        <v>33173</v>
      </c>
      <c r="G49" s="36" t="s">
        <v>25</v>
      </c>
      <c r="H49" s="91" t="s">
        <v>111</v>
      </c>
      <c r="I49" s="68">
        <v>0.36674800000000002</v>
      </c>
      <c r="J49" s="68">
        <f t="shared" si="1"/>
        <v>3.2530000000000059E-3</v>
      </c>
      <c r="K49" s="52">
        <f t="shared" si="0"/>
        <v>38.173350638585624</v>
      </c>
      <c r="L49" s="52"/>
      <c r="M49" s="31"/>
      <c r="N49" s="34"/>
    </row>
    <row r="50" spans="1:14" s="4" customFormat="1" ht="23.45" customHeight="1" x14ac:dyDescent="0.2">
      <c r="A50" s="33">
        <v>20</v>
      </c>
      <c r="B50" s="31">
        <v>29</v>
      </c>
      <c r="C50" s="36">
        <v>10034989193</v>
      </c>
      <c r="D50" s="32"/>
      <c r="E50" s="37" t="s">
        <v>112</v>
      </c>
      <c r="F50" s="93">
        <v>36445</v>
      </c>
      <c r="G50" s="36" t="s">
        <v>25</v>
      </c>
      <c r="H50" s="91" t="s">
        <v>58</v>
      </c>
      <c r="I50" s="68">
        <v>0.36684</v>
      </c>
      <c r="J50" s="68">
        <f t="shared" si="1"/>
        <v>3.3449999999999869E-3</v>
      </c>
      <c r="K50" s="52">
        <f t="shared" si="0"/>
        <v>38.1637771235416</v>
      </c>
      <c r="L50" s="52"/>
      <c r="M50" s="31"/>
      <c r="N50" s="34"/>
    </row>
    <row r="51" spans="1:14" s="4" customFormat="1" ht="23.45" customHeight="1" x14ac:dyDescent="0.2">
      <c r="A51" s="33">
        <v>21</v>
      </c>
      <c r="B51" s="31">
        <v>56</v>
      </c>
      <c r="C51" s="36">
        <v>10080173413</v>
      </c>
      <c r="D51" s="32"/>
      <c r="E51" s="37" t="s">
        <v>113</v>
      </c>
      <c r="F51" s="93">
        <v>38006</v>
      </c>
      <c r="G51" s="36" t="s">
        <v>38</v>
      </c>
      <c r="H51" s="91" t="s">
        <v>57</v>
      </c>
      <c r="I51" s="68">
        <v>0.366956</v>
      </c>
      <c r="J51" s="68">
        <f t="shared" si="1"/>
        <v>3.4609999999999919E-3</v>
      </c>
      <c r="K51" s="52">
        <f t="shared" si="0"/>
        <v>38.151713011914239</v>
      </c>
      <c r="L51" s="52"/>
      <c r="M51" s="31"/>
      <c r="N51" s="34"/>
    </row>
    <row r="52" spans="1:14" s="4" customFormat="1" ht="23.45" customHeight="1" x14ac:dyDescent="0.2">
      <c r="A52" s="33">
        <v>22</v>
      </c>
      <c r="B52" s="31">
        <v>43</v>
      </c>
      <c r="C52" s="36">
        <v>10036015070</v>
      </c>
      <c r="D52" s="32"/>
      <c r="E52" s="37" t="s">
        <v>114</v>
      </c>
      <c r="F52" s="93">
        <v>36912</v>
      </c>
      <c r="G52" s="36" t="s">
        <v>25</v>
      </c>
      <c r="H52" s="91" t="s">
        <v>71</v>
      </c>
      <c r="I52" s="68">
        <v>0.36726900000000001</v>
      </c>
      <c r="J52" s="68">
        <f t="shared" si="1"/>
        <v>3.7739999999999996E-3</v>
      </c>
      <c r="K52" s="52">
        <f t="shared" si="0"/>
        <v>38.119198734442605</v>
      </c>
      <c r="L52" s="52"/>
      <c r="M52" s="31"/>
      <c r="N52" s="34"/>
    </row>
    <row r="53" spans="1:14" s="4" customFormat="1" ht="23.45" customHeight="1" x14ac:dyDescent="0.2">
      <c r="A53" s="33">
        <v>23</v>
      </c>
      <c r="B53" s="31">
        <v>5</v>
      </c>
      <c r="C53" s="36">
        <v>10036064681</v>
      </c>
      <c r="D53" s="32"/>
      <c r="E53" s="37" t="s">
        <v>115</v>
      </c>
      <c r="F53" s="93">
        <v>37700</v>
      </c>
      <c r="G53" s="36" t="s">
        <v>38</v>
      </c>
      <c r="H53" s="91" t="s">
        <v>62</v>
      </c>
      <c r="I53" s="68">
        <v>0.36726900000000001</v>
      </c>
      <c r="J53" s="68">
        <f t="shared" si="1"/>
        <v>3.7739999999999996E-3</v>
      </c>
      <c r="K53" s="52">
        <f t="shared" si="0"/>
        <v>38.119198734442605</v>
      </c>
      <c r="L53" s="52"/>
      <c r="M53" s="31"/>
      <c r="N53" s="34"/>
    </row>
    <row r="54" spans="1:14" s="4" customFormat="1" ht="23.45" customHeight="1" x14ac:dyDescent="0.2">
      <c r="A54" s="33">
        <v>24</v>
      </c>
      <c r="B54" s="31">
        <v>44</v>
      </c>
      <c r="C54" s="36">
        <v>10036042251</v>
      </c>
      <c r="D54" s="32"/>
      <c r="E54" s="37" t="s">
        <v>116</v>
      </c>
      <c r="F54" s="93">
        <v>37325</v>
      </c>
      <c r="G54" s="36" t="s">
        <v>25</v>
      </c>
      <c r="H54" s="91" t="s">
        <v>71</v>
      </c>
      <c r="I54" s="68">
        <v>0.367454</v>
      </c>
      <c r="J54" s="68">
        <f t="shared" si="1"/>
        <v>3.9589999999999903E-3</v>
      </c>
      <c r="K54" s="52">
        <f t="shared" si="0"/>
        <v>38.100007075715595</v>
      </c>
      <c r="L54" s="52"/>
      <c r="M54" s="31"/>
      <c r="N54" s="34"/>
    </row>
    <row r="55" spans="1:14" s="4" customFormat="1" ht="23.45" customHeight="1" x14ac:dyDescent="0.2">
      <c r="A55" s="33">
        <v>25</v>
      </c>
      <c r="B55" s="31">
        <v>41</v>
      </c>
      <c r="C55" s="36">
        <v>10015267578</v>
      </c>
      <c r="D55" s="32"/>
      <c r="E55" s="37" t="s">
        <v>117</v>
      </c>
      <c r="F55" s="93">
        <v>36846</v>
      </c>
      <c r="G55" s="36" t="s">
        <v>25</v>
      </c>
      <c r="H55" s="91" t="s">
        <v>71</v>
      </c>
      <c r="I55" s="68">
        <v>0.36751200000000001</v>
      </c>
      <c r="J55" s="68">
        <f t="shared" si="1"/>
        <v>4.0169999999999928E-3</v>
      </c>
      <c r="K55" s="52">
        <f t="shared" si="0"/>
        <v>38.093994209712882</v>
      </c>
      <c r="L55" s="52"/>
      <c r="M55" s="31"/>
      <c r="N55" s="34"/>
    </row>
    <row r="56" spans="1:14" s="4" customFormat="1" ht="23.45" customHeight="1" x14ac:dyDescent="0.2">
      <c r="A56" s="33">
        <v>26</v>
      </c>
      <c r="B56" s="31">
        <v>52</v>
      </c>
      <c r="C56" s="36">
        <v>10083910539</v>
      </c>
      <c r="D56" s="32"/>
      <c r="E56" s="37" t="s">
        <v>118</v>
      </c>
      <c r="F56" s="93">
        <v>38225</v>
      </c>
      <c r="G56" s="36" t="s">
        <v>25</v>
      </c>
      <c r="H56" s="91" t="s">
        <v>75</v>
      </c>
      <c r="I56" s="68">
        <v>0.36766199999999999</v>
      </c>
      <c r="J56" s="68">
        <f t="shared" si="1"/>
        <v>4.1669999999999763E-3</v>
      </c>
      <c r="K56" s="52">
        <f t="shared" si="0"/>
        <v>38.07845249169074</v>
      </c>
      <c r="L56" s="52"/>
      <c r="M56" s="31"/>
      <c r="N56" s="34"/>
    </row>
    <row r="57" spans="1:14" s="4" customFormat="1" ht="23.45" customHeight="1" x14ac:dyDescent="0.2">
      <c r="A57" s="33">
        <v>27</v>
      </c>
      <c r="B57" s="31">
        <v>51</v>
      </c>
      <c r="C57" s="36">
        <v>10083910640</v>
      </c>
      <c r="D57" s="32"/>
      <c r="E57" s="37" t="s">
        <v>119</v>
      </c>
      <c r="F57" s="93">
        <v>38225</v>
      </c>
      <c r="G57" s="36" t="s">
        <v>25</v>
      </c>
      <c r="H57" s="91" t="s">
        <v>75</v>
      </c>
      <c r="I57" s="68">
        <v>0.36810199999999998</v>
      </c>
      <c r="J57" s="68">
        <f t="shared" si="1"/>
        <v>4.6069999999999722E-3</v>
      </c>
      <c r="K57" s="52">
        <f t="shared" si="0"/>
        <v>38.032936523028944</v>
      </c>
      <c r="L57" s="52"/>
      <c r="M57" s="31"/>
      <c r="N57" s="34"/>
    </row>
    <row r="58" spans="1:14" s="4" customFormat="1" ht="23.45" customHeight="1" x14ac:dyDescent="0.2">
      <c r="A58" s="33">
        <v>28</v>
      </c>
      <c r="B58" s="31">
        <v>4</v>
      </c>
      <c r="C58" s="36">
        <v>10050875369</v>
      </c>
      <c r="D58" s="32"/>
      <c r="E58" s="37" t="s">
        <v>120</v>
      </c>
      <c r="F58" s="93">
        <v>37306</v>
      </c>
      <c r="G58" s="36" t="s">
        <v>25</v>
      </c>
      <c r="H58" s="91" t="s">
        <v>62</v>
      </c>
      <c r="I58" s="68">
        <v>0.36820599999999998</v>
      </c>
      <c r="J58" s="68">
        <f t="shared" si="1"/>
        <v>4.7109999999999652E-3</v>
      </c>
      <c r="K58" s="52">
        <f t="shared" si="0"/>
        <v>38.022194097869132</v>
      </c>
      <c r="L58" s="52"/>
      <c r="M58" s="31"/>
      <c r="N58" s="34"/>
    </row>
    <row r="59" spans="1:14" s="4" customFormat="1" ht="23.45" customHeight="1" x14ac:dyDescent="0.2">
      <c r="A59" s="33">
        <v>29</v>
      </c>
      <c r="B59" s="31">
        <v>33</v>
      </c>
      <c r="C59" s="36">
        <v>10036059328</v>
      </c>
      <c r="D59" s="32"/>
      <c r="E59" s="37" t="s">
        <v>121</v>
      </c>
      <c r="F59" s="93">
        <v>37004</v>
      </c>
      <c r="G59" s="36" t="s">
        <v>25</v>
      </c>
      <c r="H59" s="91" t="s">
        <v>104</v>
      </c>
      <c r="I59" s="68">
        <v>0.36837999999999999</v>
      </c>
      <c r="J59" s="68">
        <f t="shared" si="1"/>
        <v>4.8849999999999727E-3</v>
      </c>
      <c r="K59" s="52">
        <f t="shared" si="0"/>
        <v>38.004234757587277</v>
      </c>
      <c r="L59" s="52"/>
      <c r="M59" s="31"/>
      <c r="N59" s="34"/>
    </row>
    <row r="60" spans="1:14" s="4" customFormat="1" ht="23.45" customHeight="1" x14ac:dyDescent="0.2">
      <c r="A60" s="33">
        <v>30</v>
      </c>
      <c r="B60" s="31">
        <v>40</v>
      </c>
      <c r="C60" s="36">
        <v>10036014666</v>
      </c>
      <c r="D60" s="32"/>
      <c r="E60" s="37" t="s">
        <v>122</v>
      </c>
      <c r="F60" s="93">
        <v>37544</v>
      </c>
      <c r="G60" s="36" t="s">
        <v>25</v>
      </c>
      <c r="H60" s="91" t="s">
        <v>76</v>
      </c>
      <c r="I60" s="68">
        <v>0.36846099999999998</v>
      </c>
      <c r="J60" s="68">
        <f t="shared" si="1"/>
        <v>4.9659999999999704E-3</v>
      </c>
      <c r="K60" s="52">
        <f t="shared" si="0"/>
        <v>37.99588016099397</v>
      </c>
      <c r="L60" s="52"/>
      <c r="M60" s="31"/>
      <c r="N60" s="34"/>
    </row>
    <row r="61" spans="1:14" s="4" customFormat="1" ht="23.45" customHeight="1" x14ac:dyDescent="0.2">
      <c r="A61" s="33">
        <v>31</v>
      </c>
      <c r="B61" s="31">
        <v>53</v>
      </c>
      <c r="C61" s="36">
        <v>10051128377</v>
      </c>
      <c r="D61" s="32"/>
      <c r="E61" s="37" t="s">
        <v>123</v>
      </c>
      <c r="F61" s="93">
        <v>38286</v>
      </c>
      <c r="G61" s="36" t="s">
        <v>38</v>
      </c>
      <c r="H61" s="91" t="s">
        <v>75</v>
      </c>
      <c r="I61" s="68">
        <v>0.36875000000000002</v>
      </c>
      <c r="J61" s="68">
        <f t="shared" si="1"/>
        <v>5.2550000000000097E-3</v>
      </c>
      <c r="K61" s="52">
        <f t="shared" si="0"/>
        <v>37.966101694915245</v>
      </c>
      <c r="L61" s="52"/>
      <c r="M61" s="31"/>
      <c r="N61" s="34"/>
    </row>
    <row r="62" spans="1:14" s="4" customFormat="1" ht="23.45" customHeight="1" x14ac:dyDescent="0.2">
      <c r="A62" s="33">
        <v>32</v>
      </c>
      <c r="B62" s="31">
        <v>45</v>
      </c>
      <c r="C62" s="36">
        <v>10036017494</v>
      </c>
      <c r="D62" s="32"/>
      <c r="E62" s="37" t="s">
        <v>124</v>
      </c>
      <c r="F62" s="93">
        <v>37057</v>
      </c>
      <c r="G62" s="36" t="s">
        <v>25</v>
      </c>
      <c r="H62" s="91" t="s">
        <v>71</v>
      </c>
      <c r="I62" s="68">
        <v>0.369479</v>
      </c>
      <c r="J62" s="68">
        <f t="shared" si="1"/>
        <v>5.9839999999999893E-3</v>
      </c>
      <c r="K62" s="52">
        <f t="shared" si="0"/>
        <v>37.89119273355184</v>
      </c>
      <c r="L62" s="52"/>
      <c r="M62" s="31"/>
      <c r="N62" s="34"/>
    </row>
    <row r="63" spans="1:14" s="4" customFormat="1" ht="23.45" customHeight="1" x14ac:dyDescent="0.2">
      <c r="A63" s="33">
        <v>33</v>
      </c>
      <c r="B63" s="31">
        <v>10</v>
      </c>
      <c r="C63" s="36">
        <v>10034971211</v>
      </c>
      <c r="D63" s="32"/>
      <c r="E63" s="37" t="s">
        <v>125</v>
      </c>
      <c r="F63" s="93">
        <v>36766</v>
      </c>
      <c r="G63" s="36" t="s">
        <v>38</v>
      </c>
      <c r="H63" s="91" t="s">
        <v>62</v>
      </c>
      <c r="I63" s="68">
        <v>0.36965300000000001</v>
      </c>
      <c r="J63" s="68">
        <f t="shared" si="1"/>
        <v>6.1579999999999968E-3</v>
      </c>
      <c r="K63" s="52">
        <f t="shared" si="0"/>
        <v>37.873356904989272</v>
      </c>
      <c r="L63" s="52"/>
      <c r="M63" s="31"/>
      <c r="N63" s="34"/>
    </row>
    <row r="64" spans="1:14" s="4" customFormat="1" ht="23.45" customHeight="1" x14ac:dyDescent="0.2">
      <c r="A64" s="33">
        <v>34</v>
      </c>
      <c r="B64" s="31">
        <v>7</v>
      </c>
      <c r="C64" s="36">
        <v>10036034975</v>
      </c>
      <c r="D64" s="32"/>
      <c r="E64" s="37" t="s">
        <v>126</v>
      </c>
      <c r="F64" s="93">
        <v>37638</v>
      </c>
      <c r="G64" s="36" t="s">
        <v>38</v>
      </c>
      <c r="H64" s="91" t="s">
        <v>62</v>
      </c>
      <c r="I64" s="68">
        <v>0.37008099999999999</v>
      </c>
      <c r="J64" s="68">
        <f t="shared" si="1"/>
        <v>6.5859999999999808E-3</v>
      </c>
      <c r="K64" s="52">
        <f t="shared" si="0"/>
        <v>37.829556232284283</v>
      </c>
      <c r="L64" s="52"/>
      <c r="M64" s="31"/>
      <c r="N64" s="34"/>
    </row>
    <row r="65" spans="1:14" s="4" customFormat="1" ht="23.45" customHeight="1" x14ac:dyDescent="0.2">
      <c r="A65" s="33">
        <v>35</v>
      </c>
      <c r="B65" s="31">
        <v>36</v>
      </c>
      <c r="C65" s="36">
        <v>10082146856</v>
      </c>
      <c r="D65" s="32"/>
      <c r="E65" s="37" t="s">
        <v>127</v>
      </c>
      <c r="F65" s="93">
        <v>38316</v>
      </c>
      <c r="G65" s="36" t="s">
        <v>38</v>
      </c>
      <c r="H65" s="91" t="s">
        <v>59</v>
      </c>
      <c r="I65" s="68">
        <v>0.37014999999999998</v>
      </c>
      <c r="J65" s="68">
        <f t="shared" si="1"/>
        <v>6.6549999999999665E-3</v>
      </c>
      <c r="K65" s="52">
        <f t="shared" si="0"/>
        <v>37.822504390112115</v>
      </c>
      <c r="L65" s="52"/>
      <c r="M65" s="31"/>
      <c r="N65" s="34"/>
    </row>
    <row r="66" spans="1:14" s="4" customFormat="1" ht="23.45" customHeight="1" x14ac:dyDescent="0.2">
      <c r="A66" s="33">
        <v>36</v>
      </c>
      <c r="B66" s="31">
        <v>8</v>
      </c>
      <c r="C66" s="36">
        <v>10036027400</v>
      </c>
      <c r="D66" s="32"/>
      <c r="E66" s="37" t="s">
        <v>128</v>
      </c>
      <c r="F66" s="93">
        <v>38154</v>
      </c>
      <c r="G66" s="36" t="s">
        <v>25</v>
      </c>
      <c r="H66" s="91" t="s">
        <v>62</v>
      </c>
      <c r="I66" s="68">
        <v>0.37058999999999997</v>
      </c>
      <c r="J66" s="68">
        <f t="shared" si="1"/>
        <v>7.0949999999999624E-3</v>
      </c>
      <c r="K66" s="52">
        <f t="shared" si="0"/>
        <v>37.777597884454522</v>
      </c>
      <c r="L66" s="52"/>
      <c r="M66" s="31"/>
      <c r="N66" s="34"/>
    </row>
    <row r="67" spans="1:14" s="4" customFormat="1" ht="23.45" customHeight="1" x14ac:dyDescent="0.2">
      <c r="A67" s="33" t="s">
        <v>50</v>
      </c>
      <c r="B67" s="31">
        <v>25</v>
      </c>
      <c r="C67" s="36">
        <v>10092434819</v>
      </c>
      <c r="D67" s="32"/>
      <c r="E67" s="37" t="s">
        <v>129</v>
      </c>
      <c r="F67" s="93">
        <v>37505</v>
      </c>
      <c r="G67" s="36" t="s">
        <v>38</v>
      </c>
      <c r="H67" s="91" t="s">
        <v>73</v>
      </c>
      <c r="I67" s="68"/>
      <c r="J67" s="68"/>
      <c r="K67" s="52"/>
      <c r="L67" s="52"/>
      <c r="M67" s="31"/>
      <c r="N67" s="34" t="s">
        <v>151</v>
      </c>
    </row>
    <row r="68" spans="1:14" s="4" customFormat="1" ht="23.45" customHeight="1" x14ac:dyDescent="0.2">
      <c r="A68" s="33" t="s">
        <v>50</v>
      </c>
      <c r="B68" s="31">
        <v>42</v>
      </c>
      <c r="C68" s="36">
        <v>10034955245</v>
      </c>
      <c r="D68" s="32"/>
      <c r="E68" s="37" t="s">
        <v>130</v>
      </c>
      <c r="F68" s="93">
        <v>36753</v>
      </c>
      <c r="G68" s="36" t="s">
        <v>25</v>
      </c>
      <c r="H68" s="91" t="s">
        <v>71</v>
      </c>
      <c r="I68" s="68"/>
      <c r="J68" s="68"/>
      <c r="K68" s="52"/>
      <c r="L68" s="52"/>
      <c r="M68" s="31"/>
      <c r="N68" s="34" t="s">
        <v>74</v>
      </c>
    </row>
    <row r="69" spans="1:14" s="4" customFormat="1" ht="23.45" customHeight="1" x14ac:dyDescent="0.2">
      <c r="A69" s="33" t="s">
        <v>50</v>
      </c>
      <c r="B69" s="31">
        <v>9</v>
      </c>
      <c r="C69" s="36">
        <v>10015151582</v>
      </c>
      <c r="D69" s="32"/>
      <c r="E69" s="37" t="s">
        <v>134</v>
      </c>
      <c r="F69" s="93">
        <v>35711</v>
      </c>
      <c r="G69" s="36" t="s">
        <v>25</v>
      </c>
      <c r="H69" s="91" t="s">
        <v>62</v>
      </c>
      <c r="I69" s="68"/>
      <c r="J69" s="68"/>
      <c r="K69" s="52"/>
      <c r="L69" s="52"/>
      <c r="M69" s="31"/>
      <c r="N69" s="34" t="s">
        <v>77</v>
      </c>
    </row>
    <row r="70" spans="1:14" s="4" customFormat="1" ht="23.45" customHeight="1" x14ac:dyDescent="0.2">
      <c r="A70" s="33" t="s">
        <v>50</v>
      </c>
      <c r="B70" s="31">
        <v>11</v>
      </c>
      <c r="C70" s="36">
        <v>10083179403</v>
      </c>
      <c r="D70" s="32"/>
      <c r="E70" s="37" t="s">
        <v>135</v>
      </c>
      <c r="F70" s="93">
        <v>38007</v>
      </c>
      <c r="G70" s="36" t="s">
        <v>38</v>
      </c>
      <c r="H70" s="91" t="s">
        <v>62</v>
      </c>
      <c r="I70" s="68"/>
      <c r="J70" s="68"/>
      <c r="K70" s="52"/>
      <c r="L70" s="52"/>
      <c r="M70" s="31"/>
      <c r="N70" s="34" t="s">
        <v>77</v>
      </c>
    </row>
    <row r="71" spans="1:14" s="4" customFormat="1" ht="23.45" customHeight="1" x14ac:dyDescent="0.2">
      <c r="A71" s="33" t="s">
        <v>50</v>
      </c>
      <c r="B71" s="31">
        <v>23</v>
      </c>
      <c r="C71" s="36">
        <v>10126421090</v>
      </c>
      <c r="D71" s="32"/>
      <c r="E71" s="37" t="s">
        <v>136</v>
      </c>
      <c r="F71" s="93">
        <v>37209</v>
      </c>
      <c r="G71" s="36" t="s">
        <v>38</v>
      </c>
      <c r="H71" s="91" t="s">
        <v>73</v>
      </c>
      <c r="I71" s="68"/>
      <c r="J71" s="68"/>
      <c r="K71" s="52"/>
      <c r="L71" s="52"/>
      <c r="M71" s="31"/>
      <c r="N71" s="34" t="s">
        <v>77</v>
      </c>
    </row>
    <row r="72" spans="1:14" s="4" customFormat="1" ht="23.45" customHeight="1" x14ac:dyDescent="0.2">
      <c r="A72" s="33" t="s">
        <v>50</v>
      </c>
      <c r="B72" s="31">
        <v>31</v>
      </c>
      <c r="C72" s="36">
        <v>10009045333</v>
      </c>
      <c r="D72" s="32"/>
      <c r="E72" s="37" t="s">
        <v>137</v>
      </c>
      <c r="F72" s="93">
        <v>35438</v>
      </c>
      <c r="G72" s="36" t="s">
        <v>25</v>
      </c>
      <c r="H72" s="91" t="s">
        <v>61</v>
      </c>
      <c r="I72" s="68"/>
      <c r="J72" s="68"/>
      <c r="K72" s="52"/>
      <c r="L72" s="52"/>
      <c r="M72" s="31"/>
      <c r="N72" s="34" t="s">
        <v>77</v>
      </c>
    </row>
    <row r="73" spans="1:14" s="4" customFormat="1" ht="23.45" customHeight="1" x14ac:dyDescent="0.2">
      <c r="A73" s="33" t="s">
        <v>50</v>
      </c>
      <c r="B73" s="31">
        <v>34</v>
      </c>
      <c r="C73" s="36">
        <v>10036076607</v>
      </c>
      <c r="D73" s="32"/>
      <c r="E73" s="37" t="s">
        <v>138</v>
      </c>
      <c r="F73" s="93">
        <v>37625</v>
      </c>
      <c r="G73" s="36" t="s">
        <v>38</v>
      </c>
      <c r="H73" s="91" t="s">
        <v>104</v>
      </c>
      <c r="I73" s="68"/>
      <c r="J73" s="68"/>
      <c r="K73" s="52"/>
      <c r="L73" s="52"/>
      <c r="M73" s="31"/>
      <c r="N73" s="34" t="s">
        <v>77</v>
      </c>
    </row>
    <row r="74" spans="1:14" s="4" customFormat="1" ht="23.45" customHeight="1" x14ac:dyDescent="0.2">
      <c r="A74" s="33" t="s">
        <v>50</v>
      </c>
      <c r="B74" s="31">
        <v>37</v>
      </c>
      <c r="C74" s="36">
        <v>10034976059</v>
      </c>
      <c r="D74" s="32"/>
      <c r="E74" s="37" t="s">
        <v>139</v>
      </c>
      <c r="F74" s="93">
        <v>36829</v>
      </c>
      <c r="G74" s="36" t="s">
        <v>38</v>
      </c>
      <c r="H74" s="91" t="s">
        <v>59</v>
      </c>
      <c r="I74" s="68"/>
      <c r="J74" s="68"/>
      <c r="K74" s="52"/>
      <c r="L74" s="52"/>
      <c r="M74" s="31"/>
      <c r="N74" s="34" t="s">
        <v>77</v>
      </c>
    </row>
    <row r="75" spans="1:14" s="4" customFormat="1" ht="23.45" customHeight="1" x14ac:dyDescent="0.2">
      <c r="A75" s="33" t="s">
        <v>50</v>
      </c>
      <c r="B75" s="31">
        <v>38</v>
      </c>
      <c r="C75" s="36">
        <v>10114015396</v>
      </c>
      <c r="D75" s="32"/>
      <c r="E75" s="37" t="s">
        <v>140</v>
      </c>
      <c r="F75" s="93">
        <v>36017</v>
      </c>
      <c r="G75" s="36" t="s">
        <v>38</v>
      </c>
      <c r="H75" s="91" t="s">
        <v>59</v>
      </c>
      <c r="I75" s="68"/>
      <c r="J75" s="68"/>
      <c r="K75" s="31"/>
      <c r="L75" s="31"/>
      <c r="M75" s="31"/>
      <c r="N75" s="34" t="s">
        <v>77</v>
      </c>
    </row>
    <row r="76" spans="1:14" s="4" customFormat="1" ht="23.45" customHeight="1" x14ac:dyDescent="0.2">
      <c r="A76" s="33" t="s">
        <v>50</v>
      </c>
      <c r="B76" s="31">
        <v>55</v>
      </c>
      <c r="C76" s="36">
        <v>10036021437</v>
      </c>
      <c r="D76" s="32"/>
      <c r="E76" s="37" t="s">
        <v>141</v>
      </c>
      <c r="F76" s="93">
        <v>37302</v>
      </c>
      <c r="G76" s="36" t="s">
        <v>25</v>
      </c>
      <c r="H76" s="91" t="s">
        <v>57</v>
      </c>
      <c r="I76" s="68"/>
      <c r="J76" s="68"/>
      <c r="K76" s="52"/>
      <c r="L76" s="52"/>
      <c r="M76" s="31"/>
      <c r="N76" s="34" t="s">
        <v>77</v>
      </c>
    </row>
    <row r="77" spans="1:14" s="4" customFormat="1" ht="23.45" customHeight="1" x14ac:dyDescent="0.2">
      <c r="A77" s="33" t="s">
        <v>50</v>
      </c>
      <c r="B77" s="31">
        <v>60</v>
      </c>
      <c r="C77" s="36">
        <v>10091883535</v>
      </c>
      <c r="D77" s="32"/>
      <c r="E77" s="37" t="s">
        <v>142</v>
      </c>
      <c r="F77" s="93">
        <v>35297</v>
      </c>
      <c r="G77" s="36" t="s">
        <v>25</v>
      </c>
      <c r="H77" s="91" t="s">
        <v>72</v>
      </c>
      <c r="I77" s="68"/>
      <c r="J77" s="68"/>
      <c r="K77" s="52"/>
      <c r="L77" s="52"/>
      <c r="M77" s="31"/>
      <c r="N77" s="34" t="s">
        <v>77</v>
      </c>
    </row>
    <row r="78" spans="1:14" s="4" customFormat="1" ht="23.45" customHeight="1" x14ac:dyDescent="0.2">
      <c r="A78" s="33" t="s">
        <v>50</v>
      </c>
      <c r="B78" s="31">
        <v>47</v>
      </c>
      <c r="C78" s="36">
        <v>10080746117</v>
      </c>
      <c r="D78" s="32"/>
      <c r="E78" s="37" t="s">
        <v>143</v>
      </c>
      <c r="F78" s="93">
        <v>37876</v>
      </c>
      <c r="G78" s="36" t="s">
        <v>38</v>
      </c>
      <c r="H78" s="91" t="s">
        <v>56</v>
      </c>
      <c r="I78" s="68"/>
      <c r="J78" s="68"/>
      <c r="K78" s="52"/>
      <c r="L78" s="52"/>
      <c r="M78" s="31"/>
      <c r="N78" s="34" t="s">
        <v>152</v>
      </c>
    </row>
    <row r="79" spans="1:14" s="4" customFormat="1" ht="23.45" customHeight="1" x14ac:dyDescent="0.2">
      <c r="A79" s="33" t="s">
        <v>50</v>
      </c>
      <c r="B79" s="31">
        <v>54</v>
      </c>
      <c r="C79" s="36">
        <v>10007740277</v>
      </c>
      <c r="D79" s="32"/>
      <c r="E79" s="37" t="s">
        <v>144</v>
      </c>
      <c r="F79" s="93">
        <v>34840</v>
      </c>
      <c r="G79" s="36" t="s">
        <v>22</v>
      </c>
      <c r="H79" s="91" t="s">
        <v>145</v>
      </c>
      <c r="I79" s="68"/>
      <c r="J79" s="68"/>
      <c r="K79" s="52"/>
      <c r="L79" s="52"/>
      <c r="M79" s="31"/>
      <c r="N79" s="34" t="s">
        <v>152</v>
      </c>
    </row>
    <row r="80" spans="1:14" s="4" customFormat="1" ht="23.45" customHeight="1" x14ac:dyDescent="0.2">
      <c r="A80" s="33" t="s">
        <v>50</v>
      </c>
      <c r="B80" s="31">
        <v>26</v>
      </c>
      <c r="C80" s="36">
        <v>10092441283</v>
      </c>
      <c r="D80" s="32"/>
      <c r="E80" s="37" t="s">
        <v>146</v>
      </c>
      <c r="F80" s="93">
        <v>37941</v>
      </c>
      <c r="G80" s="36" t="s">
        <v>38</v>
      </c>
      <c r="H80" s="91" t="s">
        <v>60</v>
      </c>
      <c r="I80" s="68"/>
      <c r="J80" s="68"/>
      <c r="K80" s="52"/>
      <c r="L80" s="52"/>
      <c r="M80" s="31"/>
      <c r="N80" s="34" t="s">
        <v>78</v>
      </c>
    </row>
    <row r="81" spans="1:14" s="4" customFormat="1" ht="23.45" customHeight="1" x14ac:dyDescent="0.2">
      <c r="A81" s="33" t="s">
        <v>50</v>
      </c>
      <c r="B81" s="31">
        <v>30</v>
      </c>
      <c r="C81" s="36">
        <v>10092428553</v>
      </c>
      <c r="D81" s="32"/>
      <c r="E81" s="37" t="s">
        <v>147</v>
      </c>
      <c r="F81" s="93">
        <v>38296</v>
      </c>
      <c r="G81" s="36" t="s">
        <v>38</v>
      </c>
      <c r="H81" s="91" t="s">
        <v>58</v>
      </c>
      <c r="I81" s="68"/>
      <c r="J81" s="68"/>
      <c r="K81" s="52"/>
      <c r="L81" s="52"/>
      <c r="M81" s="31"/>
      <c r="N81" s="34" t="s">
        <v>78</v>
      </c>
    </row>
    <row r="82" spans="1:14" s="4" customFormat="1" ht="23.45" customHeight="1" x14ac:dyDescent="0.2">
      <c r="A82" s="33" t="s">
        <v>131</v>
      </c>
      <c r="B82" s="31">
        <v>22</v>
      </c>
      <c r="C82" s="36">
        <v>10055580980</v>
      </c>
      <c r="D82" s="32"/>
      <c r="E82" s="37" t="s">
        <v>132</v>
      </c>
      <c r="F82" s="93">
        <v>37775</v>
      </c>
      <c r="G82" s="36" t="s">
        <v>25</v>
      </c>
      <c r="H82" s="91" t="s">
        <v>73</v>
      </c>
      <c r="I82" s="68"/>
      <c r="J82" s="68"/>
      <c r="K82" s="52"/>
      <c r="L82" s="52"/>
      <c r="M82" s="31"/>
      <c r="N82" s="34"/>
    </row>
    <row r="83" spans="1:14" s="4" customFormat="1" ht="23.45" customHeight="1" thickBot="1" x14ac:dyDescent="0.25">
      <c r="A83" s="86" t="s">
        <v>131</v>
      </c>
      <c r="B83" s="84">
        <v>61</v>
      </c>
      <c r="C83" s="87">
        <v>10009721707</v>
      </c>
      <c r="D83" s="88"/>
      <c r="E83" s="89" t="s">
        <v>133</v>
      </c>
      <c r="F83" s="95">
        <v>35297</v>
      </c>
      <c r="G83" s="87" t="s">
        <v>25</v>
      </c>
      <c r="H83" s="92" t="s">
        <v>72</v>
      </c>
      <c r="I83" s="83"/>
      <c r="J83" s="83"/>
      <c r="K83" s="74"/>
      <c r="L83" s="74"/>
      <c r="M83" s="84"/>
      <c r="N83" s="90"/>
    </row>
    <row r="84" spans="1:14" ht="9" customHeight="1" thickTop="1" thickBot="1" x14ac:dyDescent="0.25">
      <c r="A84" s="96"/>
      <c r="B84" s="97"/>
      <c r="C84" s="97"/>
      <c r="D84" s="98"/>
      <c r="E84" s="99"/>
      <c r="F84" s="100"/>
      <c r="G84" s="101"/>
      <c r="H84" s="100"/>
      <c r="I84" s="102"/>
      <c r="J84" s="102"/>
      <c r="K84" s="53"/>
      <c r="L84" s="53"/>
      <c r="M84" s="102"/>
      <c r="N84" s="102"/>
    </row>
    <row r="85" spans="1:14" ht="15.75" thickTop="1" x14ac:dyDescent="0.2">
      <c r="A85" s="134" t="s">
        <v>5</v>
      </c>
      <c r="B85" s="135"/>
      <c r="C85" s="135"/>
      <c r="D85" s="135"/>
      <c r="E85" s="135"/>
      <c r="F85" s="135"/>
      <c r="G85" s="135"/>
      <c r="H85" s="135" t="s">
        <v>6</v>
      </c>
      <c r="I85" s="135"/>
      <c r="J85" s="135"/>
      <c r="K85" s="135"/>
      <c r="L85" s="135"/>
      <c r="M85" s="135"/>
      <c r="N85" s="136"/>
    </row>
    <row r="86" spans="1:14" x14ac:dyDescent="0.2">
      <c r="A86" s="38" t="s">
        <v>28</v>
      </c>
      <c r="B86" s="8"/>
      <c r="C86" s="41"/>
      <c r="D86" s="8"/>
      <c r="E86" s="78"/>
      <c r="F86" s="56"/>
      <c r="G86" s="62"/>
      <c r="H86" s="42" t="s">
        <v>39</v>
      </c>
      <c r="I86" s="75">
        <v>16</v>
      </c>
      <c r="J86" s="56"/>
      <c r="K86" s="103"/>
      <c r="L86" s="57"/>
      <c r="M86" s="54" t="s">
        <v>37</v>
      </c>
      <c r="N86" s="94">
        <f>COUNTIF(G23:G81,"ЗМС")</f>
        <v>1</v>
      </c>
    </row>
    <row r="87" spans="1:14" x14ac:dyDescent="0.2">
      <c r="A87" s="38" t="s">
        <v>29</v>
      </c>
      <c r="B87" s="8"/>
      <c r="C87" s="43"/>
      <c r="D87" s="8"/>
      <c r="E87" s="76"/>
      <c r="F87" s="63"/>
      <c r="G87" s="64"/>
      <c r="H87" s="44" t="s">
        <v>32</v>
      </c>
      <c r="I87" s="75">
        <f>I88+I93</f>
        <v>53</v>
      </c>
      <c r="J87" s="58"/>
      <c r="L87" s="59"/>
      <c r="M87" s="54" t="s">
        <v>22</v>
      </c>
      <c r="N87" s="94">
        <f>COUNTIF(G23:G81,"МСМК")</f>
        <v>3</v>
      </c>
    </row>
    <row r="88" spans="1:14" x14ac:dyDescent="0.2">
      <c r="A88" s="38" t="s">
        <v>30</v>
      </c>
      <c r="B88" s="8"/>
      <c r="C88" s="46"/>
      <c r="D88" s="8"/>
      <c r="E88" s="75"/>
      <c r="F88" s="63"/>
      <c r="G88" s="64"/>
      <c r="H88" s="44" t="s">
        <v>33</v>
      </c>
      <c r="I88" s="75">
        <f>I89+I90+I91+I92</f>
        <v>51</v>
      </c>
      <c r="J88" s="58"/>
      <c r="L88" s="59"/>
      <c r="M88" s="54" t="s">
        <v>25</v>
      </c>
      <c r="N88" s="94">
        <f>COUNTIF(G23:G81,"МС")</f>
        <v>38</v>
      </c>
    </row>
    <row r="89" spans="1:14" x14ac:dyDescent="0.2">
      <c r="A89" s="38" t="s">
        <v>31</v>
      </c>
      <c r="B89" s="8"/>
      <c r="C89" s="46"/>
      <c r="D89" s="8"/>
      <c r="E89" s="75"/>
      <c r="F89" s="63"/>
      <c r="G89" s="64"/>
      <c r="H89" s="44" t="s">
        <v>34</v>
      </c>
      <c r="I89" s="75">
        <f>COUNT(A23:A113)</f>
        <v>36</v>
      </c>
      <c r="J89" s="58"/>
      <c r="L89" s="59"/>
      <c r="M89" s="54" t="s">
        <v>38</v>
      </c>
      <c r="N89" s="94">
        <f>COUNTIF(G23:G81,"КМС")</f>
        <v>17</v>
      </c>
    </row>
    <row r="90" spans="1:14" x14ac:dyDescent="0.2">
      <c r="A90" s="38"/>
      <c r="B90" s="8"/>
      <c r="C90" s="46"/>
      <c r="D90" s="8"/>
      <c r="E90" s="28"/>
      <c r="F90" s="63"/>
      <c r="G90" s="64"/>
      <c r="H90" s="44" t="s">
        <v>47</v>
      </c>
      <c r="I90" s="75">
        <f>COUNTIF(A23:A112,"ЛИМ")</f>
        <v>0</v>
      </c>
      <c r="J90" s="58"/>
      <c r="L90" s="59"/>
      <c r="M90" s="54" t="s">
        <v>46</v>
      </c>
      <c r="N90" s="94">
        <f>COUNTIF(G23:G81,"1 СР")</f>
        <v>0</v>
      </c>
    </row>
    <row r="91" spans="1:14" x14ac:dyDescent="0.2">
      <c r="A91" s="38"/>
      <c r="B91" s="8"/>
      <c r="C91" s="8"/>
      <c r="D91" s="8"/>
      <c r="E91" s="28"/>
      <c r="F91" s="63"/>
      <c r="G91" s="64"/>
      <c r="H91" s="44" t="s">
        <v>35</v>
      </c>
      <c r="I91" s="75">
        <f>COUNTIF(A23:A112,"НФ")</f>
        <v>15</v>
      </c>
      <c r="J91" s="58"/>
      <c r="L91" s="59"/>
      <c r="M91" s="54" t="s">
        <v>51</v>
      </c>
      <c r="N91" s="94">
        <f>COUNTIF(G23:G81,"2 СР")</f>
        <v>0</v>
      </c>
    </row>
    <row r="92" spans="1:14" x14ac:dyDescent="0.2">
      <c r="A92" s="38"/>
      <c r="B92" s="8"/>
      <c r="C92" s="8"/>
      <c r="D92" s="8"/>
      <c r="E92" s="28"/>
      <c r="F92" s="63"/>
      <c r="G92" s="64"/>
      <c r="H92" s="44" t="s">
        <v>40</v>
      </c>
      <c r="I92" s="75">
        <f>COUNTIF(A23:A112,"ДСКВ")</f>
        <v>0</v>
      </c>
      <c r="J92" s="58"/>
      <c r="L92" s="59"/>
      <c r="M92" s="54" t="s">
        <v>52</v>
      </c>
      <c r="N92" s="94">
        <f>COUNTIF(G23:G84,"3 СР")</f>
        <v>0</v>
      </c>
    </row>
    <row r="93" spans="1:14" x14ac:dyDescent="0.2">
      <c r="A93" s="38"/>
      <c r="B93" s="8"/>
      <c r="C93" s="8"/>
      <c r="D93" s="8"/>
      <c r="E93" s="28"/>
      <c r="F93" s="65"/>
      <c r="G93" s="66"/>
      <c r="H93" s="44" t="s">
        <v>36</v>
      </c>
      <c r="I93" s="75">
        <f>COUNTIF(A23:A112,"НС")</f>
        <v>2</v>
      </c>
      <c r="J93" s="60"/>
      <c r="K93" s="104"/>
      <c r="L93" s="61"/>
      <c r="M93" s="54"/>
      <c r="N93" s="45"/>
    </row>
    <row r="94" spans="1:14" ht="9.75" customHeight="1" x14ac:dyDescent="0.2">
      <c r="A94" s="18"/>
      <c r="N94" s="19"/>
    </row>
    <row r="95" spans="1:14" ht="15.75" x14ac:dyDescent="0.2">
      <c r="A95" s="137" t="s">
        <v>3</v>
      </c>
      <c r="B95" s="138"/>
      <c r="C95" s="138"/>
      <c r="D95" s="138"/>
      <c r="E95" s="138"/>
      <c r="F95" s="138" t="s">
        <v>13</v>
      </c>
      <c r="G95" s="138"/>
      <c r="H95" s="138"/>
      <c r="I95" s="138"/>
      <c r="J95" s="138" t="s">
        <v>4</v>
      </c>
      <c r="K95" s="138"/>
      <c r="L95" s="138"/>
      <c r="M95" s="138"/>
      <c r="N95" s="139"/>
    </row>
    <row r="96" spans="1:14" x14ac:dyDescent="0.2">
      <c r="A96" s="125"/>
      <c r="B96" s="113"/>
      <c r="C96" s="113"/>
      <c r="D96" s="113"/>
      <c r="E96" s="113"/>
      <c r="F96" s="113"/>
      <c r="G96" s="140"/>
      <c r="H96" s="140"/>
      <c r="I96" s="140"/>
      <c r="J96" s="140"/>
      <c r="K96" s="140"/>
      <c r="L96" s="140"/>
      <c r="M96" s="140"/>
      <c r="N96" s="141"/>
    </row>
    <row r="97" spans="1:14" x14ac:dyDescent="0.2">
      <c r="A97" s="71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3"/>
    </row>
    <row r="98" spans="1:14" x14ac:dyDescent="0.2">
      <c r="A98" s="71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3"/>
    </row>
    <row r="99" spans="1:14" x14ac:dyDescent="0.2">
      <c r="A99" s="125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45"/>
    </row>
    <row r="100" spans="1:14" x14ac:dyDescent="0.2">
      <c r="A100" s="125"/>
      <c r="B100" s="113"/>
      <c r="C100" s="113"/>
      <c r="D100" s="113"/>
      <c r="E100" s="113"/>
      <c r="F100" s="113"/>
      <c r="G100" s="146"/>
      <c r="H100" s="146"/>
      <c r="I100" s="146"/>
      <c r="J100" s="146"/>
      <c r="K100" s="146"/>
      <c r="L100" s="146"/>
      <c r="M100" s="146"/>
      <c r="N100" s="147"/>
    </row>
    <row r="101" spans="1:14" ht="16.5" thickBot="1" x14ac:dyDescent="0.25">
      <c r="A101" s="142"/>
      <c r="B101" s="143"/>
      <c r="C101" s="143"/>
      <c r="D101" s="143"/>
      <c r="E101" s="143"/>
      <c r="F101" s="143" t="str">
        <f>H17</f>
        <v>Попова Е.В. (ВК, г.Воронеж)</v>
      </c>
      <c r="G101" s="143"/>
      <c r="H101" s="143"/>
      <c r="I101" s="143"/>
      <c r="J101" s="143" t="str">
        <f>H18</f>
        <v>Воронов А.М. (1СК, г.Майкоп)</v>
      </c>
      <c r="K101" s="143"/>
      <c r="L101" s="143"/>
      <c r="M101" s="143"/>
      <c r="N101" s="144"/>
    </row>
    <row r="102" spans="1:14" ht="13.5" thickTop="1" x14ac:dyDescent="0.2"/>
  </sheetData>
  <mergeCells count="42">
    <mergeCell ref="G96:N96"/>
    <mergeCell ref="L21:L22"/>
    <mergeCell ref="A101:E101"/>
    <mergeCell ref="F101:I101"/>
    <mergeCell ref="J101:N101"/>
    <mergeCell ref="A99:F99"/>
    <mergeCell ref="G99:N99"/>
    <mergeCell ref="F21:F22"/>
    <mergeCell ref="G21:G22"/>
    <mergeCell ref="H21:H22"/>
    <mergeCell ref="A100:F100"/>
    <mergeCell ref="G100:N100"/>
    <mergeCell ref="I21:I22"/>
    <mergeCell ref="J21:J22"/>
    <mergeCell ref="K21:K22"/>
    <mergeCell ref="M21:M22"/>
    <mergeCell ref="N21:N22"/>
    <mergeCell ref="A85:G85"/>
    <mergeCell ref="H85:N85"/>
    <mergeCell ref="A95:E95"/>
    <mergeCell ref="F95:I95"/>
    <mergeCell ref="J95:N95"/>
    <mergeCell ref="A96:F96"/>
    <mergeCell ref="A21:A22"/>
    <mergeCell ref="B21:B22"/>
    <mergeCell ref="C21:C22"/>
    <mergeCell ref="D21:D22"/>
    <mergeCell ref="E21:E22"/>
    <mergeCell ref="I15:N15"/>
    <mergeCell ref="A12:N12"/>
    <mergeCell ref="A1:N1"/>
    <mergeCell ref="A2:N2"/>
    <mergeCell ref="A3:N3"/>
    <mergeCell ref="A4:N4"/>
    <mergeCell ref="A5:N5"/>
    <mergeCell ref="A6:N6"/>
    <mergeCell ref="A7:N7"/>
    <mergeCell ref="A8:N8"/>
    <mergeCell ref="A9:N9"/>
    <mergeCell ref="A10:N10"/>
    <mergeCell ref="A11:N11"/>
    <mergeCell ref="A15:H15"/>
  </mergeCells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B1 B6:B7 B9:B11 B13:B14 B16:B1048576">
    <cfRule type="duplicateValues" dxfId="0" priority="6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56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многодневная гонка женщины</vt:lpstr>
      <vt:lpstr>'многодневная гонка женщины'!Заголовки_для_печати</vt:lpstr>
      <vt:lpstr>'многодневная гонка женщины'!Область_печати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Раиса Оганесян</cp:lastModifiedBy>
  <cp:lastPrinted>2022-03-14T01:54:10Z</cp:lastPrinted>
  <dcterms:created xsi:type="dcterms:W3CDTF">1996-10-08T23:32:33Z</dcterms:created>
  <dcterms:modified xsi:type="dcterms:W3CDTF">2023-04-07T15:37:09Z</dcterms:modified>
</cp:coreProperties>
</file>