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отсечек'!$A$1:$L$102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2" l="1"/>
  <c r="E102" i="2"/>
  <c r="L95" i="2"/>
  <c r="L94" i="2"/>
  <c r="L93" i="2"/>
  <c r="L92" i="2"/>
  <c r="L91" i="2"/>
  <c r="L90" i="2"/>
  <c r="L89" i="2"/>
  <c r="L88" i="2"/>
  <c r="H95" i="2"/>
  <c r="H94" i="2"/>
  <c r="H93" i="2"/>
  <c r="H92" i="2"/>
  <c r="H91" i="2"/>
  <c r="H90" i="2" s="1"/>
  <c r="H89" i="2" s="1"/>
  <c r="H107" i="1" l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<sst xmlns="http://schemas.openxmlformats.org/spreadsheetml/2006/main" count="552" uniqueCount="343">
  <si>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</si>
  <si>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</si>
  <si>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</si>
  <si>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</si>
  <si>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</si>
  <si>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</si>
  <si>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</si>
  <si>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</si>
  <si>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</si>
  <si>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</si>
  <si>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</si>
  <si>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</si>
  <si>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</si>
  <si>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</si>
  <si>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</si>
  <si>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</si>
  <si>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</si>
  <si>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</si>
  <si>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</si>
  <si>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</si>
  <si>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</si>
  <si>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</si>
  <si>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</si>
  <si>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</si>
  <si>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</si>
  <si>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</si>
  <si>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</si>
  <si>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</si>
  <si>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</si>
  <si>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</si>
  <si>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</si>
  <si>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</si>
  <si>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</si>
  <si>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</si>
  <si>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</si>
  <si>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</si>
  <si>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</si>
  <si>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</si>
  <si>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</si>
  <si>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</si>
  <si>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</si>
  <si>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</si>
  <si>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</si>
  <si>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</si>
  <si>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</si>
  <si>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</si>
  <si>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</si>
  <si>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</si>
  <si>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</si>
  <si>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</si>
  <si>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</si>
  <si>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</si>
  <si>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</si>
  <si>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</si>
  <si>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ЮНОШИ 15-16 ЛЕТ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</si>
  <si>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</si>
  <si>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</si>
  <si>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</si>
  <si>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</si>
  <si>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</si>
  <si>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</si>
  <si>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</si>
  <si>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</si>
  <si>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</si>
  <si>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</si>
  <si>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</si>
  <si>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</si>
  <si>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</si>
  <si>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</si>
  <si>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</si>
  <si>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</si>
  <si>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</si>
  <si>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</si>
  <si>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</si>
  <si>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</si>
  <si>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</si>
  <si>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</si>
  <si>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</si>
  <si>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</si>
  <si>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</si>
  <si>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</si>
  <si>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</si>
  <si>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</si>
  <si>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</si>
  <si>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</si>
  <si>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</si>
  <si>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</si>
  <si>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</si>
  <si>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</si>
  <si>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</si>
  <si>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</si>
  <si>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</si>
  <si>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</si>
  <si>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</si>
  <si>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</si>
  <si>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</si>
  <si>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</si>
  <si>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</si>
  <si>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</si>
  <si>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</si>
  <si>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</si>
  <si>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</si>
  <si>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</si>
  <si>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</si>
  <si>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</si>
  <si>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</si>
  <si>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</si>
  <si>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</si>
  <si>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</si>
  <si>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</si>
  <si>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</si>
  <si>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</si>
  <si>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</si>
  <si>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</si>
  <si>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</si>
  <si>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</si>
  <si>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</si>
  <si>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</si>
  <si>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</si>
  <si>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</si>
  <si>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</si>
  <si>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</si>
  <si>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</si>
  <si>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</si>
  <si>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</si>
  <si>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</si>
  <si>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</si>
  <si>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</si>
  <si>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</si>
  <si>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</si>
  <si>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</si>
  <si>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</si>
  <si>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</si>
  <si>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</si>
  <si>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</si>
  <si>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</si>
  <si>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</si>
  <si>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</si>
  <si>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</si>
  <si>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</si>
  <si>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</si>
  <si>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</si>
  <si>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</si>
  <si>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</si>
  <si>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</si>
  <si>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</si>
  <si>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</si>
  <si>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</si>
  <si>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</si>
  <si>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</si>
  <si>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</si>
  <si>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</si>
  <si>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</si>
  <si>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</si>
  <si>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</si>
  <si>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</si>
  <si>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</si>
  <si>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</si>
  <si>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</si>
  <si>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</si>
  <si>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</si>
  <si>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</si>
  <si>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</si>
  <si>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</si>
  <si>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</si>
  <si>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</si>
  <si>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</si>
  <si>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</si>
  <si>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</si>
  <si>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</si>
  <si>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</si>
  <si>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</si>
  <si>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ДЛИНА КРУГА/КРУГОВ: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</si>
  <si>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</si>
  <si>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</si>
  <si>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</si>
  <si>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</si>
  <si>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</si>
  <si>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Департамент физической культуры, спорта</t>
  </si>
  <si>
    <t>и дополнительного образования Тюменской области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</si>
  <si>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Тюмень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</si>
  <si>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10 июня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</si>
  <si>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16ч 32м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</si>
  <si>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17ч 56м</t>
    </r>
  </si>
  <si>
    <t>№ ВРВС: 0080511811Я</t>
  </si>
  <si>
    <t>№ ЕКП 2021: 43493</t>
  </si>
  <si>
    <t>НАЗВАНИЕ ТРАССЫ / РЕГ. НОМЕР: Богандинский - Червишево - Чаплык</t>
  </si>
  <si>
    <t>МАКСИМАЛЬНЫЙ ПЕРЕПАД (HD): 55</t>
  </si>
  <si>
    <t>СУММА ПЕРЕПАДОВ (ТС): 125</t>
  </si>
  <si>
    <t>10/1</t>
  </si>
  <si>
    <t>НИКИТИНА А. И. (3к., Свердловская область)</t>
  </si>
  <si>
    <t>АФАНАСЬЕВА Е. А. (ВК, Свердловская область)</t>
  </si>
  <si>
    <t>РОМАНЕНКО Ю. А. (1к., Оренбургская область)</t>
  </si>
  <si>
    <r>
      <rPr>
        <sz val="10"/>
        <rFont val="Calibri"/>
        <family val="2"/>
        <charset val="204"/>
        <scheme val="minor"/>
      </rPr>
      <t>МИШАНКОВ Максим</t>
    </r>
  </si>
  <si>
    <r>
      <rPr>
        <sz val="10"/>
        <rFont val="Calibri"/>
        <family val="2"/>
        <charset val="204"/>
        <scheme val="minor"/>
      </rPr>
      <t>01.07.2005</t>
    </r>
  </si>
  <si>
    <r>
      <rPr>
        <sz val="10"/>
        <rFont val="Calibri"/>
        <family val="2"/>
        <charset val="204"/>
        <scheme val="minor"/>
      </rPr>
      <t>Тюменская область</t>
    </r>
  </si>
  <si>
    <r>
      <rPr>
        <sz val="10"/>
        <rFont val="Calibri"/>
        <family val="2"/>
        <charset val="204"/>
        <scheme val="minor"/>
      </rPr>
      <t>БАЗАЕВ Артем</t>
    </r>
  </si>
  <si>
    <r>
      <rPr>
        <sz val="10"/>
        <rFont val="Calibri"/>
        <family val="2"/>
        <charset val="204"/>
        <scheme val="minor"/>
      </rPr>
      <t>26.03.2005</t>
    </r>
  </si>
  <si>
    <r>
      <rPr>
        <sz val="10"/>
        <rFont val="Calibri"/>
        <family val="2"/>
        <charset val="204"/>
        <scheme val="minor"/>
      </rPr>
      <t>КМС</t>
    </r>
  </si>
  <si>
    <r>
      <rPr>
        <sz val="10"/>
        <rFont val="Calibri"/>
        <family val="2"/>
        <charset val="204"/>
        <scheme val="minor"/>
      </rPr>
      <t>Оренбургская область</t>
    </r>
  </si>
  <si>
    <r>
      <rPr>
        <sz val="10"/>
        <rFont val="Calibri"/>
        <family val="2"/>
        <charset val="204"/>
        <scheme val="minor"/>
      </rPr>
      <t>ПУРЫГИН Максим</t>
    </r>
  </si>
  <si>
    <r>
      <rPr>
        <sz val="10"/>
        <rFont val="Calibri"/>
        <family val="2"/>
        <charset val="204"/>
        <scheme val="minor"/>
      </rPr>
      <t>17.06.2005</t>
    </r>
  </si>
  <si>
    <r>
      <rPr>
        <sz val="10"/>
        <rFont val="Calibri"/>
        <family val="2"/>
        <charset val="204"/>
        <scheme val="minor"/>
      </rPr>
      <t>Омская область</t>
    </r>
  </si>
  <si>
    <r>
      <rPr>
        <sz val="10"/>
        <rFont val="Calibri"/>
        <family val="2"/>
        <charset val="204"/>
        <scheme val="minor"/>
      </rPr>
      <t>АХУНОВ Дамир</t>
    </r>
  </si>
  <si>
    <r>
      <rPr>
        <sz val="10"/>
        <rFont val="Calibri"/>
        <family val="2"/>
        <charset val="204"/>
        <scheme val="minor"/>
      </rPr>
      <t>03.06.2005</t>
    </r>
  </si>
  <si>
    <r>
      <rPr>
        <sz val="10"/>
        <rFont val="Calibri"/>
        <family val="2"/>
        <charset val="204"/>
        <scheme val="minor"/>
      </rPr>
      <t>Свердловская область</t>
    </r>
  </si>
  <si>
    <r>
      <rPr>
        <sz val="10"/>
        <rFont val="Calibri"/>
        <family val="2"/>
        <charset val="204"/>
        <scheme val="minor"/>
      </rPr>
      <t>МАШ Егор</t>
    </r>
  </si>
  <si>
    <r>
      <rPr>
        <sz val="10"/>
        <rFont val="Calibri"/>
        <family val="2"/>
        <charset val="204"/>
        <scheme val="minor"/>
      </rPr>
      <t>05.06.2005</t>
    </r>
  </si>
  <si>
    <r>
      <rPr>
        <sz val="10"/>
        <rFont val="Calibri"/>
        <family val="2"/>
        <charset val="204"/>
        <scheme val="minor"/>
      </rPr>
      <t>Челябинская область</t>
    </r>
  </si>
  <si>
    <r>
      <rPr>
        <sz val="10"/>
        <rFont val="Calibri"/>
        <family val="2"/>
        <charset val="204"/>
        <scheme val="minor"/>
      </rPr>
      <t>ПРИДАТЧЕНКО Егор</t>
    </r>
  </si>
  <si>
    <r>
      <rPr>
        <sz val="10"/>
        <rFont val="Calibri"/>
        <family val="2"/>
        <charset val="204"/>
        <scheme val="minor"/>
      </rPr>
      <t>25.08.2006</t>
    </r>
  </si>
  <si>
    <r>
      <rPr>
        <sz val="10"/>
        <rFont val="Calibri"/>
        <family val="2"/>
        <charset val="204"/>
        <scheme val="minor"/>
      </rPr>
      <t>ЗАВЬЯЛОВ Денис</t>
    </r>
  </si>
  <si>
    <r>
      <rPr>
        <sz val="10"/>
        <rFont val="Calibri"/>
        <family val="2"/>
        <charset val="204"/>
        <scheme val="minor"/>
      </rPr>
      <t>21.03.2005</t>
    </r>
  </si>
  <si>
    <r>
      <rPr>
        <sz val="10"/>
        <rFont val="Calibri"/>
        <family val="2"/>
        <charset val="204"/>
        <scheme val="minor"/>
      </rPr>
      <t>ТРИФОНОВ Кирилл</t>
    </r>
  </si>
  <si>
    <r>
      <rPr>
        <sz val="10"/>
        <rFont val="Calibri"/>
        <family val="2"/>
        <charset val="204"/>
        <scheme val="minor"/>
      </rPr>
      <t>26.11.2005</t>
    </r>
  </si>
  <si>
    <r>
      <rPr>
        <sz val="10"/>
        <rFont val="Calibri"/>
        <family val="2"/>
        <charset val="204"/>
        <scheme val="minor"/>
      </rPr>
      <t>ПАВЛОВ Ярослав</t>
    </r>
  </si>
  <si>
    <r>
      <rPr>
        <sz val="10"/>
        <rFont val="Calibri"/>
        <family val="2"/>
        <charset val="204"/>
        <scheme val="minor"/>
      </rPr>
      <t>29.10.2005</t>
    </r>
  </si>
  <si>
    <r>
      <rPr>
        <sz val="10"/>
        <rFont val="Calibri"/>
        <family val="2"/>
        <charset val="204"/>
        <scheme val="minor"/>
      </rPr>
      <t>АКЕНТЬЕВ Савелий</t>
    </r>
  </si>
  <si>
    <r>
      <rPr>
        <sz val="10"/>
        <rFont val="Calibri"/>
        <family val="2"/>
        <charset val="204"/>
        <scheme val="minor"/>
      </rPr>
      <t>31.12.2005</t>
    </r>
  </si>
  <si>
    <r>
      <rPr>
        <sz val="10"/>
        <rFont val="Calibri"/>
        <family val="2"/>
        <charset val="204"/>
        <scheme val="minor"/>
      </rPr>
      <t>БУРХАНОВ Данил</t>
    </r>
  </si>
  <si>
    <r>
      <rPr>
        <sz val="10"/>
        <rFont val="Calibri"/>
        <family val="2"/>
        <charset val="204"/>
        <scheme val="minor"/>
      </rPr>
      <t>12.05.2005</t>
    </r>
  </si>
  <si>
    <r>
      <rPr>
        <sz val="10"/>
        <rFont val="Calibri"/>
        <family val="2"/>
        <charset val="204"/>
        <scheme val="minor"/>
      </rPr>
      <t>19.12.2005</t>
    </r>
  </si>
  <si>
    <r>
      <rPr>
        <sz val="10"/>
        <rFont val="Calibri"/>
        <family val="2"/>
        <charset val="204"/>
        <scheme val="minor"/>
      </rPr>
      <t>КОЗУБЕНКО Алексей</t>
    </r>
  </si>
  <si>
    <r>
      <rPr>
        <sz val="10"/>
        <rFont val="Calibri"/>
        <family val="2"/>
        <charset val="204"/>
        <scheme val="minor"/>
      </rPr>
      <t>12.01.2005</t>
    </r>
  </si>
  <si>
    <r>
      <rPr>
        <sz val="10"/>
        <rFont val="Calibri"/>
        <family val="2"/>
        <charset val="204"/>
        <scheme val="minor"/>
      </rPr>
      <t>КУЗЬМЕНКО Николай</t>
    </r>
  </si>
  <si>
    <r>
      <rPr>
        <sz val="10"/>
        <rFont val="Calibri"/>
        <family val="2"/>
        <charset val="204"/>
        <scheme val="minor"/>
      </rPr>
      <t>23.11.2005</t>
    </r>
  </si>
  <si>
    <r>
      <rPr>
        <sz val="10"/>
        <rFont val="Calibri"/>
        <family val="2"/>
        <charset val="204"/>
        <scheme val="minor"/>
      </rPr>
      <t>ФИЛИМОШИН Роман</t>
    </r>
  </si>
  <si>
    <r>
      <rPr>
        <sz val="10"/>
        <rFont val="Calibri"/>
        <family val="2"/>
        <charset val="204"/>
        <scheme val="minor"/>
      </rPr>
      <t>25.07.2005</t>
    </r>
  </si>
  <si>
    <r>
      <rPr>
        <sz val="10"/>
        <rFont val="Calibri"/>
        <family val="2"/>
        <charset val="204"/>
        <scheme val="minor"/>
      </rPr>
      <t>21.06.2005</t>
    </r>
  </si>
  <si>
    <r>
      <rPr>
        <sz val="10"/>
        <rFont val="Calibri"/>
        <family val="2"/>
        <charset val="204"/>
        <scheme val="minor"/>
      </rPr>
      <t>ДОРОНИН Станислав</t>
    </r>
  </si>
  <si>
    <r>
      <rPr>
        <sz val="10"/>
        <rFont val="Calibri"/>
        <family val="2"/>
        <charset val="204"/>
        <scheme val="minor"/>
      </rPr>
      <t>28.04.2005</t>
    </r>
  </si>
  <si>
    <r>
      <rPr>
        <sz val="10"/>
        <rFont val="Calibri"/>
        <family val="2"/>
        <charset val="204"/>
        <scheme val="minor"/>
      </rPr>
      <t>13.05.2005</t>
    </r>
  </si>
  <si>
    <r>
      <rPr>
        <sz val="10"/>
        <rFont val="Calibri"/>
        <family val="2"/>
        <charset val="204"/>
        <scheme val="minor"/>
      </rPr>
      <t>ЧИЧИЛАНОВ Владислав</t>
    </r>
  </si>
  <si>
    <r>
      <rPr>
        <sz val="10"/>
        <rFont val="Calibri"/>
        <family val="2"/>
        <charset val="204"/>
        <scheme val="minor"/>
      </rPr>
      <t>19.01.2005</t>
    </r>
  </si>
  <si>
    <r>
      <rPr>
        <sz val="10"/>
        <rFont val="Calibri"/>
        <family val="2"/>
        <charset val="204"/>
        <scheme val="minor"/>
      </rPr>
      <t>БЕРЛИН Иван</t>
    </r>
  </si>
  <si>
    <r>
      <rPr>
        <sz val="10"/>
        <rFont val="Calibri"/>
        <family val="2"/>
        <charset val="204"/>
        <scheme val="minor"/>
      </rPr>
      <t>05.04.2006</t>
    </r>
  </si>
  <si>
    <r>
      <rPr>
        <sz val="10"/>
        <rFont val="Calibri"/>
        <family val="2"/>
        <charset val="204"/>
        <scheme val="minor"/>
      </rPr>
      <t>ЗАИКА Дмитрий</t>
    </r>
  </si>
  <si>
    <r>
      <rPr>
        <sz val="10"/>
        <rFont val="Calibri"/>
        <family val="2"/>
        <charset val="204"/>
        <scheme val="minor"/>
      </rPr>
      <t>14.07.2005</t>
    </r>
  </si>
  <si>
    <r>
      <rPr>
        <sz val="10"/>
        <rFont val="Calibri"/>
        <family val="2"/>
        <charset val="204"/>
        <scheme val="minor"/>
      </rPr>
      <t>Курганская область</t>
    </r>
  </si>
  <si>
    <r>
      <rPr>
        <sz val="10"/>
        <rFont val="Calibri"/>
        <family val="2"/>
        <charset val="204"/>
        <scheme val="minor"/>
      </rPr>
      <t>МАЛЬЦЕВ Александр</t>
    </r>
  </si>
  <si>
    <r>
      <rPr>
        <sz val="10"/>
        <rFont val="Calibri"/>
        <family val="2"/>
        <charset val="204"/>
        <scheme val="minor"/>
      </rPr>
      <t>17.09.2006</t>
    </r>
  </si>
  <si>
    <r>
      <rPr>
        <sz val="10"/>
        <rFont val="Calibri"/>
        <family val="2"/>
        <charset val="204"/>
        <scheme val="minor"/>
      </rPr>
      <t>МЕЩЕРЯКОВ Илья</t>
    </r>
  </si>
  <si>
    <r>
      <rPr>
        <sz val="10"/>
        <rFont val="Calibri"/>
        <family val="2"/>
        <charset val="204"/>
        <scheme val="minor"/>
      </rPr>
      <t>02.02.2006</t>
    </r>
  </si>
  <si>
    <r>
      <rPr>
        <sz val="10"/>
        <rFont val="Calibri"/>
        <family val="2"/>
        <charset val="204"/>
        <scheme val="minor"/>
      </rPr>
      <t>СУГАК Дмитрий</t>
    </r>
  </si>
  <si>
    <r>
      <rPr>
        <sz val="10"/>
        <rFont val="Calibri"/>
        <family val="2"/>
        <charset val="204"/>
        <scheme val="minor"/>
      </rPr>
      <t>24.04.2006</t>
    </r>
  </si>
  <si>
    <r>
      <rPr>
        <sz val="10"/>
        <rFont val="Calibri"/>
        <family val="2"/>
        <charset val="204"/>
        <scheme val="minor"/>
      </rPr>
      <t>ГЕРГЕЛЬ Максим</t>
    </r>
  </si>
  <si>
    <r>
      <rPr>
        <sz val="10"/>
        <rFont val="Calibri"/>
        <family val="2"/>
        <charset val="204"/>
        <scheme val="minor"/>
      </rPr>
      <t>АХУНОВ Эльдар</t>
    </r>
  </si>
  <si>
    <r>
      <rPr>
        <sz val="10"/>
        <rFont val="Calibri"/>
        <family val="2"/>
        <charset val="204"/>
        <scheme val="minor"/>
      </rPr>
      <t>17.10.2006</t>
    </r>
  </si>
  <si>
    <r>
      <rPr>
        <sz val="10"/>
        <rFont val="Calibri"/>
        <family val="2"/>
        <charset val="204"/>
        <scheme val="minor"/>
      </rPr>
      <t>НИСТРАТОВ Данила</t>
    </r>
  </si>
  <si>
    <r>
      <rPr>
        <sz val="10"/>
        <rFont val="Calibri"/>
        <family val="2"/>
        <charset val="204"/>
        <scheme val="minor"/>
      </rPr>
      <t>04.03.2006</t>
    </r>
  </si>
  <si>
    <r>
      <rPr>
        <sz val="10"/>
        <rFont val="Calibri"/>
        <family val="2"/>
        <charset val="204"/>
        <scheme val="minor"/>
      </rPr>
      <t>КАЗАК Максим</t>
    </r>
  </si>
  <si>
    <r>
      <rPr>
        <sz val="10"/>
        <rFont val="Calibri"/>
        <family val="2"/>
        <charset val="204"/>
        <scheme val="minor"/>
      </rPr>
      <t>10.01.2006</t>
    </r>
  </si>
  <si>
    <r>
      <rPr>
        <sz val="10"/>
        <rFont val="Calibri"/>
        <family val="2"/>
        <charset val="204"/>
        <scheme val="minor"/>
      </rPr>
      <t>СЕЛЕЗНЕВ Илья</t>
    </r>
  </si>
  <si>
    <r>
      <rPr>
        <sz val="10"/>
        <rFont val="Calibri"/>
        <family val="2"/>
        <charset val="204"/>
        <scheme val="minor"/>
      </rPr>
      <t>22.08.2006</t>
    </r>
  </si>
  <si>
    <r>
      <rPr>
        <sz val="10"/>
        <rFont val="Calibri"/>
        <family val="2"/>
        <charset val="204"/>
        <scheme val="minor"/>
      </rPr>
      <t>ШКРЯБИН Арсен</t>
    </r>
  </si>
  <si>
    <r>
      <rPr>
        <sz val="10"/>
        <rFont val="Calibri"/>
        <family val="2"/>
        <charset val="204"/>
        <scheme val="minor"/>
      </rPr>
      <t>18.12.2006</t>
    </r>
  </si>
  <si>
    <r>
      <rPr>
        <sz val="10"/>
        <rFont val="Calibri"/>
        <family val="2"/>
        <charset val="204"/>
        <scheme val="minor"/>
      </rPr>
      <t>МАЛЬГИН Дмитрий</t>
    </r>
  </si>
  <si>
    <r>
      <rPr>
        <sz val="10"/>
        <rFont val="Calibri"/>
        <family val="2"/>
        <charset val="204"/>
        <scheme val="minor"/>
      </rPr>
      <t>28.09.2005</t>
    </r>
  </si>
  <si>
    <r>
      <rPr>
        <sz val="10"/>
        <rFont val="Calibri"/>
        <family val="2"/>
        <charset val="204"/>
        <scheme val="minor"/>
      </rPr>
      <t>ТИШКИН Степан</t>
    </r>
  </si>
  <si>
    <r>
      <rPr>
        <sz val="10"/>
        <rFont val="Calibri"/>
        <family val="2"/>
        <charset val="204"/>
        <scheme val="minor"/>
      </rPr>
      <t>06.05.2005</t>
    </r>
  </si>
  <si>
    <r>
      <rPr>
        <sz val="10"/>
        <rFont val="Calibri"/>
        <family val="2"/>
        <charset val="204"/>
        <scheme val="minor"/>
      </rPr>
      <t>ГАЛИХАНОВ Денис</t>
    </r>
  </si>
  <si>
    <r>
      <rPr>
        <sz val="10"/>
        <rFont val="Calibri"/>
        <family val="2"/>
        <charset val="204"/>
        <scheme val="minor"/>
      </rPr>
      <t>11.07.2006</t>
    </r>
  </si>
  <si>
    <r>
      <rPr>
        <sz val="10"/>
        <rFont val="Calibri"/>
        <family val="2"/>
        <charset val="204"/>
        <scheme val="minor"/>
      </rPr>
      <t>БУНЬКОВ Максим</t>
    </r>
  </si>
  <si>
    <r>
      <rPr>
        <sz val="10"/>
        <rFont val="Calibri"/>
        <family val="2"/>
        <charset val="204"/>
        <scheme val="minor"/>
      </rPr>
      <t>22.08.2005</t>
    </r>
  </si>
  <si>
    <r>
      <rPr>
        <sz val="10"/>
        <rFont val="Calibri"/>
        <family val="2"/>
        <charset val="204"/>
        <scheme val="minor"/>
      </rPr>
      <t>ВОВКАНЕЦ Евгений</t>
    </r>
  </si>
  <si>
    <r>
      <rPr>
        <sz val="10"/>
        <rFont val="Calibri"/>
        <family val="2"/>
        <charset val="204"/>
        <scheme val="minor"/>
      </rPr>
      <t>18.01.2006</t>
    </r>
  </si>
  <si>
    <r>
      <rPr>
        <sz val="10"/>
        <rFont val="Calibri"/>
        <family val="2"/>
        <charset val="204"/>
        <scheme val="minor"/>
      </rPr>
      <t>ТОЛКАЧЕВ Семен</t>
    </r>
  </si>
  <si>
    <r>
      <rPr>
        <sz val="10"/>
        <rFont val="Calibri"/>
        <family val="2"/>
        <charset val="204"/>
        <scheme val="minor"/>
      </rPr>
      <t>25.04.2005</t>
    </r>
  </si>
  <si>
    <r>
      <rPr>
        <sz val="10"/>
        <rFont val="Calibri"/>
        <family val="2"/>
        <charset val="204"/>
        <scheme val="minor"/>
      </rPr>
      <t>КОЛОСОВ Денис</t>
    </r>
  </si>
  <si>
    <r>
      <rPr>
        <sz val="10"/>
        <rFont val="Calibri"/>
        <family val="2"/>
        <charset val="204"/>
        <scheme val="minor"/>
      </rPr>
      <t>12.04.2005</t>
    </r>
  </si>
  <si>
    <r>
      <rPr>
        <sz val="10"/>
        <rFont val="Calibri"/>
        <family val="2"/>
        <charset val="204"/>
        <scheme val="minor"/>
      </rPr>
      <t>КУЦЕНКО Андрей</t>
    </r>
  </si>
  <si>
    <r>
      <rPr>
        <sz val="10"/>
        <rFont val="Calibri"/>
        <family val="2"/>
        <charset val="204"/>
        <scheme val="minor"/>
      </rPr>
      <t>30.04.2006</t>
    </r>
  </si>
  <si>
    <r>
      <rPr>
        <sz val="10"/>
        <rFont val="Calibri"/>
        <family val="2"/>
        <charset val="204"/>
        <scheme val="minor"/>
      </rPr>
      <t>ЗОЛОТАРЁВ Александр</t>
    </r>
  </si>
  <si>
    <r>
      <rPr>
        <sz val="10"/>
        <rFont val="Calibri"/>
        <family val="2"/>
        <charset val="204"/>
        <scheme val="minor"/>
      </rPr>
      <t>30.08.2006</t>
    </r>
  </si>
  <si>
    <r>
      <rPr>
        <sz val="10"/>
        <rFont val="Calibri"/>
        <family val="2"/>
        <charset val="204"/>
        <scheme val="minor"/>
      </rPr>
      <t>АБРАМОВ Александр</t>
    </r>
  </si>
  <si>
    <r>
      <rPr>
        <sz val="10"/>
        <rFont val="Calibri"/>
        <family val="2"/>
        <charset val="204"/>
        <scheme val="minor"/>
      </rPr>
      <t>28.09.2006</t>
    </r>
  </si>
  <si>
    <r>
      <rPr>
        <sz val="10"/>
        <rFont val="Calibri"/>
        <family val="2"/>
        <charset val="204"/>
        <scheme val="minor"/>
      </rPr>
      <t>ШЕШЕНИН Андрей</t>
    </r>
  </si>
  <si>
    <r>
      <rPr>
        <sz val="10"/>
        <rFont val="Calibri"/>
        <family val="2"/>
        <charset val="204"/>
        <scheme val="minor"/>
      </rPr>
      <t>16.08.2006</t>
    </r>
  </si>
  <si>
    <r>
      <rPr>
        <sz val="10"/>
        <rFont val="Calibri"/>
        <family val="2"/>
        <charset val="204"/>
        <scheme val="minor"/>
      </rPr>
      <t>ДЕМЬЯНОВ Сергей</t>
    </r>
  </si>
  <si>
    <r>
      <rPr>
        <sz val="10"/>
        <rFont val="Calibri"/>
        <family val="2"/>
        <charset val="204"/>
        <scheme val="minor"/>
      </rPr>
      <t>25.10.2005</t>
    </r>
  </si>
  <si>
    <r>
      <rPr>
        <sz val="10"/>
        <rFont val="Calibri"/>
        <family val="2"/>
        <charset val="204"/>
        <scheme val="minor"/>
      </rPr>
      <t>НОВОСЕЛОВ Кирилл</t>
    </r>
  </si>
  <si>
    <r>
      <rPr>
        <sz val="10"/>
        <rFont val="Calibri"/>
        <family val="2"/>
        <charset val="204"/>
        <scheme val="minor"/>
      </rPr>
      <t>19.02.2005</t>
    </r>
  </si>
  <si>
    <r>
      <rPr>
        <sz val="10"/>
        <rFont val="Calibri"/>
        <family val="2"/>
        <charset val="204"/>
        <scheme val="minor"/>
      </rPr>
      <t>ШВЕДКОВ Никита</t>
    </r>
  </si>
  <si>
    <r>
      <rPr>
        <sz val="10"/>
        <rFont val="Calibri"/>
        <family val="2"/>
        <charset val="204"/>
        <scheme val="minor"/>
      </rPr>
      <t>07.07.2006</t>
    </r>
  </si>
  <si>
    <r>
      <rPr>
        <sz val="10"/>
        <rFont val="Calibri"/>
        <family val="2"/>
        <charset val="204"/>
        <scheme val="minor"/>
      </rPr>
      <t>ЛАПТЕВ Матвей</t>
    </r>
  </si>
  <si>
    <r>
      <rPr>
        <sz val="10"/>
        <rFont val="Calibri"/>
        <family val="2"/>
        <charset val="204"/>
        <scheme val="minor"/>
      </rPr>
      <t>23.02.2005</t>
    </r>
  </si>
  <si>
    <r>
      <rPr>
        <sz val="10"/>
        <rFont val="Calibri"/>
        <family val="2"/>
        <charset val="204"/>
        <scheme val="minor"/>
      </rPr>
      <t>ИЛЬИНЫХ Максим</t>
    </r>
  </si>
  <si>
    <r>
      <rPr>
        <sz val="10"/>
        <rFont val="Calibri"/>
        <family val="2"/>
        <charset val="204"/>
        <scheme val="minor"/>
      </rPr>
      <t>22.05.2006</t>
    </r>
  </si>
  <si>
    <r>
      <rPr>
        <sz val="10"/>
        <rFont val="Calibri"/>
        <family val="2"/>
        <charset val="204"/>
        <scheme val="minor"/>
      </rPr>
      <t>ВЬЮНОШЕВ Матвей</t>
    </r>
  </si>
  <si>
    <r>
      <rPr>
        <sz val="10"/>
        <rFont val="Calibri"/>
        <family val="2"/>
        <charset val="204"/>
        <scheme val="minor"/>
      </rPr>
      <t>07.12.2006</t>
    </r>
  </si>
  <si>
    <r>
      <rPr>
        <sz val="10"/>
        <rFont val="Calibri"/>
        <family val="2"/>
        <charset val="204"/>
        <scheme val="minor"/>
      </rPr>
      <t>РУСАКОВ Владислав</t>
    </r>
  </si>
  <si>
    <r>
      <rPr>
        <sz val="10"/>
        <rFont val="Calibri"/>
        <family val="2"/>
        <charset val="204"/>
        <scheme val="minor"/>
      </rPr>
      <t>18.11.2005</t>
    </r>
  </si>
  <si>
    <r>
      <rPr>
        <sz val="10"/>
        <rFont val="Calibri"/>
        <family val="2"/>
        <charset val="204"/>
        <scheme val="minor"/>
      </rPr>
      <t>АФАНАСЕНКО Александр</t>
    </r>
  </si>
  <si>
    <r>
      <rPr>
        <sz val="10"/>
        <rFont val="Calibri"/>
        <family val="2"/>
        <charset val="204"/>
        <scheme val="minor"/>
      </rPr>
      <t>14.04.2006</t>
    </r>
  </si>
  <si>
    <r>
      <rPr>
        <sz val="10"/>
        <rFont val="Calibri"/>
        <family val="2"/>
        <charset val="204"/>
        <scheme val="minor"/>
      </rPr>
      <t>МУТАЛАПОВ Иван</t>
    </r>
  </si>
  <si>
    <r>
      <rPr>
        <sz val="10"/>
        <rFont val="Calibri"/>
        <family val="2"/>
        <charset val="204"/>
        <scheme val="minor"/>
      </rPr>
      <t>09.11.2006</t>
    </r>
  </si>
  <si>
    <r>
      <rPr>
        <sz val="10"/>
        <rFont val="Calibri"/>
        <family val="2"/>
        <charset val="204"/>
        <scheme val="minor"/>
      </rPr>
      <t>21.09.2006</t>
    </r>
  </si>
  <si>
    <r>
      <rPr>
        <sz val="10"/>
        <rFont val="Calibri"/>
        <family val="2"/>
        <charset val="204"/>
        <scheme val="minor"/>
      </rPr>
      <t>ТРЕЩЕТКИН Родион</t>
    </r>
  </si>
  <si>
    <r>
      <rPr>
        <sz val="10"/>
        <rFont val="Calibri"/>
        <family val="2"/>
        <charset val="204"/>
        <scheme val="minor"/>
      </rPr>
      <t>15.09.2006</t>
    </r>
  </si>
  <si>
    <r>
      <rPr>
        <sz val="10"/>
        <rFont val="Calibri"/>
        <family val="2"/>
        <charset val="204"/>
        <scheme val="minor"/>
      </rPr>
      <t>12.04.2006</t>
    </r>
  </si>
  <si>
    <r>
      <rPr>
        <sz val="10"/>
        <rFont val="Calibri"/>
        <family val="2"/>
        <charset val="204"/>
        <scheme val="minor"/>
      </rPr>
      <t>27.05.2006</t>
    </r>
  </si>
  <si>
    <r>
      <rPr>
        <sz val="10"/>
        <rFont val="Calibri"/>
        <family val="2"/>
        <charset val="204"/>
        <scheme val="minor"/>
      </rPr>
      <t>СОЛОБОЕВ Денис</t>
    </r>
  </si>
  <si>
    <r>
      <rPr>
        <sz val="10"/>
        <rFont val="Calibri"/>
        <family val="2"/>
        <charset val="204"/>
        <scheme val="minor"/>
      </rPr>
      <t>30.05.2006</t>
    </r>
  </si>
  <si>
    <r>
      <rPr>
        <sz val="10"/>
        <rFont val="Calibri"/>
        <family val="2"/>
        <charset val="204"/>
        <scheme val="minor"/>
      </rPr>
      <t>ШНЮКОВ Михаил</t>
    </r>
  </si>
  <si>
    <r>
      <rPr>
        <sz val="10"/>
        <rFont val="Calibri"/>
        <family val="2"/>
        <charset val="204"/>
        <scheme val="minor"/>
      </rPr>
      <t>21.05.2006</t>
    </r>
  </si>
  <si>
    <r>
      <rPr>
        <sz val="10"/>
        <rFont val="Calibri"/>
        <family val="2"/>
        <charset val="204"/>
        <scheme val="minor"/>
      </rPr>
      <t>АФОНИН Павел</t>
    </r>
  </si>
  <si>
    <r>
      <rPr>
        <sz val="10"/>
        <rFont val="Calibri"/>
        <family val="2"/>
        <charset val="204"/>
        <scheme val="minor"/>
      </rPr>
      <t>14.08.2006</t>
    </r>
  </si>
  <si>
    <r>
      <rPr>
        <sz val="10"/>
        <rFont val="Calibri"/>
        <family val="2"/>
        <charset val="204"/>
        <scheme val="minor"/>
      </rPr>
      <t>ПАВЛОВ Константин</t>
    </r>
  </si>
  <si>
    <r>
      <rPr>
        <sz val="10"/>
        <rFont val="Calibri"/>
        <family val="2"/>
        <charset val="204"/>
        <scheme val="minor"/>
      </rPr>
      <t>27.11.2006</t>
    </r>
  </si>
  <si>
    <r>
      <rPr>
        <sz val="10"/>
        <rFont val="Calibri"/>
        <family val="2"/>
        <charset val="204"/>
        <scheme val="minor"/>
      </rPr>
      <t>СЛОБОДЧИКОВ Илья</t>
    </r>
  </si>
  <si>
    <r>
      <rPr>
        <sz val="10"/>
        <rFont val="Calibri"/>
        <family val="2"/>
        <charset val="204"/>
        <scheme val="minor"/>
      </rPr>
      <t>30.09.2006</t>
    </r>
  </si>
  <si>
    <r>
      <rPr>
        <sz val="10"/>
        <rFont val="Calibri"/>
        <family val="2"/>
        <charset val="204"/>
        <scheme val="minor"/>
      </rPr>
      <t>КУЗНЕЦОВ Артем</t>
    </r>
  </si>
  <si>
    <r>
      <rPr>
        <sz val="10"/>
        <rFont val="Calibri"/>
        <family val="2"/>
        <charset val="204"/>
        <scheme val="minor"/>
      </rPr>
      <t>09.08.2006</t>
    </r>
  </si>
  <si>
    <r>
      <rPr>
        <sz val="10"/>
        <rFont val="Calibri"/>
        <family val="2"/>
        <charset val="204"/>
        <scheme val="minor"/>
      </rPr>
      <t>РЫБИН Дмитрий</t>
    </r>
  </si>
  <si>
    <r>
      <rPr>
        <sz val="10"/>
        <rFont val="Calibri"/>
        <family val="2"/>
        <charset val="204"/>
        <scheme val="minor"/>
      </rPr>
      <t>15.08.2006</t>
    </r>
  </si>
  <si>
    <r>
      <rPr>
        <sz val="10"/>
        <rFont val="Calibri"/>
        <family val="2"/>
        <charset val="204"/>
        <scheme val="minor"/>
      </rPr>
      <t>ГОЛЯКОВ Максим</t>
    </r>
  </si>
  <si>
    <r>
      <rPr>
        <sz val="10"/>
        <rFont val="Calibri"/>
        <family val="2"/>
        <charset val="204"/>
        <scheme val="minor"/>
      </rPr>
      <t>21.10.2006</t>
    </r>
  </si>
  <si>
    <r>
      <rPr>
        <sz val="10"/>
        <rFont val="Calibri"/>
        <family val="2"/>
        <charset val="204"/>
        <scheme val="minor"/>
      </rPr>
      <t>НС</t>
    </r>
  </si>
  <si>
    <r>
      <rPr>
        <sz val="10"/>
        <rFont val="Calibri"/>
        <family val="2"/>
        <charset val="204"/>
        <scheme val="minor"/>
      </rPr>
      <t>КОЛОТОВ Дмитрий</t>
    </r>
  </si>
  <si>
    <r>
      <rPr>
        <sz val="10"/>
        <rFont val="Calibri"/>
        <family val="2"/>
        <charset val="204"/>
        <scheme val="minor"/>
      </rPr>
      <t>03.01.2005</t>
    </r>
  </si>
  <si>
    <t>1 сп.юн.р.</t>
  </si>
  <si>
    <t>2 сп.юн.р.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</si>
  <si>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</si>
  <si>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</si>
  <si>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</si>
  <si>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</si>
  <si>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</si>
  <si>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</si>
  <si>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</si>
  <si>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</si>
  <si>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</si>
  <si>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</si>
  <si>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</si>
  <si>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Температура: +12+14</t>
  </si>
  <si>
    <t>Влажность: 44%</t>
  </si>
  <si>
    <t>Осадки: без осадков</t>
  </si>
  <si>
    <t>Ветер:</t>
  </si>
  <si>
    <t>ЧУЛКОВ Алексей</t>
  </si>
  <si>
    <t>ГУМЕНЧУК Кирилл</t>
  </si>
  <si>
    <t>МУЛЯР Владислав</t>
  </si>
  <si>
    <t>ПЛОСКОНЕНКО Кирилл</t>
  </si>
  <si>
    <t>ШАЙДУЛЛИН Тимур</t>
  </si>
  <si>
    <t>Федерация велосипедного спорта 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</si>
</sst>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6" formatCode="0.000"/>
    <numFmt numFmtId="168" formatCode="hh:mm:ss.00"/>
    <numFmt numFmtId="169" formatCode="hh:mm:ss"/>
    <numFmt numFmtId="170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30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9" fillId="0" borderId="10" xfId="4" applyFont="1" applyBorder="1" applyAlignment="1">
      <alignment horizontal="righ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9" fillId="0" borderId="7" xfId="4" applyFont="1" applyBorder="1" applyAlignment="1">
      <alignment horizontal="righ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4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21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0" fillId="2" borderId="13" xfId="4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5" fillId="0" borderId="4" xfId="4" applyFont="1" applyBorder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25" fillId="0" borderId="5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wrapText="1"/>
    </xf>
    <xf numFmtId="0" fontId="13" fillId="0" borderId="37" xfId="4" applyFont="1" applyFill="1" applyBorder="1" applyAlignment="1">
      <alignment horizontal="center" vertical="center"/>
    </xf>
    <xf numFmtId="0" fontId="13" fillId="0" borderId="38" xfId="4" applyFont="1" applyFill="1" applyBorder="1" applyAlignment="1">
      <alignment horizontal="center" vertical="center"/>
    </xf>
    <xf numFmtId="0" fontId="13" fillId="0" borderId="39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10" fillId="2" borderId="12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3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4" fillId="2" borderId="41" xfId="4" applyFont="1" applyFill="1" applyBorder="1" applyAlignment="1">
      <alignment horizontal="center" vertical="center"/>
    </xf>
    <xf numFmtId="0" fontId="14" fillId="2" borderId="42" xfId="3" applyFont="1" applyFill="1" applyBorder="1" applyAlignment="1">
      <alignment horizontal="center" vertical="center" wrapText="1"/>
    </xf>
    <xf numFmtId="0" fontId="14" fillId="2" borderId="42" xfId="4" applyFont="1" applyFill="1" applyBorder="1" applyAlignment="1">
      <alignment horizontal="center" vertical="center" wrapText="1"/>
    </xf>
    <xf numFmtId="0" fontId="14" fillId="2" borderId="43" xfId="4" applyFont="1" applyFill="1" applyBorder="1" applyAlignment="1">
      <alignment horizontal="center" vertical="center" wrapText="1"/>
    </xf>
    <xf numFmtId="0" fontId="14" fillId="2" borderId="26" xfId="4" applyFont="1" applyFill="1" applyBorder="1" applyAlignment="1">
      <alignment horizontal="center" vertical="center"/>
    </xf>
    <xf numFmtId="0" fontId="14" fillId="2" borderId="27" xfId="3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left" vertical="center"/>
    </xf>
    <xf numFmtId="0" fontId="26" fillId="0" borderId="27" xfId="0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4" applyFont="1" applyFill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/>
    </xf>
    <xf numFmtId="0" fontId="26" fillId="0" borderId="45" xfId="0" applyFont="1" applyBorder="1" applyAlignment="1">
      <alignment horizontal="left" vertical="center"/>
    </xf>
    <xf numFmtId="169" fontId="13" fillId="0" borderId="45" xfId="4" applyNumberFormat="1" applyFont="1" applyBorder="1" applyAlignment="1">
      <alignment horizontal="center" vertical="center"/>
    </xf>
    <xf numFmtId="166" fontId="13" fillId="0" borderId="45" xfId="4" applyNumberFormat="1" applyFont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26" fillId="0" borderId="26" xfId="0" applyNumberFormat="1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168" fontId="26" fillId="0" borderId="27" xfId="0" applyNumberFormat="1" applyFont="1" applyBorder="1" applyAlignment="1">
      <alignment horizontal="center" vertical="center"/>
    </xf>
    <xf numFmtId="168" fontId="26" fillId="0" borderId="27" xfId="0" applyNumberFormat="1" applyFont="1" applyBorder="1" applyAlignment="1">
      <alignment horizontal="center" vertical="top"/>
    </xf>
    <xf numFmtId="0" fontId="26" fillId="0" borderId="27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top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7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70" fontId="3" fillId="0" borderId="47" xfId="0" applyNumberFormat="1" applyFont="1" applyBorder="1" applyAlignment="1">
      <alignment vertical="center"/>
    </xf>
    <xf numFmtId="2" fontId="3" fillId="0" borderId="48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70" fontId="3" fillId="0" borderId="40" xfId="0" applyNumberFormat="1" applyFont="1" applyBorder="1" applyAlignment="1">
      <alignment vertical="center"/>
    </xf>
    <xf numFmtId="2" fontId="3" fillId="0" borderId="49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170" fontId="3" fillId="0" borderId="31" xfId="0" applyNumberFormat="1" applyFont="1" applyBorder="1" applyAlignment="1">
      <alignment vertical="center"/>
    </xf>
    <xf numFmtId="2" fontId="3" fillId="0" borderId="50" xfId="0" applyNumberFormat="1" applyFont="1" applyBorder="1" applyAlignment="1">
      <alignment vertical="center"/>
    </xf>
    <xf numFmtId="0" fontId="3" fillId="0" borderId="4" xfId="4" applyFont="1" applyBorder="1" applyAlignment="1">
      <alignment horizontal="center"/>
    </xf>
    <xf numFmtId="0" fontId="13" fillId="0" borderId="5" xfId="4" applyFont="1" applyFill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370379</xdr:colOff>
      <xdr:row>0</xdr:row>
      <xdr:rowOff>79745</xdr:rowOff>
    </xdr:from>
    <xdr:to>
      <xdr:col>3</xdr:col>
      <xdr:colOff>434654</xdr:colOff>
      <xdr:row>3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829" y="79745"/>
          <a:ext cx="864375" cy="7013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175575</xdr:colOff>
      <xdr:row>3</xdr:row>
      <xdr:rowOff>104775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9025" cy="771525"/>
        </a:xfrm>
        <a:prstGeom prst="rect">
          <a:avLst/>
        </a:prstGeom>
      </xdr:spPr>
    </xdr:pic>
    <xdr:clientData/>
  </xdr:twoCellAnchor>
  <xdr:oneCellAnchor>
    <xdr:from>
      <xdr:col>10</xdr:col>
      <xdr:colOff>790575</xdr:colOff>
      <xdr:row>0</xdr:row>
      <xdr:rowOff>114300</xdr:rowOff>
    </xdr:from>
    <xdr:ext cx="726730" cy="619125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53500" y="114300"/>
          <a:ext cx="726730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25" t="s">
        <v>37</v>
      </c>
      <c r="B1" s="125"/>
      <c r="C1" s="125"/>
      <c r="D1" s="125"/>
      <c r="E1" s="125"/>
      <c r="F1" s="125"/>
      <c r="G1" s="125"/>
    </row>
    <row r="2" spans="1:9" ht="15.75" customHeight="1" x14ac:dyDescent="0.2">
      <c r="A2" s="126" t="s">
        <v>61</v>
      </c>
      <c r="B2" s="126"/>
      <c r="C2" s="126"/>
      <c r="D2" s="126"/>
      <c r="E2" s="126"/>
      <c r="F2" s="126"/>
      <c r="G2" s="126"/>
    </row>
    <row r="3" spans="1:9" ht="21" x14ac:dyDescent="0.2">
      <c r="A3" s="125" t="s">
        <v>38</v>
      </c>
      <c r="B3" s="125"/>
      <c r="C3" s="125"/>
      <c r="D3" s="125"/>
      <c r="E3" s="125"/>
      <c r="F3" s="125"/>
      <c r="G3" s="125"/>
    </row>
    <row r="4" spans="1:9" ht="21" x14ac:dyDescent="0.2">
      <c r="A4" s="125" t="s">
        <v>55</v>
      </c>
      <c r="B4" s="125"/>
      <c r="C4" s="125"/>
      <c r="D4" s="125"/>
      <c r="E4" s="125"/>
      <c r="F4" s="125"/>
      <c r="G4" s="125"/>
    </row>
    <row r="5" spans="1:9" s="2" customFormat="1" ht="28.5" x14ac:dyDescent="0.2">
      <c r="A5" s="127" t="s">
        <v>25</v>
      </c>
      <c r="B5" s="127"/>
      <c r="C5" s="127"/>
      <c r="D5" s="127"/>
      <c r="E5" s="127"/>
      <c r="F5" s="127"/>
      <c r="G5" s="127"/>
      <c r="I5" s="3"/>
    </row>
    <row r="6" spans="1:9" s="2" customFormat="1" ht="18" customHeight="1" thickBot="1" x14ac:dyDescent="0.25">
      <c r="A6" s="117" t="s">
        <v>40</v>
      </c>
      <c r="B6" s="117"/>
      <c r="C6" s="117"/>
      <c r="D6" s="117"/>
      <c r="E6" s="117"/>
      <c r="F6" s="117"/>
      <c r="G6" s="117"/>
    </row>
    <row r="7" spans="1:9" ht="18" customHeight="1" thickTop="1" x14ac:dyDescent="0.2">
      <c r="A7" s="118" t="s">
        <v>0</v>
      </c>
      <c r="B7" s="119"/>
      <c r="C7" s="119"/>
      <c r="D7" s="119"/>
      <c r="E7" s="119"/>
      <c r="F7" s="119"/>
      <c r="G7" s="120"/>
    </row>
    <row r="8" spans="1:9" ht="18" customHeight="1" x14ac:dyDescent="0.2">
      <c r="A8" s="121" t="s">
        <v>1</v>
      </c>
      <c r="B8" s="122"/>
      <c r="C8" s="122"/>
      <c r="D8" s="122"/>
      <c r="E8" s="122"/>
      <c r="F8" s="122"/>
      <c r="G8" s="123"/>
    </row>
    <row r="9" spans="1:9" ht="19.5" customHeight="1" x14ac:dyDescent="0.2">
      <c r="A9" s="121" t="s">
        <v>2</v>
      </c>
      <c r="B9" s="122"/>
      <c r="C9" s="122"/>
      <c r="D9" s="122"/>
      <c r="E9" s="122"/>
      <c r="F9" s="122"/>
      <c r="G9" s="123"/>
    </row>
    <row r="10" spans="1:9" ht="15.75" x14ac:dyDescent="0.2">
      <c r="A10" s="4" t="s">
        <v>3</v>
      </c>
      <c r="B10" s="5"/>
      <c r="C10" s="6" t="s">
        <v>173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24" t="s">
        <v>27</v>
      </c>
      <c r="E11" s="124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30" t="s">
        <v>26</v>
      </c>
      <c r="B18" s="132" t="s">
        <v>19</v>
      </c>
      <c r="C18" s="132" t="s">
        <v>20</v>
      </c>
      <c r="D18" s="134" t="s">
        <v>21</v>
      </c>
      <c r="E18" s="132" t="s">
        <v>22</v>
      </c>
      <c r="F18" s="132" t="s">
        <v>29</v>
      </c>
      <c r="G18" s="128" t="s">
        <v>23</v>
      </c>
    </row>
    <row r="19" spans="1:13" s="36" customFormat="1" ht="22.5" customHeight="1" x14ac:dyDescent="0.2">
      <c r="A19" s="131"/>
      <c r="B19" s="133"/>
      <c r="C19" s="133"/>
      <c r="D19" s="135"/>
      <c r="E19" s="133"/>
      <c r="F19" s="136"/>
      <c r="G19" s="129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0.34003801813856327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6.9909788066591982E-2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0.65424271171382975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0.70138142416304805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0.52761698661907475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0.7266548848343366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0.61551728297936592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0.4408380273177932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0.15182471828465649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0.9191573467465195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0.12054717734035392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2.4680359699103649E-2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0.72903092984973605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0.22061594258310746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3.7879330720699267E-2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0.28006126921430685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0.16728038666463851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1.8900850019699766E-2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0.81131534999894195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0.75678283736141749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0.56501296616073238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0.60116840670048632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0.11224954337875737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0.67781413132748969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0.87035492056086028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174</v>
      </c>
      <c r="F45" s="54">
        <v>0.47638888888888797</v>
      </c>
      <c r="G45" s="42"/>
      <c r="H45" s="41">
        <f t="shared" ca="1" si="0"/>
        <v>0.1008682962570997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0.55378368239091003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0.89140237270810119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0.11237384598117894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2.8014282368616472E-2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174</v>
      </c>
      <c r="F50" s="54">
        <v>0.47986111111110902</v>
      </c>
      <c r="G50" s="42"/>
      <c r="H50" s="41">
        <f t="shared" ca="1" si="0"/>
        <v>0.31990983719165267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0.14680720633211519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175</v>
      </c>
      <c r="F52" s="54">
        <v>0.48124999999999801</v>
      </c>
      <c r="G52" s="42"/>
      <c r="H52" s="41">
        <f t="shared" ref="H52:H82" ca="1" si="1">RAND()</f>
        <v>0.50791482724847459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0.5487876194395449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0.37146789299211125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0.86071573639314647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0.27466671183290059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0.4368112367658068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0.75992281117773419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0.49091136418261394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0.29036296435573472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174</v>
      </c>
      <c r="F61" s="54">
        <v>0.48749999999999799</v>
      </c>
      <c r="G61" s="42"/>
      <c r="H61" s="41">
        <f t="shared" ca="1" si="1"/>
        <v>0.29112828878261421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0.10532678550148111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0.63946976262903421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0.23602623807368006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0.42194197209433892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0.26015932842147715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6.2196406540209526E-2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0.8244548481420626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176</v>
      </c>
      <c r="F69" s="54">
        <v>0.49305555555555303</v>
      </c>
      <c r="G69" s="42"/>
      <c r="H69" s="41">
        <f t="shared" ca="1" si="1"/>
        <v>0.41570664677968805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0.73998980407415271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0.30172099798883123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2.3742065637468168E-2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0.30612126344755997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9.479787399144568E-2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0.93891001617030867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0.66261569716430746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0.47719871244300716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0.60178568148807332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0.50772084507159398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0.37429817888361117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0.71914301150214999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0.46432099112838743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0.11662692515958106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177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0.75832977822109926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5.7968637662023759E-2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1.2620228618761886E-2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0.64734983314120909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0.5627799664486719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0.23583597139666812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0.91202384045969243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0.48016190863898711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0.21761022528787877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0.34990973034660899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0.76044041827015163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0.12950963486707079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0.495389526897274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0.13425823226516609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0.86519636510997699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0.86379106167501996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0.12876480176834093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2.8805539563650062E-2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2.6373923642261765E-2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0.46105044417098029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1.9118461381305574E-3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4.4578767605062963E-2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0.97239205890376312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0.35112929966603612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4.3244887749959493E-2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174</v>
      </c>
      <c r="F114" s="54">
        <v>0.52430555555555003</v>
      </c>
      <c r="G114" s="63"/>
      <c r="H114" s="41">
        <f t="shared" ca="1" si="4"/>
        <v>0.63435897911924788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0.98586054763217812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0.23802450589403878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0.57051718633090642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103"/>
  <sheetViews>
    <sheetView tabSelected="1" view="pageBreakPreview" zoomScaleNormal="100" zoomScaleSheetLayoutView="100" workbookViewId="0">
      <selection activeCell="A6" sqref="A6:L6"/>
    </sheetView>
  </sheetViews>
  <sheetFormatPr defaultRowHeight="12.75" x14ac:dyDescent="0.2"/>
  <cols>
    <col min="1" max="1" width="6.125" style="65" customWidth="1"/>
    <col min="2" max="2" width="6.125" style="103" customWidth="1"/>
    <col min="3" max="3" width="10.5" style="103" customWidth="1"/>
    <col min="4" max="4" width="17.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5.75" customHeight="1" x14ac:dyDescent="0.2">
      <c r="A1" s="138" t="s">
        <v>37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5.75" customHeight="1" x14ac:dyDescent="0.2">
      <c r="A2" s="138" t="s">
        <v>178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21" x14ac:dyDescent="0.2">
      <c r="A3" s="138" t="s">
        <v>179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21" x14ac:dyDescent="0.2">
      <c r="A4" s="138" t="s">
        <v>38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2" ht="20.25" customHeight="1" x14ac:dyDescent="0.2">
      <c r="A5" s="138" t="s">
        <v>342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s="66" customFormat="1" ht="28.5" x14ac:dyDescent="0.2">
      <c r="A6" s="139" t="s">
        <v>39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s="66" customFormat="1" ht="18" customHeight="1" x14ac:dyDescent="0.2">
      <c r="A7" s="137" t="s">
        <v>40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 s="66" customFormat="1" ht="4.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8" customHeight="1" thickTop="1" x14ac:dyDescent="0.2">
      <c r="A9" s="142" t="s">
        <v>41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4"/>
    </row>
    <row r="10" spans="1:12" ht="18" customHeight="1" x14ac:dyDescent="0.2">
      <c r="A10" s="145" t="s">
        <v>1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2" ht="19.5" customHeight="1" x14ac:dyDescent="0.2">
      <c r="A11" s="145" t="s">
        <v>54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71" t="s">
        <v>180</v>
      </c>
      <c r="B13" s="72"/>
      <c r="C13" s="104"/>
      <c r="D13" s="105"/>
      <c r="E13" s="73"/>
      <c r="F13" s="73"/>
      <c r="G13" s="74" t="s">
        <v>182</v>
      </c>
      <c r="H13" s="73"/>
      <c r="I13" s="73"/>
      <c r="J13" s="73"/>
      <c r="K13" s="75"/>
      <c r="L13" s="76" t="s">
        <v>184</v>
      </c>
    </row>
    <row r="14" spans="1:12" ht="15.75" x14ac:dyDescent="0.2">
      <c r="A14" s="77" t="s">
        <v>181</v>
      </c>
      <c r="B14" s="78"/>
      <c r="C14" s="106"/>
      <c r="D14" s="107"/>
      <c r="E14" s="79"/>
      <c r="F14" s="79"/>
      <c r="G14" s="80" t="s">
        <v>183</v>
      </c>
      <c r="H14" s="79"/>
      <c r="I14" s="79"/>
      <c r="J14" s="79"/>
      <c r="K14" s="81"/>
      <c r="L14" s="82" t="s">
        <v>185</v>
      </c>
    </row>
    <row r="15" spans="1:12" ht="15" x14ac:dyDescent="0.2">
      <c r="A15" s="160" t="s">
        <v>8</v>
      </c>
      <c r="B15" s="161"/>
      <c r="C15" s="161"/>
      <c r="D15" s="161"/>
      <c r="E15" s="161"/>
      <c r="F15" s="161"/>
      <c r="G15" s="162"/>
      <c r="H15" s="163" t="s">
        <v>9</v>
      </c>
      <c r="I15" s="161"/>
      <c r="J15" s="161"/>
      <c r="K15" s="161"/>
      <c r="L15" s="164"/>
    </row>
    <row r="16" spans="1:12" ht="15" x14ac:dyDescent="0.2">
      <c r="A16" s="83" t="s">
        <v>10</v>
      </c>
      <c r="B16" s="84"/>
      <c r="C16" s="84"/>
      <c r="D16" s="85"/>
      <c r="E16" s="86"/>
      <c r="F16" s="85"/>
      <c r="G16" s="87"/>
      <c r="H16" s="88" t="s">
        <v>186</v>
      </c>
      <c r="I16" s="89"/>
      <c r="J16" s="89"/>
      <c r="K16" s="89"/>
      <c r="L16" s="90"/>
    </row>
    <row r="17" spans="1:20" ht="15" x14ac:dyDescent="0.2">
      <c r="A17" s="83" t="s">
        <v>12</v>
      </c>
      <c r="B17" s="84"/>
      <c r="C17" s="84"/>
      <c r="D17" s="91"/>
      <c r="E17" s="86"/>
      <c r="F17" s="85"/>
      <c r="G17" s="87" t="s">
        <v>191</v>
      </c>
      <c r="H17" s="88" t="s">
        <v>187</v>
      </c>
      <c r="I17" s="89"/>
      <c r="J17" s="89"/>
      <c r="K17" s="89"/>
      <c r="L17" s="90"/>
    </row>
    <row r="18" spans="1:20" ht="15" x14ac:dyDescent="0.2">
      <c r="A18" s="83" t="s">
        <v>14</v>
      </c>
      <c r="B18" s="84"/>
      <c r="C18" s="84"/>
      <c r="D18" s="91"/>
      <c r="E18" s="86"/>
      <c r="F18" s="85"/>
      <c r="G18" s="87" t="s">
        <v>192</v>
      </c>
      <c r="H18" s="88" t="s">
        <v>188</v>
      </c>
      <c r="I18" s="89"/>
      <c r="J18" s="89"/>
      <c r="K18" s="89"/>
      <c r="L18" s="90"/>
    </row>
    <row r="19" spans="1:20" ht="15.75" thickBot="1" x14ac:dyDescent="0.25">
      <c r="A19" s="83" t="s">
        <v>16</v>
      </c>
      <c r="B19" s="92"/>
      <c r="C19" s="92"/>
      <c r="D19" s="93"/>
      <c r="E19" s="93"/>
      <c r="F19" s="93"/>
      <c r="G19" s="94" t="s">
        <v>190</v>
      </c>
      <c r="H19" s="88" t="s">
        <v>172</v>
      </c>
      <c r="I19" s="89"/>
      <c r="J19" s="89"/>
      <c r="K19" s="89">
        <v>10</v>
      </c>
      <c r="L19" s="90" t="s">
        <v>189</v>
      </c>
    </row>
    <row r="20" spans="1:20" ht="6.75" customHeight="1" thickTop="1" thickBot="1" x14ac:dyDescent="0.25">
      <c r="A20" s="95"/>
      <c r="B20" s="96"/>
      <c r="C20" s="96"/>
      <c r="D20" s="97"/>
      <c r="E20" s="97"/>
      <c r="F20" s="97"/>
      <c r="G20" s="97"/>
      <c r="H20" s="97"/>
      <c r="I20" s="97"/>
      <c r="J20" s="97"/>
      <c r="K20" s="97"/>
      <c r="L20" s="98"/>
    </row>
    <row r="21" spans="1:20" s="99" customFormat="1" ht="21" customHeight="1" thickTop="1" x14ac:dyDescent="0.2">
      <c r="A21" s="172" t="s">
        <v>42</v>
      </c>
      <c r="B21" s="173" t="s">
        <v>19</v>
      </c>
      <c r="C21" s="173" t="s">
        <v>43</v>
      </c>
      <c r="D21" s="173" t="s">
        <v>20</v>
      </c>
      <c r="E21" s="173" t="s">
        <v>21</v>
      </c>
      <c r="F21" s="173" t="s">
        <v>44</v>
      </c>
      <c r="G21" s="173" t="s">
        <v>22</v>
      </c>
      <c r="H21" s="173" t="s">
        <v>45</v>
      </c>
      <c r="I21" s="173" t="s">
        <v>46</v>
      </c>
      <c r="J21" s="173" t="s">
        <v>47</v>
      </c>
      <c r="K21" s="174" t="s">
        <v>48</v>
      </c>
      <c r="L21" s="175" t="s">
        <v>23</v>
      </c>
      <c r="M21" s="165" t="s">
        <v>57</v>
      </c>
      <c r="N21" s="148" t="s">
        <v>58</v>
      </c>
    </row>
    <row r="22" spans="1:20" s="99" customFormat="1" ht="13.5" customHeight="1" x14ac:dyDescent="0.2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8"/>
      <c r="L22" s="179"/>
      <c r="M22" s="165"/>
      <c r="N22" s="148"/>
    </row>
    <row r="23" spans="1:20" s="100" customFormat="1" ht="26.25" customHeight="1" x14ac:dyDescent="0.2">
      <c r="A23" s="193">
        <v>1</v>
      </c>
      <c r="B23" s="181">
        <v>49</v>
      </c>
      <c r="C23" s="181">
        <v>10083179100</v>
      </c>
      <c r="D23" s="180" t="s">
        <v>193</v>
      </c>
      <c r="E23" s="196" t="s">
        <v>194</v>
      </c>
      <c r="F23" s="181" t="s">
        <v>171</v>
      </c>
      <c r="G23" s="196" t="s">
        <v>195</v>
      </c>
      <c r="H23" s="197">
        <v>9.6783564814814805E-3</v>
      </c>
      <c r="I23" s="198"/>
      <c r="J23" s="181">
        <v>43.06</v>
      </c>
      <c r="K23" s="102" t="s">
        <v>62</v>
      </c>
      <c r="L23" s="182"/>
      <c r="M23" s="111">
        <v>0.52470358796296301</v>
      </c>
      <c r="N23" s="108">
        <v>0.51249999999999596</v>
      </c>
      <c r="O23" s="65"/>
      <c r="P23" s="65"/>
      <c r="Q23" s="65"/>
      <c r="R23" s="65"/>
      <c r="S23" s="65"/>
      <c r="T23" s="65"/>
    </row>
    <row r="24" spans="1:20" s="100" customFormat="1" ht="27.75" customHeight="1" x14ac:dyDescent="0.2">
      <c r="A24" s="193">
        <v>2</v>
      </c>
      <c r="B24" s="181">
        <v>176</v>
      </c>
      <c r="C24" s="181">
        <v>10082231732</v>
      </c>
      <c r="D24" s="180" t="s">
        <v>196</v>
      </c>
      <c r="E24" s="196" t="s">
        <v>197</v>
      </c>
      <c r="F24" s="196" t="s">
        <v>198</v>
      </c>
      <c r="G24" s="196" t="s">
        <v>199</v>
      </c>
      <c r="H24" s="197">
        <v>9.7018518518518521E-3</v>
      </c>
      <c r="I24" s="197">
        <v>2.3495370370370367E-5</v>
      </c>
      <c r="J24" s="181">
        <v>42.96</v>
      </c>
      <c r="K24" s="102" t="s">
        <v>62</v>
      </c>
      <c r="L24" s="182"/>
      <c r="M24" s="111">
        <v>0.5149914351851852</v>
      </c>
      <c r="N24" s="108">
        <v>0.50277777777777399</v>
      </c>
      <c r="O24" s="65"/>
      <c r="P24" s="65"/>
      <c r="Q24" s="65"/>
      <c r="R24" s="65"/>
      <c r="S24" s="65"/>
      <c r="T24" s="65"/>
    </row>
    <row r="25" spans="1:20" s="100" customFormat="1" ht="27.75" customHeight="1" x14ac:dyDescent="0.2">
      <c r="A25" s="193">
        <v>3</v>
      </c>
      <c r="B25" s="181">
        <v>8</v>
      </c>
      <c r="C25" s="181">
        <v>10081650136</v>
      </c>
      <c r="D25" s="180" t="s">
        <v>200</v>
      </c>
      <c r="E25" s="196" t="s">
        <v>201</v>
      </c>
      <c r="F25" s="196" t="s">
        <v>198</v>
      </c>
      <c r="G25" s="196" t="s">
        <v>202</v>
      </c>
      <c r="H25" s="197">
        <v>9.7319444444444441E-3</v>
      </c>
      <c r="I25" s="197">
        <v>5.3587962962962957E-5</v>
      </c>
      <c r="J25" s="181">
        <v>42.81</v>
      </c>
      <c r="K25" s="102" t="s">
        <v>62</v>
      </c>
      <c r="L25" s="183"/>
      <c r="M25" s="110">
        <v>0.47557743055555557</v>
      </c>
      <c r="N25" s="108">
        <v>0.46319444444444402</v>
      </c>
    </row>
    <row r="26" spans="1:20" s="100" customFormat="1" ht="27.75" customHeight="1" x14ac:dyDescent="0.2">
      <c r="A26" s="193">
        <v>4</v>
      </c>
      <c r="B26" s="181">
        <v>29</v>
      </c>
      <c r="C26" s="181">
        <v>10077686573</v>
      </c>
      <c r="D26" s="180" t="s">
        <v>203</v>
      </c>
      <c r="E26" s="196" t="s">
        <v>204</v>
      </c>
      <c r="F26" s="196" t="s">
        <v>198</v>
      </c>
      <c r="G26" s="196" t="s">
        <v>205</v>
      </c>
      <c r="H26" s="197">
        <v>9.7458333333333338E-3</v>
      </c>
      <c r="I26" s="197">
        <v>6.736111111111111E-5</v>
      </c>
      <c r="J26" s="181">
        <v>42.76</v>
      </c>
      <c r="K26" s="102" t="s">
        <v>62</v>
      </c>
      <c r="L26" s="182"/>
      <c r="M26" s="111">
        <v>0.50898958333333333</v>
      </c>
      <c r="N26" s="108">
        <v>0.49652777777777501</v>
      </c>
      <c r="O26" s="65"/>
      <c r="P26" s="65"/>
      <c r="Q26" s="65"/>
      <c r="R26" s="65"/>
      <c r="S26" s="65"/>
      <c r="T26" s="65"/>
    </row>
    <row r="27" spans="1:20" s="100" customFormat="1" ht="27.75" customHeight="1" x14ac:dyDescent="0.2">
      <c r="A27" s="193">
        <v>5</v>
      </c>
      <c r="B27" s="181">
        <v>57</v>
      </c>
      <c r="C27" s="181">
        <v>10093909522</v>
      </c>
      <c r="D27" s="180" t="s">
        <v>206</v>
      </c>
      <c r="E27" s="196" t="s">
        <v>207</v>
      </c>
      <c r="F27" s="196" t="s">
        <v>198</v>
      </c>
      <c r="G27" s="196" t="s">
        <v>208</v>
      </c>
      <c r="H27" s="197">
        <v>9.8759259259259252E-3</v>
      </c>
      <c r="I27" s="197">
        <v>1.9756944444444447E-4</v>
      </c>
      <c r="J27" s="181">
        <v>42.2</v>
      </c>
      <c r="K27" s="102" t="s">
        <v>62</v>
      </c>
      <c r="L27" s="182"/>
      <c r="M27" s="111">
        <v>0.52706354166666669</v>
      </c>
      <c r="N27" s="108">
        <v>0.51458333333332895</v>
      </c>
      <c r="O27" s="65"/>
      <c r="P27" s="65"/>
      <c r="Q27" s="65"/>
      <c r="R27" s="65"/>
      <c r="S27" s="65"/>
      <c r="T27" s="65"/>
    </row>
    <row r="28" spans="1:20" s="100" customFormat="1" ht="27.75" customHeight="1" x14ac:dyDescent="0.2">
      <c r="A28" s="193">
        <v>6</v>
      </c>
      <c r="B28" s="181">
        <v>4</v>
      </c>
      <c r="C28" s="181">
        <v>10084268530</v>
      </c>
      <c r="D28" s="180" t="s">
        <v>209</v>
      </c>
      <c r="E28" s="196" t="s">
        <v>210</v>
      </c>
      <c r="F28" s="196" t="s">
        <v>198</v>
      </c>
      <c r="G28" s="196" t="s">
        <v>202</v>
      </c>
      <c r="H28" s="197">
        <v>9.9228009259259252E-3</v>
      </c>
      <c r="I28" s="197">
        <v>2.4432870370370369E-4</v>
      </c>
      <c r="J28" s="181">
        <v>42.01</v>
      </c>
      <c r="K28" s="102" t="s">
        <v>62</v>
      </c>
      <c r="L28" s="182"/>
      <c r="M28" s="111">
        <v>0.5216108796296296</v>
      </c>
      <c r="N28" s="108">
        <v>0.50902777777777397</v>
      </c>
      <c r="O28" s="65"/>
      <c r="P28" s="65"/>
      <c r="Q28" s="65"/>
      <c r="R28" s="65"/>
      <c r="S28" s="65"/>
      <c r="T28" s="65"/>
    </row>
    <row r="29" spans="1:20" s="100" customFormat="1" ht="27.75" customHeight="1" x14ac:dyDescent="0.2">
      <c r="A29" s="193">
        <v>7</v>
      </c>
      <c r="B29" s="181">
        <v>59</v>
      </c>
      <c r="C29" s="181">
        <v>10092633667</v>
      </c>
      <c r="D29" s="180" t="s">
        <v>211</v>
      </c>
      <c r="E29" s="196" t="s">
        <v>212</v>
      </c>
      <c r="F29" s="196" t="s">
        <v>198</v>
      </c>
      <c r="G29" s="196" t="s">
        <v>208</v>
      </c>
      <c r="H29" s="197">
        <v>9.9432870370370369E-3</v>
      </c>
      <c r="I29" s="197">
        <v>2.6481481481481478E-4</v>
      </c>
      <c r="J29" s="181">
        <v>41.91</v>
      </c>
      <c r="K29" s="102"/>
      <c r="L29" s="182"/>
      <c r="M29" s="111">
        <v>0.49808935185185188</v>
      </c>
      <c r="N29" s="108">
        <v>0.485416666666664</v>
      </c>
      <c r="O29" s="65"/>
      <c r="P29" s="65"/>
      <c r="Q29" s="65"/>
      <c r="R29" s="65"/>
      <c r="S29" s="65"/>
      <c r="T29" s="65"/>
    </row>
    <row r="30" spans="1:20" s="100" customFormat="1" ht="27.75" customHeight="1" x14ac:dyDescent="0.2">
      <c r="A30" s="193">
        <v>8</v>
      </c>
      <c r="B30" s="181">
        <v>25</v>
      </c>
      <c r="C30" s="181">
        <v>10077687179</v>
      </c>
      <c r="D30" s="180" t="s">
        <v>213</v>
      </c>
      <c r="E30" s="196" t="s">
        <v>214</v>
      </c>
      <c r="F30" s="181" t="s">
        <v>171</v>
      </c>
      <c r="G30" s="196" t="s">
        <v>205</v>
      </c>
      <c r="H30" s="197">
        <v>9.9920138888888888E-3</v>
      </c>
      <c r="I30" s="197">
        <v>3.1365740740740741E-4</v>
      </c>
      <c r="J30" s="181">
        <v>41.71</v>
      </c>
      <c r="K30" s="102"/>
      <c r="L30" s="182"/>
      <c r="M30" s="111">
        <v>0.48635578703703702</v>
      </c>
      <c r="N30" s="108">
        <v>0.47361111111110998</v>
      </c>
      <c r="O30" s="65"/>
      <c r="P30" s="65"/>
      <c r="Q30" s="65"/>
      <c r="R30" s="65"/>
      <c r="S30" s="65"/>
      <c r="T30" s="65"/>
    </row>
    <row r="31" spans="1:20" s="100" customFormat="1" ht="27.75" customHeight="1" x14ac:dyDescent="0.2">
      <c r="A31" s="193">
        <v>9</v>
      </c>
      <c r="B31" s="181">
        <v>7</v>
      </c>
      <c r="C31" s="181">
        <v>10093607206</v>
      </c>
      <c r="D31" s="180" t="s">
        <v>215</v>
      </c>
      <c r="E31" s="196" t="s">
        <v>216</v>
      </c>
      <c r="F31" s="181" t="s">
        <v>170</v>
      </c>
      <c r="G31" s="196" t="s">
        <v>202</v>
      </c>
      <c r="H31" s="197">
        <v>1.0014814814814815E-2</v>
      </c>
      <c r="I31" s="197">
        <v>3.3645833333333336E-4</v>
      </c>
      <c r="J31" s="181">
        <v>41.62</v>
      </c>
      <c r="K31" s="102"/>
      <c r="L31" s="182"/>
      <c r="M31" s="111">
        <v>0.5342844907407408</v>
      </c>
      <c r="N31" s="108">
        <v>0.52152777777777304</v>
      </c>
      <c r="O31" s="65"/>
      <c r="P31" s="65"/>
      <c r="Q31" s="65"/>
      <c r="R31" s="65"/>
      <c r="S31" s="65"/>
      <c r="T31" s="65"/>
    </row>
    <row r="32" spans="1:20" s="100" customFormat="1" ht="27.75" customHeight="1" x14ac:dyDescent="0.2">
      <c r="A32" s="193">
        <v>10</v>
      </c>
      <c r="B32" s="181">
        <v>24</v>
      </c>
      <c r="C32" s="181">
        <v>10077480550</v>
      </c>
      <c r="D32" s="180" t="s">
        <v>217</v>
      </c>
      <c r="E32" s="196" t="s">
        <v>218</v>
      </c>
      <c r="F32" s="196" t="s">
        <v>198</v>
      </c>
      <c r="G32" s="196" t="s">
        <v>205</v>
      </c>
      <c r="H32" s="197">
        <v>1.0031828703703704E-2</v>
      </c>
      <c r="I32" s="197">
        <v>3.5347222222222225E-4</v>
      </c>
      <c r="J32" s="181">
        <v>41.52</v>
      </c>
      <c r="K32" s="101"/>
      <c r="L32" s="183"/>
      <c r="M32" s="110">
        <v>0.47817696759259259</v>
      </c>
      <c r="N32" s="108">
        <v>0.46527777777777701</v>
      </c>
    </row>
    <row r="33" spans="1:20" s="100" customFormat="1" ht="27.75" customHeight="1" x14ac:dyDescent="0.2">
      <c r="A33" s="193">
        <v>11</v>
      </c>
      <c r="B33" s="181">
        <v>30</v>
      </c>
      <c r="C33" s="181">
        <v>10077687381</v>
      </c>
      <c r="D33" s="180" t="s">
        <v>219</v>
      </c>
      <c r="E33" s="196" t="s">
        <v>220</v>
      </c>
      <c r="F33" s="181" t="s">
        <v>171</v>
      </c>
      <c r="G33" s="196" t="s">
        <v>205</v>
      </c>
      <c r="H33" s="197">
        <v>1.0031944444444444E-2</v>
      </c>
      <c r="I33" s="197">
        <v>3.5358796296296294E-4</v>
      </c>
      <c r="J33" s="181">
        <v>41.52</v>
      </c>
      <c r="K33" s="102"/>
      <c r="L33" s="182"/>
      <c r="M33" s="111">
        <v>0.50597812500000006</v>
      </c>
      <c r="N33" s="108">
        <v>0.49305555555555303</v>
      </c>
      <c r="O33" s="65"/>
      <c r="P33" s="65"/>
      <c r="Q33" s="65"/>
      <c r="R33" s="65"/>
      <c r="S33" s="65"/>
      <c r="T33" s="65"/>
    </row>
    <row r="34" spans="1:20" s="100" customFormat="1" ht="27.75" customHeight="1" x14ac:dyDescent="0.2">
      <c r="A34" s="193">
        <v>12</v>
      </c>
      <c r="B34" s="181">
        <v>178</v>
      </c>
      <c r="C34" s="181">
        <v>10082231934</v>
      </c>
      <c r="D34" s="184" t="s">
        <v>337</v>
      </c>
      <c r="E34" s="196" t="s">
        <v>221</v>
      </c>
      <c r="F34" s="181" t="s">
        <v>171</v>
      </c>
      <c r="G34" s="196" t="s">
        <v>199</v>
      </c>
      <c r="H34" s="197">
        <v>1.0070601851851853E-2</v>
      </c>
      <c r="I34" s="197">
        <v>3.9224537037037033E-4</v>
      </c>
      <c r="J34" s="181">
        <v>41.38</v>
      </c>
      <c r="K34" s="102"/>
      <c r="L34" s="182"/>
      <c r="M34" s="111">
        <v>0.52681192129629628</v>
      </c>
      <c r="N34" s="108">
        <v>0.51388888888888395</v>
      </c>
      <c r="O34" s="65"/>
      <c r="P34" s="65"/>
      <c r="Q34" s="65"/>
      <c r="R34" s="65"/>
      <c r="S34" s="65"/>
      <c r="T34" s="65"/>
    </row>
    <row r="35" spans="1:20" ht="27.75" customHeight="1" x14ac:dyDescent="0.2">
      <c r="A35" s="193">
        <v>13</v>
      </c>
      <c r="B35" s="181">
        <v>9</v>
      </c>
      <c r="C35" s="181">
        <v>10091962953</v>
      </c>
      <c r="D35" s="180" t="s">
        <v>222</v>
      </c>
      <c r="E35" s="196" t="s">
        <v>223</v>
      </c>
      <c r="F35" s="196" t="s">
        <v>198</v>
      </c>
      <c r="G35" s="196" t="s">
        <v>202</v>
      </c>
      <c r="H35" s="197">
        <v>1.0075462962962963E-2</v>
      </c>
      <c r="I35" s="197">
        <v>3.9710648148148157E-4</v>
      </c>
      <c r="J35" s="181">
        <v>41.33</v>
      </c>
      <c r="K35" s="102"/>
      <c r="L35" s="182"/>
      <c r="M35" s="111">
        <v>0.49626215277777774</v>
      </c>
      <c r="N35" s="108">
        <v>0.48333333333333101</v>
      </c>
    </row>
    <row r="36" spans="1:20" s="100" customFormat="1" ht="27.75" customHeight="1" x14ac:dyDescent="0.2">
      <c r="A36" s="193">
        <v>14</v>
      </c>
      <c r="B36" s="181">
        <v>6</v>
      </c>
      <c r="C36" s="181">
        <v>10091972047</v>
      </c>
      <c r="D36" s="180" t="s">
        <v>224</v>
      </c>
      <c r="E36" s="196" t="s">
        <v>225</v>
      </c>
      <c r="F36" s="196" t="s">
        <v>198</v>
      </c>
      <c r="G36" s="196" t="s">
        <v>202</v>
      </c>
      <c r="H36" s="197">
        <v>1.0083564814814814E-2</v>
      </c>
      <c r="I36" s="197">
        <v>4.0520833333333338E-4</v>
      </c>
      <c r="J36" s="181">
        <v>41.33</v>
      </c>
      <c r="K36" s="102"/>
      <c r="L36" s="182"/>
      <c r="M36" s="111">
        <v>0.5005046296296296</v>
      </c>
      <c r="N36" s="108">
        <v>0.48749999999999799</v>
      </c>
      <c r="O36" s="65"/>
      <c r="P36" s="65"/>
      <c r="Q36" s="65"/>
      <c r="R36" s="65"/>
      <c r="S36" s="65"/>
      <c r="T36" s="65"/>
    </row>
    <row r="37" spans="1:20" s="100" customFormat="1" ht="27.75" customHeight="1" x14ac:dyDescent="0.2">
      <c r="A37" s="193">
        <v>15</v>
      </c>
      <c r="B37" s="181">
        <v>177</v>
      </c>
      <c r="C37" s="181">
        <v>10082232035</v>
      </c>
      <c r="D37" s="180" t="s">
        <v>226</v>
      </c>
      <c r="E37" s="196" t="s">
        <v>227</v>
      </c>
      <c r="F37" s="196" t="s">
        <v>198</v>
      </c>
      <c r="G37" s="196" t="s">
        <v>199</v>
      </c>
      <c r="H37" s="197">
        <v>1.0110069444444444E-2</v>
      </c>
      <c r="I37" s="197">
        <v>4.317129629629629E-4</v>
      </c>
      <c r="J37" s="181">
        <v>41.19</v>
      </c>
      <c r="K37" s="102"/>
      <c r="L37" s="182"/>
      <c r="M37" s="111">
        <v>0.49360636574074074</v>
      </c>
      <c r="N37" s="108">
        <v>0.48055555555555401</v>
      </c>
      <c r="O37" s="65"/>
      <c r="P37" s="65"/>
      <c r="Q37" s="65"/>
      <c r="R37" s="65"/>
      <c r="S37" s="65"/>
      <c r="T37" s="65"/>
    </row>
    <row r="38" spans="1:20" s="100" customFormat="1" ht="27.75" customHeight="1" x14ac:dyDescent="0.2">
      <c r="A38" s="193">
        <v>16</v>
      </c>
      <c r="B38" s="181">
        <v>58</v>
      </c>
      <c r="C38" s="181">
        <v>10093597809</v>
      </c>
      <c r="D38" s="184" t="s">
        <v>340</v>
      </c>
      <c r="E38" s="196" t="s">
        <v>228</v>
      </c>
      <c r="F38" s="196" t="s">
        <v>198</v>
      </c>
      <c r="G38" s="196" t="s">
        <v>208</v>
      </c>
      <c r="H38" s="197">
        <v>1.0156712962962963E-2</v>
      </c>
      <c r="I38" s="197">
        <v>4.7835648148148146E-4</v>
      </c>
      <c r="J38" s="181">
        <v>41</v>
      </c>
      <c r="K38" s="102"/>
      <c r="L38" s="182"/>
      <c r="M38" s="111">
        <v>0.51375972222222221</v>
      </c>
      <c r="N38" s="108">
        <v>0.500694444444441</v>
      </c>
      <c r="O38" s="65"/>
      <c r="P38" s="65"/>
      <c r="Q38" s="65"/>
      <c r="R38" s="65"/>
      <c r="S38" s="65"/>
      <c r="T38" s="65"/>
    </row>
    <row r="39" spans="1:20" ht="27.75" customHeight="1" x14ac:dyDescent="0.2">
      <c r="A39" s="193">
        <v>17</v>
      </c>
      <c r="B39" s="181">
        <v>56</v>
      </c>
      <c r="C39" s="181">
        <v>10092632556</v>
      </c>
      <c r="D39" s="180" t="s">
        <v>229</v>
      </c>
      <c r="E39" s="196" t="s">
        <v>230</v>
      </c>
      <c r="F39" s="196" t="s">
        <v>198</v>
      </c>
      <c r="G39" s="196" t="s">
        <v>208</v>
      </c>
      <c r="H39" s="197">
        <v>1.0203819444444444E-2</v>
      </c>
      <c r="I39" s="197">
        <v>5.2546296296296293E-4</v>
      </c>
      <c r="J39" s="181">
        <v>40.82</v>
      </c>
      <c r="K39" s="102"/>
      <c r="L39" s="182"/>
      <c r="M39" s="111">
        <v>0.49437152777777776</v>
      </c>
      <c r="N39" s="108">
        <v>0.48124999999999801</v>
      </c>
    </row>
    <row r="40" spans="1:20" ht="27.75" customHeight="1" x14ac:dyDescent="0.2">
      <c r="A40" s="193">
        <v>18</v>
      </c>
      <c r="B40" s="181">
        <v>51</v>
      </c>
      <c r="C40" s="181">
        <v>10083179096</v>
      </c>
      <c r="D40" s="184" t="s">
        <v>108</v>
      </c>
      <c r="E40" s="196" t="s">
        <v>231</v>
      </c>
      <c r="F40" s="181" t="s">
        <v>170</v>
      </c>
      <c r="G40" s="196" t="s">
        <v>195</v>
      </c>
      <c r="H40" s="197">
        <v>1.0271296296296296E-2</v>
      </c>
      <c r="I40" s="197">
        <v>5.9282407407407406E-4</v>
      </c>
      <c r="J40" s="181">
        <v>40.590000000000003</v>
      </c>
      <c r="K40" s="102"/>
      <c r="L40" s="182"/>
      <c r="M40" s="111">
        <v>0.53889756944444445</v>
      </c>
      <c r="N40" s="108">
        <v>0.52569444444443902</v>
      </c>
    </row>
    <row r="41" spans="1:20" ht="27.75" customHeight="1" x14ac:dyDescent="0.2">
      <c r="A41" s="193">
        <v>19</v>
      </c>
      <c r="B41" s="181">
        <v>53</v>
      </c>
      <c r="C41" s="181">
        <v>10082556882</v>
      </c>
      <c r="D41" s="180" t="s">
        <v>232</v>
      </c>
      <c r="E41" s="196" t="s">
        <v>233</v>
      </c>
      <c r="F41" s="181" t="s">
        <v>170</v>
      </c>
      <c r="G41" s="196" t="s">
        <v>195</v>
      </c>
      <c r="H41" s="197">
        <v>1.0307407407407407E-2</v>
      </c>
      <c r="I41" s="197">
        <v>6.2905092592592602E-4</v>
      </c>
      <c r="J41" s="181">
        <v>40.4</v>
      </c>
      <c r="K41" s="102"/>
      <c r="L41" s="182"/>
      <c r="M41" s="111">
        <v>0.50838101851851858</v>
      </c>
      <c r="N41" s="108">
        <v>0.49513888888888602</v>
      </c>
    </row>
    <row r="42" spans="1:20" ht="27.75" customHeight="1" x14ac:dyDescent="0.2">
      <c r="A42" s="193">
        <v>20</v>
      </c>
      <c r="B42" s="181">
        <v>21</v>
      </c>
      <c r="C42" s="181">
        <v>10090041141</v>
      </c>
      <c r="D42" s="180" t="s">
        <v>234</v>
      </c>
      <c r="E42" s="196" t="s">
        <v>235</v>
      </c>
      <c r="F42" s="181" t="s">
        <v>170</v>
      </c>
      <c r="G42" s="196" t="s">
        <v>205</v>
      </c>
      <c r="H42" s="197">
        <v>1.0448726851851851E-2</v>
      </c>
      <c r="I42" s="197">
        <v>7.7025462962962952E-4</v>
      </c>
      <c r="J42" s="181">
        <v>39.869999999999997</v>
      </c>
      <c r="K42" s="102"/>
      <c r="L42" s="182"/>
      <c r="M42" s="111">
        <v>0.52647708333333332</v>
      </c>
      <c r="N42" s="108">
        <v>0.51319444444443996</v>
      </c>
    </row>
    <row r="43" spans="1:20" ht="27.75" customHeight="1" x14ac:dyDescent="0.2">
      <c r="A43" s="193">
        <v>21</v>
      </c>
      <c r="B43" s="181">
        <v>3</v>
      </c>
      <c r="C43" s="181">
        <v>10095059172</v>
      </c>
      <c r="D43" s="180" t="s">
        <v>236</v>
      </c>
      <c r="E43" s="196" t="s">
        <v>237</v>
      </c>
      <c r="F43" s="181" t="s">
        <v>170</v>
      </c>
      <c r="G43" s="196" t="s">
        <v>238</v>
      </c>
      <c r="H43" s="197">
        <v>1.0478587962962964E-2</v>
      </c>
      <c r="I43" s="197">
        <v>8.0023148148148152E-4</v>
      </c>
      <c r="J43" s="181">
        <v>39.78</v>
      </c>
      <c r="K43" s="102"/>
      <c r="L43" s="182"/>
      <c r="M43" s="111">
        <v>0.48972048611111108</v>
      </c>
      <c r="N43" s="108">
        <v>0.47638888888888797</v>
      </c>
    </row>
    <row r="44" spans="1:20" ht="27.75" customHeight="1" x14ac:dyDescent="0.2">
      <c r="A44" s="193">
        <v>22</v>
      </c>
      <c r="B44" s="181">
        <v>2</v>
      </c>
      <c r="C44" s="181">
        <v>10104442611</v>
      </c>
      <c r="D44" s="180" t="s">
        <v>239</v>
      </c>
      <c r="E44" s="196" t="s">
        <v>240</v>
      </c>
      <c r="F44" s="181" t="s">
        <v>169</v>
      </c>
      <c r="G44" s="196" t="s">
        <v>202</v>
      </c>
      <c r="H44" s="197">
        <v>1.0578703703703703E-2</v>
      </c>
      <c r="I44" s="197">
        <v>9.003472222222222E-4</v>
      </c>
      <c r="J44" s="181">
        <v>39.39</v>
      </c>
      <c r="K44" s="102"/>
      <c r="L44" s="182"/>
      <c r="M44" s="111">
        <v>0.53000949074074077</v>
      </c>
      <c r="N44" s="108">
        <v>0.51666666666666194</v>
      </c>
    </row>
    <row r="45" spans="1:20" ht="27.75" customHeight="1" x14ac:dyDescent="0.2">
      <c r="A45" s="193">
        <v>23</v>
      </c>
      <c r="B45" s="181">
        <v>22</v>
      </c>
      <c r="C45" s="181">
        <v>10094923675</v>
      </c>
      <c r="D45" s="180" t="s">
        <v>241</v>
      </c>
      <c r="E45" s="196" t="s">
        <v>242</v>
      </c>
      <c r="F45" s="181" t="s">
        <v>170</v>
      </c>
      <c r="G45" s="196" t="s">
        <v>205</v>
      </c>
      <c r="H45" s="197">
        <v>1.0623263888888889E-2</v>
      </c>
      <c r="I45" s="197">
        <v>9.4490740740740744E-4</v>
      </c>
      <c r="J45" s="181">
        <v>39.22</v>
      </c>
      <c r="K45" s="102"/>
      <c r="L45" s="182"/>
      <c r="M45" s="111">
        <v>0.51266018518518519</v>
      </c>
      <c r="N45" s="108">
        <v>0.49930555555555201</v>
      </c>
    </row>
    <row r="46" spans="1:20" ht="27.75" customHeight="1" x14ac:dyDescent="0.2">
      <c r="A46" s="193">
        <v>24</v>
      </c>
      <c r="B46" s="181">
        <v>44</v>
      </c>
      <c r="C46" s="181">
        <v>10089576046</v>
      </c>
      <c r="D46" s="180" t="s">
        <v>243</v>
      </c>
      <c r="E46" s="196" t="s">
        <v>244</v>
      </c>
      <c r="F46" s="181" t="s">
        <v>170</v>
      </c>
      <c r="G46" s="196" t="s">
        <v>195</v>
      </c>
      <c r="H46" s="197">
        <v>1.0636226851851852E-2</v>
      </c>
      <c r="I46" s="197">
        <v>9.5775462962962958E-4</v>
      </c>
      <c r="J46" s="181">
        <v>39.17</v>
      </c>
      <c r="K46" s="102"/>
      <c r="L46" s="182"/>
      <c r="M46" s="111">
        <v>0.50367962962962964</v>
      </c>
      <c r="N46" s="108">
        <v>0.49027777777777498</v>
      </c>
    </row>
    <row r="47" spans="1:20" ht="27.75" customHeight="1" x14ac:dyDescent="0.2">
      <c r="A47" s="193">
        <v>25</v>
      </c>
      <c r="B47" s="181">
        <v>46</v>
      </c>
      <c r="C47" s="181">
        <v>10083185867</v>
      </c>
      <c r="D47" s="180" t="s">
        <v>245</v>
      </c>
      <c r="E47" s="196" t="s">
        <v>214</v>
      </c>
      <c r="F47" s="181" t="s">
        <v>170</v>
      </c>
      <c r="G47" s="196" t="s">
        <v>195</v>
      </c>
      <c r="H47" s="197">
        <v>1.0646180555555556E-2</v>
      </c>
      <c r="I47" s="197">
        <v>9.6782407407407407E-4</v>
      </c>
      <c r="J47" s="181">
        <v>39.130000000000003</v>
      </c>
      <c r="K47" s="102"/>
      <c r="L47" s="182"/>
      <c r="M47" s="111">
        <v>0.53840300925925921</v>
      </c>
      <c r="N47" s="108">
        <v>0.52499999999999403</v>
      </c>
    </row>
    <row r="48" spans="1:20" ht="27.75" customHeight="1" x14ac:dyDescent="0.2">
      <c r="A48" s="193">
        <v>26</v>
      </c>
      <c r="B48" s="181">
        <v>11</v>
      </c>
      <c r="C48" s="181">
        <v>10090325774</v>
      </c>
      <c r="D48" s="180" t="s">
        <v>246</v>
      </c>
      <c r="E48" s="196" t="s">
        <v>247</v>
      </c>
      <c r="F48" s="181" t="s">
        <v>170</v>
      </c>
      <c r="G48" s="196" t="s">
        <v>205</v>
      </c>
      <c r="H48" s="197">
        <v>1.0704050925925926E-2</v>
      </c>
      <c r="I48" s="197">
        <v>1.0256944444444445E-3</v>
      </c>
      <c r="J48" s="181">
        <v>38.92</v>
      </c>
      <c r="K48" s="102"/>
      <c r="L48" s="182"/>
      <c r="M48" s="111">
        <v>0.48357291666666669</v>
      </c>
      <c r="N48" s="108">
        <v>0.470138888888888</v>
      </c>
    </row>
    <row r="49" spans="1:20" ht="27.75" customHeight="1" x14ac:dyDescent="0.2">
      <c r="A49" s="193">
        <v>27</v>
      </c>
      <c r="B49" s="181">
        <v>60</v>
      </c>
      <c r="C49" s="181">
        <v>10092372777</v>
      </c>
      <c r="D49" s="180" t="s">
        <v>248</v>
      </c>
      <c r="E49" s="196" t="s">
        <v>249</v>
      </c>
      <c r="F49" s="181" t="s">
        <v>171</v>
      </c>
      <c r="G49" s="196" t="s">
        <v>199</v>
      </c>
      <c r="H49" s="197">
        <v>1.071712962962963E-2</v>
      </c>
      <c r="I49" s="197">
        <v>1.0387731481481483E-3</v>
      </c>
      <c r="J49" s="181">
        <v>38.880000000000003</v>
      </c>
      <c r="K49" s="112"/>
      <c r="L49" s="185"/>
      <c r="M49" s="110">
        <v>0.48289108796296293</v>
      </c>
      <c r="N49" s="108">
        <v>0.469444444444444</v>
      </c>
      <c r="O49" s="100"/>
      <c r="P49" s="100"/>
      <c r="Q49" s="100"/>
      <c r="R49" s="100"/>
      <c r="S49" s="100"/>
      <c r="T49" s="100"/>
    </row>
    <row r="50" spans="1:20" ht="27.75" customHeight="1" x14ac:dyDescent="0.2">
      <c r="A50" s="193">
        <v>28</v>
      </c>
      <c r="B50" s="181">
        <v>5</v>
      </c>
      <c r="C50" s="181">
        <v>10093603061</v>
      </c>
      <c r="D50" s="180" t="s">
        <v>250</v>
      </c>
      <c r="E50" s="196" t="s">
        <v>251</v>
      </c>
      <c r="F50" s="181" t="s">
        <v>169</v>
      </c>
      <c r="G50" s="196" t="s">
        <v>202</v>
      </c>
      <c r="H50" s="197">
        <v>1.0817245370370369E-2</v>
      </c>
      <c r="I50" s="197">
        <v>1.1388888888888889E-3</v>
      </c>
      <c r="J50" s="181">
        <v>38.5</v>
      </c>
      <c r="K50" s="102"/>
      <c r="L50" s="182"/>
      <c r="M50" s="111">
        <v>0.53984768518518522</v>
      </c>
      <c r="N50" s="108">
        <v>0.52638888888888302</v>
      </c>
    </row>
    <row r="51" spans="1:20" ht="27.75" customHeight="1" x14ac:dyDescent="0.2">
      <c r="A51" s="193">
        <v>29</v>
      </c>
      <c r="B51" s="181">
        <v>35</v>
      </c>
      <c r="C51" s="181">
        <v>10093614882</v>
      </c>
      <c r="D51" s="180" t="s">
        <v>252</v>
      </c>
      <c r="E51" s="196" t="s">
        <v>253</v>
      </c>
      <c r="F51" s="181" t="s">
        <v>170</v>
      </c>
      <c r="G51" s="196" t="s">
        <v>195</v>
      </c>
      <c r="H51" s="197">
        <v>1.0851620370370371E-2</v>
      </c>
      <c r="I51" s="197">
        <v>1.1732638888888888E-3</v>
      </c>
      <c r="J51" s="181">
        <v>38.380000000000003</v>
      </c>
      <c r="K51" s="102"/>
      <c r="L51" s="182"/>
      <c r="M51" s="111">
        <v>0.53778171296296295</v>
      </c>
      <c r="N51" s="108">
        <v>0.52430555555555003</v>
      </c>
    </row>
    <row r="52" spans="1:20" ht="27.75" customHeight="1" x14ac:dyDescent="0.2">
      <c r="A52" s="193">
        <v>30</v>
      </c>
      <c r="B52" s="181">
        <v>1</v>
      </c>
      <c r="C52" s="181">
        <v>10084385132</v>
      </c>
      <c r="D52" s="180" t="s">
        <v>254</v>
      </c>
      <c r="E52" s="196" t="s">
        <v>255</v>
      </c>
      <c r="F52" s="181" t="s">
        <v>169</v>
      </c>
      <c r="G52" s="196" t="s">
        <v>202</v>
      </c>
      <c r="H52" s="197">
        <v>1.0857638888888889E-2</v>
      </c>
      <c r="I52" s="197">
        <v>1.1792824074074075E-3</v>
      </c>
      <c r="J52" s="181">
        <v>38.380000000000003</v>
      </c>
      <c r="K52" s="101"/>
      <c r="L52" s="183"/>
      <c r="M52" s="110">
        <v>0.47389571759259258</v>
      </c>
      <c r="N52" s="108">
        <v>0.46041666666666697</v>
      </c>
      <c r="O52" s="100"/>
      <c r="P52" s="100"/>
      <c r="Q52" s="100"/>
      <c r="R52" s="100"/>
      <c r="S52" s="100"/>
      <c r="T52" s="100"/>
    </row>
    <row r="53" spans="1:20" ht="27.75" customHeight="1" x14ac:dyDescent="0.2">
      <c r="A53" s="193">
        <v>31</v>
      </c>
      <c r="B53" s="181">
        <v>48</v>
      </c>
      <c r="C53" s="181">
        <v>10089768531</v>
      </c>
      <c r="D53" s="180" t="s">
        <v>256</v>
      </c>
      <c r="E53" s="196" t="s">
        <v>257</v>
      </c>
      <c r="F53" s="199"/>
      <c r="G53" s="196" t="s">
        <v>195</v>
      </c>
      <c r="H53" s="197">
        <v>1.0896875E-2</v>
      </c>
      <c r="I53" s="197">
        <v>1.2185185185185185E-3</v>
      </c>
      <c r="J53" s="181">
        <v>38.26</v>
      </c>
      <c r="K53" s="102"/>
      <c r="L53" s="182"/>
      <c r="M53" s="111">
        <v>0.5218356481481482</v>
      </c>
      <c r="N53" s="108">
        <v>0.50833333333332897</v>
      </c>
    </row>
    <row r="54" spans="1:20" ht="27.75" customHeight="1" x14ac:dyDescent="0.2">
      <c r="A54" s="193">
        <v>32</v>
      </c>
      <c r="B54" s="181">
        <v>47</v>
      </c>
      <c r="C54" s="181">
        <v>10005797981</v>
      </c>
      <c r="D54" s="180" t="s">
        <v>258</v>
      </c>
      <c r="E54" s="196" t="s">
        <v>259</v>
      </c>
      <c r="F54" s="199"/>
      <c r="G54" s="196" t="s">
        <v>195</v>
      </c>
      <c r="H54" s="197">
        <v>1.0928124999999999E-2</v>
      </c>
      <c r="I54" s="197">
        <v>1.2497685185185183E-3</v>
      </c>
      <c r="J54" s="181">
        <v>38.14</v>
      </c>
      <c r="K54" s="102"/>
      <c r="L54" s="182"/>
      <c r="M54" s="111">
        <v>0.5044795138888889</v>
      </c>
      <c r="N54" s="108">
        <v>0.49097222222221998</v>
      </c>
    </row>
    <row r="55" spans="1:20" ht="27.75" customHeight="1" x14ac:dyDescent="0.2">
      <c r="A55" s="193">
        <v>33</v>
      </c>
      <c r="B55" s="181">
        <v>17</v>
      </c>
      <c r="C55" s="181">
        <v>10090420148</v>
      </c>
      <c r="D55" s="180" t="s">
        <v>260</v>
      </c>
      <c r="E55" s="196" t="s">
        <v>261</v>
      </c>
      <c r="F55" s="181" t="s">
        <v>169</v>
      </c>
      <c r="G55" s="196" t="s">
        <v>205</v>
      </c>
      <c r="H55" s="197">
        <v>1.0946412037037036E-2</v>
      </c>
      <c r="I55" s="197">
        <v>1.2679398148148148E-3</v>
      </c>
      <c r="J55" s="181">
        <v>38.049999999999997</v>
      </c>
      <c r="K55" s="102"/>
      <c r="L55" s="182"/>
      <c r="M55" s="111">
        <v>0.52466099537037036</v>
      </c>
      <c r="N55" s="108">
        <v>0.51111111111110696</v>
      </c>
    </row>
    <row r="56" spans="1:20" ht="27.75" customHeight="1" x14ac:dyDescent="0.2">
      <c r="A56" s="193">
        <v>34</v>
      </c>
      <c r="B56" s="181">
        <v>28</v>
      </c>
      <c r="C56" s="181">
        <v>10077480752</v>
      </c>
      <c r="D56" s="180" t="s">
        <v>262</v>
      </c>
      <c r="E56" s="196" t="s">
        <v>263</v>
      </c>
      <c r="F56" s="181" t="s">
        <v>171</v>
      </c>
      <c r="G56" s="196" t="s">
        <v>205</v>
      </c>
      <c r="H56" s="197">
        <v>1.0999189814814814E-2</v>
      </c>
      <c r="I56" s="197">
        <v>1.3208333333333334E-3</v>
      </c>
      <c r="J56" s="181">
        <v>37.89</v>
      </c>
      <c r="K56" s="102"/>
      <c r="L56" s="182"/>
      <c r="M56" s="111">
        <v>0.50938842592592593</v>
      </c>
      <c r="N56" s="108">
        <v>0.49583333333333002</v>
      </c>
    </row>
    <row r="57" spans="1:20" ht="27.75" customHeight="1" x14ac:dyDescent="0.2">
      <c r="A57" s="193">
        <v>35</v>
      </c>
      <c r="B57" s="181">
        <v>23</v>
      </c>
      <c r="C57" s="181">
        <v>10090064985</v>
      </c>
      <c r="D57" s="180" t="s">
        <v>264</v>
      </c>
      <c r="E57" s="196" t="s">
        <v>265</v>
      </c>
      <c r="F57" s="181" t="s">
        <v>169</v>
      </c>
      <c r="G57" s="196" t="s">
        <v>205</v>
      </c>
      <c r="H57" s="197">
        <v>1.1000810185185185E-2</v>
      </c>
      <c r="I57" s="197">
        <v>1.3224537037037035E-3</v>
      </c>
      <c r="J57" s="181">
        <v>37.89</v>
      </c>
      <c r="K57" s="102"/>
      <c r="L57" s="182"/>
      <c r="M57" s="111">
        <v>0.53310636574074077</v>
      </c>
      <c r="N57" s="108">
        <v>0.51944444444443905</v>
      </c>
    </row>
    <row r="58" spans="1:20" ht="27.75" customHeight="1" x14ac:dyDescent="0.2">
      <c r="A58" s="193">
        <v>36</v>
      </c>
      <c r="B58" s="181">
        <v>31</v>
      </c>
      <c r="C58" s="181">
        <v>10089940505</v>
      </c>
      <c r="D58" s="180" t="s">
        <v>266</v>
      </c>
      <c r="E58" s="196" t="s">
        <v>267</v>
      </c>
      <c r="F58" s="181" t="s">
        <v>170</v>
      </c>
      <c r="G58" s="196" t="s">
        <v>205</v>
      </c>
      <c r="H58" s="197">
        <v>1.1006597222222221E-2</v>
      </c>
      <c r="I58" s="197">
        <v>1.3281250000000001E-3</v>
      </c>
      <c r="J58" s="181">
        <v>37.85</v>
      </c>
      <c r="K58" s="102"/>
      <c r="L58" s="182"/>
      <c r="M58" s="111">
        <v>0.4928322916666667</v>
      </c>
      <c r="N58" s="108">
        <v>0.47916666666666502</v>
      </c>
    </row>
    <row r="59" spans="1:20" ht="27.75" customHeight="1" x14ac:dyDescent="0.2">
      <c r="A59" s="193">
        <v>37</v>
      </c>
      <c r="B59" s="181">
        <v>52</v>
      </c>
      <c r="C59" s="181">
        <v>10097347564</v>
      </c>
      <c r="D59" s="180" t="s">
        <v>268</v>
      </c>
      <c r="E59" s="196" t="s">
        <v>269</v>
      </c>
      <c r="F59" s="181" t="s">
        <v>169</v>
      </c>
      <c r="G59" s="196" t="s">
        <v>195</v>
      </c>
      <c r="H59" s="197">
        <v>1.1021527777777778E-2</v>
      </c>
      <c r="I59" s="197">
        <v>1.3431712962962963E-3</v>
      </c>
      <c r="J59" s="181">
        <v>37.82</v>
      </c>
      <c r="K59" s="102"/>
      <c r="L59" s="182"/>
      <c r="M59" s="111">
        <v>0.53728425925925927</v>
      </c>
      <c r="N59" s="108">
        <v>0.52361111111110603</v>
      </c>
    </row>
    <row r="60" spans="1:20" ht="27.75" customHeight="1" x14ac:dyDescent="0.2">
      <c r="A60" s="193">
        <v>38</v>
      </c>
      <c r="B60" s="181">
        <v>40</v>
      </c>
      <c r="C60" s="181">
        <v>10114021359</v>
      </c>
      <c r="D60" s="180" t="s">
        <v>270</v>
      </c>
      <c r="E60" s="196" t="s">
        <v>271</v>
      </c>
      <c r="F60" s="199"/>
      <c r="G60" s="196" t="s">
        <v>195</v>
      </c>
      <c r="H60" s="197">
        <v>1.1106944444444445E-2</v>
      </c>
      <c r="I60" s="197">
        <v>1.4285879629629631E-3</v>
      </c>
      <c r="J60" s="181">
        <v>37.5</v>
      </c>
      <c r="K60" s="102"/>
      <c r="L60" s="182"/>
      <c r="M60" s="111">
        <v>0.51508530092592586</v>
      </c>
      <c r="N60" s="108">
        <v>0.501388888888885</v>
      </c>
    </row>
    <row r="61" spans="1:20" ht="27.75" customHeight="1" x14ac:dyDescent="0.2">
      <c r="A61" s="193">
        <v>39</v>
      </c>
      <c r="B61" s="181">
        <v>55</v>
      </c>
      <c r="C61" s="181">
        <v>10093908108</v>
      </c>
      <c r="D61" s="180" t="s">
        <v>272</v>
      </c>
      <c r="E61" s="196" t="s">
        <v>273</v>
      </c>
      <c r="F61" s="181" t="s">
        <v>171</v>
      </c>
      <c r="G61" s="196" t="s">
        <v>208</v>
      </c>
      <c r="H61" s="197">
        <v>1.1137152777777779E-2</v>
      </c>
      <c r="I61" s="197">
        <v>1.4587962962962964E-3</v>
      </c>
      <c r="J61" s="181">
        <v>37.42</v>
      </c>
      <c r="K61" s="101"/>
      <c r="L61" s="186"/>
      <c r="M61" s="110">
        <v>0.47967696759259254</v>
      </c>
      <c r="N61" s="108">
        <v>0.46597222222222201</v>
      </c>
      <c r="O61" s="100"/>
      <c r="P61" s="100"/>
      <c r="Q61" s="100"/>
      <c r="R61" s="100"/>
      <c r="S61" s="100"/>
      <c r="T61" s="100"/>
    </row>
    <row r="62" spans="1:20" ht="27.75" customHeight="1" x14ac:dyDescent="0.2">
      <c r="A62" s="193">
        <v>40</v>
      </c>
      <c r="B62" s="181">
        <v>13</v>
      </c>
      <c r="C62" s="181">
        <v>10094392906</v>
      </c>
      <c r="D62" s="180" t="s">
        <v>274</v>
      </c>
      <c r="E62" s="196" t="s">
        <v>275</v>
      </c>
      <c r="F62" s="181" t="s">
        <v>170</v>
      </c>
      <c r="G62" s="196" t="s">
        <v>205</v>
      </c>
      <c r="H62" s="197">
        <v>1.1158101851851851E-2</v>
      </c>
      <c r="I62" s="197">
        <v>1.4796296296296296E-3</v>
      </c>
      <c r="J62" s="181">
        <v>37.340000000000003</v>
      </c>
      <c r="K62" s="102"/>
      <c r="L62" s="182"/>
      <c r="M62" s="111">
        <v>0.49222025462962965</v>
      </c>
      <c r="N62" s="108">
        <v>0.47847222222222102</v>
      </c>
    </row>
    <row r="63" spans="1:20" ht="27.75" customHeight="1" x14ac:dyDescent="0.2">
      <c r="A63" s="193">
        <v>41</v>
      </c>
      <c r="B63" s="181">
        <v>15</v>
      </c>
      <c r="C63" s="181">
        <v>10090423683</v>
      </c>
      <c r="D63" s="180" t="s">
        <v>276</v>
      </c>
      <c r="E63" s="196" t="s">
        <v>277</v>
      </c>
      <c r="F63" s="181" t="s">
        <v>169</v>
      </c>
      <c r="G63" s="196" t="s">
        <v>205</v>
      </c>
      <c r="H63" s="197">
        <v>1.1186805555555556E-2</v>
      </c>
      <c r="I63" s="197">
        <v>1.5084490740740742E-3</v>
      </c>
      <c r="J63" s="181">
        <v>37.229999999999997</v>
      </c>
      <c r="K63" s="102"/>
      <c r="L63" s="182"/>
      <c r="M63" s="111">
        <v>0.53460891203703709</v>
      </c>
      <c r="N63" s="108">
        <v>0.52083333333332804</v>
      </c>
    </row>
    <row r="64" spans="1:20" ht="27.75" customHeight="1" x14ac:dyDescent="0.2">
      <c r="A64" s="193">
        <v>42</v>
      </c>
      <c r="B64" s="181">
        <v>27</v>
      </c>
      <c r="C64" s="181">
        <v>10099595100</v>
      </c>
      <c r="D64" s="180" t="s">
        <v>278</v>
      </c>
      <c r="E64" s="196" t="s">
        <v>279</v>
      </c>
      <c r="F64" s="181" t="s">
        <v>170</v>
      </c>
      <c r="G64" s="196" t="s">
        <v>205</v>
      </c>
      <c r="H64" s="197">
        <v>1.1198958333333333E-2</v>
      </c>
      <c r="I64" s="197">
        <v>1.5204861111111111E-3</v>
      </c>
      <c r="J64" s="181">
        <v>37.19</v>
      </c>
      <c r="K64" s="102"/>
      <c r="L64" s="182"/>
      <c r="M64" s="111">
        <v>0.49998923611111112</v>
      </c>
      <c r="N64" s="108">
        <v>0.486111111111109</v>
      </c>
    </row>
    <row r="65" spans="1:20" ht="27.75" customHeight="1" x14ac:dyDescent="0.2">
      <c r="A65" s="193">
        <v>43</v>
      </c>
      <c r="B65" s="181">
        <v>33</v>
      </c>
      <c r="C65" s="181">
        <v>10083022179</v>
      </c>
      <c r="D65" s="180" t="s">
        <v>280</v>
      </c>
      <c r="E65" s="196" t="s">
        <v>281</v>
      </c>
      <c r="F65" s="181" t="s">
        <v>170</v>
      </c>
      <c r="G65" s="196" t="s">
        <v>205</v>
      </c>
      <c r="H65" s="197">
        <v>1.1257638888888888E-2</v>
      </c>
      <c r="I65" s="197">
        <v>1.5792824074074075E-3</v>
      </c>
      <c r="J65" s="181">
        <v>37</v>
      </c>
      <c r="K65" s="102"/>
      <c r="L65" s="182"/>
      <c r="M65" s="111">
        <v>0.51180775462962969</v>
      </c>
      <c r="N65" s="108">
        <v>0.49791666666666301</v>
      </c>
    </row>
    <row r="66" spans="1:20" ht="27.75" customHeight="1" x14ac:dyDescent="0.2">
      <c r="A66" s="193">
        <v>44</v>
      </c>
      <c r="B66" s="181">
        <v>54</v>
      </c>
      <c r="C66" s="181">
        <v>10113744305</v>
      </c>
      <c r="D66" s="180" t="s">
        <v>282</v>
      </c>
      <c r="E66" s="196" t="s">
        <v>283</v>
      </c>
      <c r="F66" s="181" t="s">
        <v>171</v>
      </c>
      <c r="G66" s="196" t="s">
        <v>208</v>
      </c>
      <c r="H66" s="197">
        <v>1.127326388888889E-2</v>
      </c>
      <c r="I66" s="197">
        <v>1.5949074074074075E-3</v>
      </c>
      <c r="J66" s="181">
        <v>36.96</v>
      </c>
      <c r="K66" s="102"/>
      <c r="L66" s="182"/>
      <c r="M66" s="111">
        <v>0.4979436342592593</v>
      </c>
      <c r="N66" s="108">
        <v>0.484027777777776</v>
      </c>
    </row>
    <row r="67" spans="1:20" ht="27.75" customHeight="1" x14ac:dyDescent="0.2">
      <c r="A67" s="193">
        <v>45</v>
      </c>
      <c r="B67" s="181">
        <v>32</v>
      </c>
      <c r="C67" s="181">
        <v>10075383330</v>
      </c>
      <c r="D67" s="180" t="s">
        <v>284</v>
      </c>
      <c r="E67" s="196" t="s">
        <v>285</v>
      </c>
      <c r="F67" s="181" t="s">
        <v>170</v>
      </c>
      <c r="G67" s="196" t="s">
        <v>205</v>
      </c>
      <c r="H67" s="197">
        <v>1.1303124999999999E-2</v>
      </c>
      <c r="I67" s="197">
        <v>1.6246527777777778E-3</v>
      </c>
      <c r="J67" s="181">
        <v>36.85</v>
      </c>
      <c r="K67" s="102"/>
      <c r="L67" s="182"/>
      <c r="M67" s="111">
        <v>0.50629594907407405</v>
      </c>
      <c r="N67" s="108">
        <v>0.49236111111110797</v>
      </c>
    </row>
    <row r="68" spans="1:20" ht="27.75" customHeight="1" x14ac:dyDescent="0.2">
      <c r="A68" s="193">
        <v>46</v>
      </c>
      <c r="B68" s="181">
        <v>18</v>
      </c>
      <c r="C68" s="181">
        <v>10094523349</v>
      </c>
      <c r="D68" s="180" t="s">
        <v>286</v>
      </c>
      <c r="E68" s="196" t="s">
        <v>287</v>
      </c>
      <c r="F68" s="181" t="s">
        <v>170</v>
      </c>
      <c r="G68" s="196" t="s">
        <v>205</v>
      </c>
      <c r="H68" s="197">
        <v>1.1314004629629629E-2</v>
      </c>
      <c r="I68" s="197">
        <v>1.6355324074074074E-3</v>
      </c>
      <c r="J68" s="181">
        <v>36.81</v>
      </c>
      <c r="K68" s="101"/>
      <c r="L68" s="183"/>
      <c r="M68" s="109">
        <v>0.47299872685185185</v>
      </c>
      <c r="N68" s="108">
        <v>0.45902777777777781</v>
      </c>
      <c r="O68" s="100"/>
      <c r="P68" s="100"/>
      <c r="Q68" s="100"/>
      <c r="R68" s="100"/>
      <c r="S68" s="100"/>
      <c r="T68" s="100"/>
    </row>
    <row r="69" spans="1:20" ht="27.75" customHeight="1" x14ac:dyDescent="0.2">
      <c r="A69" s="193">
        <v>47</v>
      </c>
      <c r="B69" s="181">
        <v>10</v>
      </c>
      <c r="C69" s="181">
        <v>10089944343</v>
      </c>
      <c r="D69" s="180" t="s">
        <v>288</v>
      </c>
      <c r="E69" s="196" t="s">
        <v>289</v>
      </c>
      <c r="F69" s="200" t="s">
        <v>320</v>
      </c>
      <c r="G69" s="196" t="s">
        <v>205</v>
      </c>
      <c r="H69" s="197">
        <v>1.1468518518518519E-2</v>
      </c>
      <c r="I69" s="197">
        <v>1.7900462962962963E-3</v>
      </c>
      <c r="J69" s="181">
        <v>36.33</v>
      </c>
      <c r="K69" s="102"/>
      <c r="L69" s="182"/>
      <c r="M69" s="111">
        <v>0.50358159722222229</v>
      </c>
      <c r="N69" s="108">
        <v>0.48958333333333098</v>
      </c>
    </row>
    <row r="70" spans="1:20" ht="27.75" customHeight="1" x14ac:dyDescent="0.2">
      <c r="A70" s="193">
        <v>48</v>
      </c>
      <c r="B70" s="181">
        <v>26</v>
      </c>
      <c r="C70" s="181">
        <v>10092426836</v>
      </c>
      <c r="D70" s="180" t="s">
        <v>290</v>
      </c>
      <c r="E70" s="196" t="s">
        <v>291</v>
      </c>
      <c r="F70" s="200" t="s">
        <v>320</v>
      </c>
      <c r="G70" s="196" t="s">
        <v>205</v>
      </c>
      <c r="H70" s="197">
        <v>1.1470138888888889E-2</v>
      </c>
      <c r="I70" s="197">
        <v>1.7916666666666669E-3</v>
      </c>
      <c r="J70" s="181">
        <v>36.33</v>
      </c>
      <c r="K70" s="102"/>
      <c r="L70" s="182"/>
      <c r="M70" s="111">
        <v>0.53275300925925928</v>
      </c>
      <c r="N70" s="108">
        <v>0.51874999999999505</v>
      </c>
    </row>
    <row r="71" spans="1:20" ht="27.75" customHeight="1" x14ac:dyDescent="0.2">
      <c r="A71" s="193">
        <v>49</v>
      </c>
      <c r="B71" s="181">
        <v>20</v>
      </c>
      <c r="C71" s="181">
        <v>10004085428</v>
      </c>
      <c r="D71" s="180" t="s">
        <v>292</v>
      </c>
      <c r="E71" s="196" t="s">
        <v>293</v>
      </c>
      <c r="F71" s="200" t="s">
        <v>320</v>
      </c>
      <c r="G71" s="196" t="s">
        <v>205</v>
      </c>
      <c r="H71" s="197">
        <v>1.1667708333333334E-2</v>
      </c>
      <c r="I71" s="197">
        <v>1.989351851851852E-3</v>
      </c>
      <c r="J71" s="181">
        <v>35.71</v>
      </c>
      <c r="K71" s="102"/>
      <c r="L71" s="182"/>
      <c r="M71" s="111">
        <v>0.49877986111111111</v>
      </c>
      <c r="N71" s="108">
        <v>0.48472222222222</v>
      </c>
    </row>
    <row r="72" spans="1:20" ht="27.75" customHeight="1" x14ac:dyDescent="0.2">
      <c r="A72" s="193">
        <v>50</v>
      </c>
      <c r="B72" s="181">
        <v>37</v>
      </c>
      <c r="C72" s="181">
        <v>10117446772</v>
      </c>
      <c r="D72" s="180" t="s">
        <v>294</v>
      </c>
      <c r="E72" s="196" t="s">
        <v>295</v>
      </c>
      <c r="F72" s="199"/>
      <c r="G72" s="196" t="s">
        <v>195</v>
      </c>
      <c r="H72" s="197">
        <v>1.1746643518518519E-2</v>
      </c>
      <c r="I72" s="197">
        <v>2.0682870370370373E-3</v>
      </c>
      <c r="J72" s="181">
        <v>35.47</v>
      </c>
      <c r="K72" s="101"/>
      <c r="L72" s="183"/>
      <c r="M72" s="110">
        <v>0.47586527777777782</v>
      </c>
      <c r="N72" s="108">
        <v>0.46180555555555503</v>
      </c>
      <c r="O72" s="100"/>
      <c r="P72" s="100"/>
      <c r="Q72" s="100"/>
      <c r="R72" s="100"/>
      <c r="S72" s="100"/>
      <c r="T72" s="100"/>
    </row>
    <row r="73" spans="1:20" ht="27.75" customHeight="1" x14ac:dyDescent="0.2">
      <c r="A73" s="193">
        <v>51</v>
      </c>
      <c r="B73" s="181">
        <v>14</v>
      </c>
      <c r="C73" s="181">
        <v>10089937673</v>
      </c>
      <c r="D73" s="184" t="s">
        <v>341</v>
      </c>
      <c r="E73" s="196" t="s">
        <v>296</v>
      </c>
      <c r="F73" s="200" t="s">
        <v>320</v>
      </c>
      <c r="G73" s="196" t="s">
        <v>205</v>
      </c>
      <c r="H73" s="197">
        <v>1.182800925925926E-2</v>
      </c>
      <c r="I73" s="197">
        <v>2.1496527777777777E-3</v>
      </c>
      <c r="J73" s="181">
        <v>35.229999999999997</v>
      </c>
      <c r="K73" s="101"/>
      <c r="L73" s="183"/>
      <c r="M73" s="110">
        <v>0.47798148148148151</v>
      </c>
      <c r="N73" s="108">
        <v>0.46388888888888902</v>
      </c>
      <c r="O73" s="100"/>
      <c r="P73" s="100"/>
      <c r="Q73" s="100"/>
      <c r="R73" s="100"/>
      <c r="S73" s="100"/>
      <c r="T73" s="100"/>
    </row>
    <row r="74" spans="1:20" ht="27.75" customHeight="1" x14ac:dyDescent="0.2">
      <c r="A74" s="193">
        <v>52</v>
      </c>
      <c r="B74" s="181">
        <v>45</v>
      </c>
      <c r="C74" s="181">
        <v>10192632859</v>
      </c>
      <c r="D74" s="180" t="s">
        <v>297</v>
      </c>
      <c r="E74" s="196" t="s">
        <v>298</v>
      </c>
      <c r="F74" s="181" t="s">
        <v>169</v>
      </c>
      <c r="G74" s="196" t="s">
        <v>195</v>
      </c>
      <c r="H74" s="197">
        <v>1.1835879629629628E-2</v>
      </c>
      <c r="I74" s="197">
        <v>2.1575231481481484E-3</v>
      </c>
      <c r="J74" s="181">
        <v>35.19</v>
      </c>
      <c r="K74" s="101"/>
      <c r="L74" s="183"/>
      <c r="M74" s="110">
        <v>0.4765949074074074</v>
      </c>
      <c r="N74" s="108">
        <v>0.46250000000000002</v>
      </c>
      <c r="O74" s="100"/>
      <c r="P74" s="100"/>
      <c r="Q74" s="100"/>
      <c r="R74" s="100"/>
      <c r="S74" s="100"/>
      <c r="T74" s="100"/>
    </row>
    <row r="75" spans="1:20" ht="27.75" customHeight="1" x14ac:dyDescent="0.2">
      <c r="A75" s="193">
        <v>53</v>
      </c>
      <c r="B75" s="181">
        <v>39</v>
      </c>
      <c r="C75" s="181">
        <v>10117221652</v>
      </c>
      <c r="D75" s="184" t="s">
        <v>338</v>
      </c>
      <c r="E75" s="196" t="s">
        <v>299</v>
      </c>
      <c r="F75" s="199"/>
      <c r="G75" s="196" t="s">
        <v>195</v>
      </c>
      <c r="H75" s="197">
        <v>1.1983912037037038E-2</v>
      </c>
      <c r="I75" s="197">
        <v>2.3054398148148149E-3</v>
      </c>
      <c r="J75" s="181">
        <v>34.78</v>
      </c>
      <c r="K75" s="102"/>
      <c r="L75" s="182"/>
      <c r="M75" s="111">
        <v>0.51411296296296294</v>
      </c>
      <c r="N75" s="108">
        <v>0.499999999999997</v>
      </c>
    </row>
    <row r="76" spans="1:20" ht="27.75" customHeight="1" x14ac:dyDescent="0.2">
      <c r="A76" s="193">
        <v>54</v>
      </c>
      <c r="B76" s="181">
        <v>41</v>
      </c>
      <c r="C76" s="181">
        <v>10118057670</v>
      </c>
      <c r="D76" s="184" t="s">
        <v>339</v>
      </c>
      <c r="E76" s="196" t="s">
        <v>300</v>
      </c>
      <c r="F76" s="199"/>
      <c r="G76" s="196" t="s">
        <v>195</v>
      </c>
      <c r="H76" s="197">
        <v>1.2012847222222222E-2</v>
      </c>
      <c r="I76" s="197">
        <v>2.3343750000000001E-3</v>
      </c>
      <c r="J76" s="181">
        <v>34.68</v>
      </c>
      <c r="K76" s="102"/>
      <c r="L76" s="182"/>
      <c r="M76" s="111">
        <v>0.48636828703703699</v>
      </c>
      <c r="N76" s="108">
        <v>0.47222222222222099</v>
      </c>
    </row>
    <row r="77" spans="1:20" ht="27.75" customHeight="1" x14ac:dyDescent="0.2">
      <c r="A77" s="193">
        <v>55</v>
      </c>
      <c r="B77" s="181">
        <v>36</v>
      </c>
      <c r="C77" s="181">
        <v>10117594393</v>
      </c>
      <c r="D77" s="180" t="s">
        <v>301</v>
      </c>
      <c r="E77" s="196" t="s">
        <v>302</v>
      </c>
      <c r="F77" s="199"/>
      <c r="G77" s="196" t="s">
        <v>195</v>
      </c>
      <c r="H77" s="197">
        <v>1.207835648148148E-2</v>
      </c>
      <c r="I77" s="197">
        <v>2.3999999999999998E-3</v>
      </c>
      <c r="J77" s="181">
        <v>34.479999999999997</v>
      </c>
      <c r="K77" s="102"/>
      <c r="L77" s="182"/>
      <c r="M77" s="111">
        <v>0.48707696759259256</v>
      </c>
      <c r="N77" s="108">
        <v>0.47291666666666499</v>
      </c>
    </row>
    <row r="78" spans="1:20" ht="27.75" customHeight="1" x14ac:dyDescent="0.2">
      <c r="A78" s="193">
        <v>56</v>
      </c>
      <c r="B78" s="181">
        <v>19</v>
      </c>
      <c r="C78" s="181">
        <v>10094394118</v>
      </c>
      <c r="D78" s="180" t="s">
        <v>303</v>
      </c>
      <c r="E78" s="196" t="s">
        <v>304</v>
      </c>
      <c r="F78" s="181" t="s">
        <v>170</v>
      </c>
      <c r="G78" s="196" t="s">
        <v>205</v>
      </c>
      <c r="H78" s="197">
        <v>1.2224652777777777E-2</v>
      </c>
      <c r="I78" s="197">
        <v>2.5462962962962961E-3</v>
      </c>
      <c r="J78" s="181">
        <v>34.090000000000003</v>
      </c>
      <c r="K78" s="102"/>
      <c r="L78" s="182"/>
      <c r="M78" s="111">
        <v>0.53015787037037032</v>
      </c>
      <c r="N78" s="108">
        <v>0.51597222222221795</v>
      </c>
    </row>
    <row r="79" spans="1:20" ht="27.75" customHeight="1" x14ac:dyDescent="0.2">
      <c r="A79" s="193">
        <v>57</v>
      </c>
      <c r="B79" s="181">
        <v>43</v>
      </c>
      <c r="C79" s="181">
        <v>10117859327</v>
      </c>
      <c r="D79" s="180" t="s">
        <v>305</v>
      </c>
      <c r="E79" s="196" t="s">
        <v>306</v>
      </c>
      <c r="F79" s="200" t="s">
        <v>320</v>
      </c>
      <c r="G79" s="196" t="s">
        <v>195</v>
      </c>
      <c r="H79" s="197">
        <v>1.2355787037037035E-2</v>
      </c>
      <c r="I79" s="197">
        <v>2.6774305555555557E-3</v>
      </c>
      <c r="J79" s="181">
        <v>33.71</v>
      </c>
      <c r="K79" s="101"/>
      <c r="L79" s="183"/>
      <c r="M79" s="110">
        <v>0.4787929398148148</v>
      </c>
      <c r="N79" s="108">
        <v>0.46458333333333302</v>
      </c>
      <c r="O79" s="100"/>
      <c r="P79" s="100"/>
      <c r="Q79" s="100"/>
      <c r="R79" s="100"/>
      <c r="S79" s="100"/>
      <c r="T79" s="100"/>
    </row>
    <row r="80" spans="1:20" ht="27.75" customHeight="1" x14ac:dyDescent="0.2">
      <c r="A80" s="193">
        <v>58</v>
      </c>
      <c r="B80" s="181">
        <v>38</v>
      </c>
      <c r="C80" s="181">
        <v>10090061046</v>
      </c>
      <c r="D80" s="180" t="s">
        <v>307</v>
      </c>
      <c r="E80" s="196" t="s">
        <v>308</v>
      </c>
      <c r="F80" s="199"/>
      <c r="G80" s="196" t="s">
        <v>195</v>
      </c>
      <c r="H80" s="197">
        <v>1.2488657407407408E-2</v>
      </c>
      <c r="I80" s="197">
        <v>2.8101851851851851E-3</v>
      </c>
      <c r="J80" s="181">
        <v>33.36</v>
      </c>
      <c r="K80" s="102"/>
      <c r="L80" s="182"/>
      <c r="M80" s="111">
        <v>0.51976608796296297</v>
      </c>
      <c r="N80" s="108">
        <v>0.50555555555555198</v>
      </c>
    </row>
    <row r="81" spans="1:20" ht="27.75" customHeight="1" x14ac:dyDescent="0.2">
      <c r="A81" s="193">
        <v>59</v>
      </c>
      <c r="B81" s="181">
        <v>12</v>
      </c>
      <c r="C81" s="181">
        <v>10090425707</v>
      </c>
      <c r="D81" s="180" t="s">
        <v>309</v>
      </c>
      <c r="E81" s="196" t="s">
        <v>310</v>
      </c>
      <c r="F81" s="200" t="s">
        <v>321</v>
      </c>
      <c r="G81" s="196" t="s">
        <v>205</v>
      </c>
      <c r="H81" s="197">
        <v>1.2533217592592592E-2</v>
      </c>
      <c r="I81" s="197">
        <v>2.8548611111111105E-3</v>
      </c>
      <c r="J81" s="181">
        <v>33.24</v>
      </c>
      <c r="K81" s="102"/>
      <c r="L81" s="182"/>
      <c r="M81" s="111">
        <v>0.53717939814814819</v>
      </c>
      <c r="N81" s="108">
        <v>0.52291666666666103</v>
      </c>
    </row>
    <row r="82" spans="1:20" ht="27.75" customHeight="1" x14ac:dyDescent="0.2">
      <c r="A82" s="193">
        <v>60</v>
      </c>
      <c r="B82" s="181">
        <v>34</v>
      </c>
      <c r="C82" s="181">
        <v>10117698467</v>
      </c>
      <c r="D82" s="180" t="s">
        <v>311</v>
      </c>
      <c r="E82" s="196" t="s">
        <v>312</v>
      </c>
      <c r="F82" s="199"/>
      <c r="G82" s="196" t="s">
        <v>195</v>
      </c>
      <c r="H82" s="197">
        <v>1.2679513888888889E-2</v>
      </c>
      <c r="I82" s="197">
        <v>3.0011574074074072E-3</v>
      </c>
      <c r="J82" s="181">
        <v>32.85</v>
      </c>
      <c r="K82" s="102"/>
      <c r="L82" s="182"/>
      <c r="M82" s="111">
        <v>0.50597395833333336</v>
      </c>
      <c r="N82" s="108">
        <v>0.49166666666666398</v>
      </c>
    </row>
    <row r="83" spans="1:20" ht="27.75" customHeight="1" x14ac:dyDescent="0.2">
      <c r="A83" s="193">
        <v>61</v>
      </c>
      <c r="B83" s="181">
        <v>16</v>
      </c>
      <c r="C83" s="181">
        <v>10089941515</v>
      </c>
      <c r="D83" s="180" t="s">
        <v>313</v>
      </c>
      <c r="E83" s="196" t="s">
        <v>314</v>
      </c>
      <c r="F83" s="200" t="s">
        <v>321</v>
      </c>
      <c r="G83" s="196" t="s">
        <v>205</v>
      </c>
      <c r="H83" s="197">
        <v>1.270462962962963E-2</v>
      </c>
      <c r="I83" s="197">
        <v>3.0262731481481482E-3</v>
      </c>
      <c r="J83" s="181">
        <v>32.79</v>
      </c>
      <c r="K83" s="112"/>
      <c r="L83" s="185"/>
      <c r="M83" s="110">
        <v>0.4831135416666667</v>
      </c>
      <c r="N83" s="108">
        <v>0.468749999999999</v>
      </c>
      <c r="O83" s="100"/>
      <c r="P83" s="100"/>
      <c r="Q83" s="100"/>
      <c r="R83" s="100"/>
      <c r="S83" s="100"/>
      <c r="T83" s="100"/>
    </row>
    <row r="84" spans="1:20" ht="27.75" customHeight="1" x14ac:dyDescent="0.2">
      <c r="A84" s="193">
        <v>62</v>
      </c>
      <c r="B84" s="181">
        <v>42</v>
      </c>
      <c r="C84" s="181">
        <v>10117352301</v>
      </c>
      <c r="D84" s="180" t="s">
        <v>315</v>
      </c>
      <c r="E84" s="196" t="s">
        <v>316</v>
      </c>
      <c r="F84" s="199"/>
      <c r="G84" s="196" t="s">
        <v>195</v>
      </c>
      <c r="H84" s="197">
        <v>1.3191319444444445E-2</v>
      </c>
      <c r="I84" s="197">
        <v>3.5129629629629625E-3</v>
      </c>
      <c r="J84" s="181">
        <v>31.58</v>
      </c>
      <c r="K84" s="102"/>
      <c r="L84" s="182"/>
      <c r="M84" s="111">
        <v>0.53452465277777772</v>
      </c>
      <c r="N84" s="108">
        <v>0.52013888888888404</v>
      </c>
    </row>
    <row r="85" spans="1:20" ht="27.75" customHeight="1" thickBot="1" x14ac:dyDescent="0.25">
      <c r="A85" s="194" t="s">
        <v>317</v>
      </c>
      <c r="B85" s="195">
        <v>50</v>
      </c>
      <c r="C85" s="187"/>
      <c r="D85" s="188" t="s">
        <v>318</v>
      </c>
      <c r="E85" s="187" t="s">
        <v>319</v>
      </c>
      <c r="F85" s="201"/>
      <c r="G85" s="187" t="s">
        <v>195</v>
      </c>
      <c r="H85" s="189"/>
      <c r="I85" s="189"/>
      <c r="J85" s="190"/>
      <c r="K85" s="191"/>
      <c r="L85" s="192"/>
      <c r="M85" s="111">
        <v>0.52968553240740734</v>
      </c>
      <c r="N85" s="108">
        <v>0.51527777777777295</v>
      </c>
    </row>
    <row r="86" spans="1:20" ht="7.5" customHeight="1" thickTop="1" thickBot="1" x14ac:dyDescent="0.25">
      <c r="A86" s="166"/>
      <c r="B86" s="167"/>
      <c r="C86" s="167"/>
      <c r="D86" s="168"/>
      <c r="E86" s="169"/>
      <c r="F86" s="113"/>
      <c r="G86" s="170"/>
      <c r="H86" s="171"/>
      <c r="I86" s="171"/>
      <c r="J86" s="171"/>
      <c r="K86" s="171"/>
      <c r="L86" s="171"/>
    </row>
    <row r="87" spans="1:20" ht="11.25" customHeight="1" thickTop="1" x14ac:dyDescent="0.2">
      <c r="A87" s="202" t="s">
        <v>49</v>
      </c>
      <c r="B87" s="203"/>
      <c r="C87" s="203"/>
      <c r="D87" s="203"/>
      <c r="E87" s="204"/>
      <c r="F87" s="204"/>
      <c r="G87" s="203" t="s">
        <v>50</v>
      </c>
      <c r="H87" s="203"/>
      <c r="I87" s="203"/>
      <c r="J87" s="203"/>
      <c r="K87" s="203"/>
      <c r="L87" s="205"/>
    </row>
    <row r="88" spans="1:20" ht="11.25" customHeight="1" x14ac:dyDescent="0.2">
      <c r="A88" s="206" t="s">
        <v>333</v>
      </c>
      <c r="B88" s="207"/>
      <c r="C88" s="208"/>
      <c r="D88" s="207"/>
      <c r="E88" s="209"/>
      <c r="F88" s="210"/>
      <c r="G88" s="211" t="s">
        <v>322</v>
      </c>
      <c r="H88" s="212">
        <v>17</v>
      </c>
      <c r="I88" s="213"/>
      <c r="J88" s="214"/>
      <c r="K88" s="215" t="s">
        <v>323</v>
      </c>
      <c r="L88" s="216">
        <f>COUNTIF(F23:F85,"ЗМС")</f>
        <v>0</v>
      </c>
    </row>
    <row r="89" spans="1:20" ht="11.25" customHeight="1" x14ac:dyDescent="0.2">
      <c r="A89" s="206" t="s">
        <v>334</v>
      </c>
      <c r="B89" s="207"/>
      <c r="C89" s="217"/>
      <c r="D89" s="207"/>
      <c r="E89" s="218"/>
      <c r="F89" s="219"/>
      <c r="G89" s="220" t="s">
        <v>324</v>
      </c>
      <c r="H89" s="212">
        <f>H90+H95</f>
        <v>63</v>
      </c>
      <c r="I89" s="221"/>
      <c r="J89" s="222"/>
      <c r="K89" s="215" t="s">
        <v>325</v>
      </c>
      <c r="L89" s="216">
        <f>COUNTIF(F23:F85,"2 МСМК")</f>
        <v>0</v>
      </c>
    </row>
    <row r="90" spans="1:20" ht="11.25" customHeight="1" x14ac:dyDescent="0.2">
      <c r="A90" s="206" t="s">
        <v>335</v>
      </c>
      <c r="B90" s="207"/>
      <c r="C90" s="223"/>
      <c r="D90" s="207"/>
      <c r="E90" s="218"/>
      <c r="F90" s="219"/>
      <c r="G90" s="220" t="s">
        <v>326</v>
      </c>
      <c r="H90" s="212">
        <f>H91+H92+H93+H94</f>
        <v>62</v>
      </c>
      <c r="I90" s="221"/>
      <c r="J90" s="222"/>
      <c r="K90" s="215" t="s">
        <v>327</v>
      </c>
      <c r="L90" s="216">
        <f>COUNTIF(F68:F85,"МС")</f>
        <v>0</v>
      </c>
    </row>
    <row r="91" spans="1:20" ht="11.25" customHeight="1" x14ac:dyDescent="0.2">
      <c r="A91" s="206" t="s">
        <v>336</v>
      </c>
      <c r="B91" s="207"/>
      <c r="C91" s="223"/>
      <c r="D91" s="207"/>
      <c r="E91" s="218"/>
      <c r="F91" s="219"/>
      <c r="G91" s="220" t="s">
        <v>328</v>
      </c>
      <c r="H91" s="212">
        <f>COUNT(A23:A129)</f>
        <v>62</v>
      </c>
      <c r="I91" s="221"/>
      <c r="J91" s="222"/>
      <c r="K91" s="215" t="s">
        <v>62</v>
      </c>
      <c r="L91" s="216">
        <f>COUNTIF(F23:F86,"КМС")</f>
        <v>12</v>
      </c>
    </row>
    <row r="92" spans="1:20" ht="11.25" customHeight="1" x14ac:dyDescent="0.2">
      <c r="A92" s="206"/>
      <c r="B92" s="207"/>
      <c r="C92" s="223"/>
      <c r="D92" s="207"/>
      <c r="E92" s="218"/>
      <c r="F92" s="219"/>
      <c r="G92" s="220" t="s">
        <v>329</v>
      </c>
      <c r="H92" s="212">
        <f>COUNTIF(A23:A128,"ЛИМ")</f>
        <v>0</v>
      </c>
      <c r="I92" s="221"/>
      <c r="J92" s="222"/>
      <c r="K92" s="215" t="s">
        <v>171</v>
      </c>
      <c r="L92" s="216">
        <f>COUNTIF(F23:F87,"1 СР")</f>
        <v>8</v>
      </c>
    </row>
    <row r="93" spans="1:20" ht="11.25" customHeight="1" x14ac:dyDescent="0.2">
      <c r="A93" s="206"/>
      <c r="B93" s="207"/>
      <c r="C93" s="207"/>
      <c r="D93" s="207"/>
      <c r="E93" s="218"/>
      <c r="F93" s="219"/>
      <c r="G93" s="220" t="s">
        <v>330</v>
      </c>
      <c r="H93" s="212">
        <f>COUNTIF(A23:A128,"НФ")</f>
        <v>0</v>
      </c>
      <c r="I93" s="221"/>
      <c r="J93" s="222"/>
      <c r="K93" s="215" t="s">
        <v>170</v>
      </c>
      <c r="L93" s="216">
        <f>COUNTIF(F23:F88,"2 СР")</f>
        <v>17</v>
      </c>
    </row>
    <row r="94" spans="1:20" ht="11.25" customHeight="1" x14ac:dyDescent="0.2">
      <c r="A94" s="206"/>
      <c r="B94" s="207"/>
      <c r="C94" s="207"/>
      <c r="D94" s="207"/>
      <c r="E94" s="218"/>
      <c r="F94" s="219"/>
      <c r="G94" s="220" t="s">
        <v>331</v>
      </c>
      <c r="H94" s="212">
        <f>COUNTIF(A23:A128,"ДСКВ")</f>
        <v>0</v>
      </c>
      <c r="I94" s="221"/>
      <c r="J94" s="222"/>
      <c r="K94" s="215" t="s">
        <v>169</v>
      </c>
      <c r="L94" s="216">
        <f>COUNTIF(F23:F89,"3 СР")</f>
        <v>8</v>
      </c>
    </row>
    <row r="95" spans="1:20" ht="11.25" customHeight="1" x14ac:dyDescent="0.2">
      <c r="A95" s="206"/>
      <c r="B95" s="207"/>
      <c r="C95" s="207"/>
      <c r="D95" s="207"/>
      <c r="E95" s="224"/>
      <c r="F95" s="225"/>
      <c r="G95" s="220" t="s">
        <v>332</v>
      </c>
      <c r="H95" s="212">
        <f>COUNTIF(A23:A128,"НС")</f>
        <v>1</v>
      </c>
      <c r="I95" s="226"/>
      <c r="J95" s="227"/>
      <c r="K95" s="215" t="s">
        <v>320</v>
      </c>
      <c r="L95" s="216">
        <f>COUNTIF(F23:F90,"1 сп.юн.р.")</f>
        <v>5</v>
      </c>
    </row>
    <row r="96" spans="1:20" ht="11.25" customHeight="1" x14ac:dyDescent="0.2">
      <c r="A96" s="228"/>
      <c r="B96" s="167"/>
      <c r="C96" s="167"/>
      <c r="D96" s="168"/>
      <c r="E96" s="169"/>
      <c r="F96" s="113"/>
      <c r="G96" s="170"/>
      <c r="H96" s="171"/>
      <c r="I96" s="171"/>
      <c r="J96" s="171"/>
      <c r="K96" s="171"/>
      <c r="L96" s="229"/>
    </row>
    <row r="97" spans="1:12" ht="15.75" x14ac:dyDescent="0.2">
      <c r="A97" s="159" t="s">
        <v>51</v>
      </c>
      <c r="B97" s="140"/>
      <c r="C97" s="140"/>
      <c r="D97" s="140"/>
      <c r="E97" s="140" t="s">
        <v>52</v>
      </c>
      <c r="F97" s="140"/>
      <c r="G97" s="140"/>
      <c r="H97" s="140"/>
      <c r="I97" s="140" t="s">
        <v>53</v>
      </c>
      <c r="J97" s="140"/>
      <c r="K97" s="140"/>
      <c r="L97" s="141"/>
    </row>
    <row r="98" spans="1:12" x14ac:dyDescent="0.2">
      <c r="A98" s="152"/>
      <c r="B98" s="153"/>
      <c r="C98" s="153"/>
      <c r="D98" s="153"/>
      <c r="E98" s="153"/>
      <c r="F98" s="154"/>
      <c r="G98" s="154"/>
      <c r="H98" s="154"/>
      <c r="I98" s="154"/>
      <c r="J98" s="154"/>
      <c r="K98" s="154"/>
      <c r="L98" s="155"/>
    </row>
    <row r="99" spans="1:12" x14ac:dyDescent="0.2">
      <c r="A99" s="152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6"/>
    </row>
    <row r="100" spans="1:12" x14ac:dyDescent="0.2">
      <c r="A100" s="114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6"/>
    </row>
    <row r="101" spans="1:12" x14ac:dyDescent="0.2">
      <c r="A101" s="152"/>
      <c r="B101" s="153"/>
      <c r="C101" s="153"/>
      <c r="D101" s="153"/>
      <c r="E101" s="153"/>
      <c r="F101" s="157"/>
      <c r="G101" s="157"/>
      <c r="H101" s="157"/>
      <c r="I101" s="157"/>
      <c r="J101" s="157"/>
      <c r="K101" s="157"/>
      <c r="L101" s="158"/>
    </row>
    <row r="102" spans="1:12" ht="16.5" thickBot="1" x14ac:dyDescent="0.25">
      <c r="A102" s="149"/>
      <c r="B102" s="150"/>
      <c r="C102" s="150"/>
      <c r="D102" s="150"/>
      <c r="E102" s="150" t="str">
        <f>G17</f>
        <v>АФАНАСЬЕВА Е. А. (ВК, Свердловская область)</v>
      </c>
      <c r="F102" s="150"/>
      <c r="G102" s="150"/>
      <c r="H102" s="150"/>
      <c r="I102" s="150" t="str">
        <f>G18</f>
        <v>РОМАНЕНКО Ю. А. (1к., Оренбургская область)</v>
      </c>
      <c r="J102" s="150"/>
      <c r="K102" s="150"/>
      <c r="L102" s="151"/>
    </row>
    <row r="103" spans="1:12" ht="13.5" thickTop="1" x14ac:dyDescent="0.2"/>
  </sheetData>
  <sortState ref="A23:U120">
    <sortCondition ref="A23:A120"/>
  </sortState>
  <mergeCells count="40">
    <mergeCell ref="H15:L15"/>
    <mergeCell ref="A87:D87"/>
    <mergeCell ref="G87:L87"/>
    <mergeCell ref="M21:M22"/>
    <mergeCell ref="N21:N22"/>
    <mergeCell ref="K21:K22"/>
    <mergeCell ref="A102:D102"/>
    <mergeCell ref="E102:H102"/>
    <mergeCell ref="I102:L102"/>
    <mergeCell ref="A98:E98"/>
    <mergeCell ref="F98:L98"/>
    <mergeCell ref="A99:E99"/>
    <mergeCell ref="F99:L99"/>
    <mergeCell ref="A101:E101"/>
    <mergeCell ref="F101:L101"/>
    <mergeCell ref="A97:D97"/>
    <mergeCell ref="E97:H97"/>
    <mergeCell ref="I97:L97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A7:L7"/>
    <mergeCell ref="A1:L1"/>
    <mergeCell ref="A2:L2"/>
    <mergeCell ref="A3:L3"/>
    <mergeCell ref="A5:L5"/>
    <mergeCell ref="A6:L6"/>
    <mergeCell ref="A4:L4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70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2021-06-17T14:17:27Z</dcterms:modified>
</cp:coreProperties>
</file>