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Критериум!$A$1:$X$51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3" i="91" l="1"/>
  <c r="H40" i="91" l="1"/>
  <c r="H39" i="91"/>
  <c r="U51" i="91" l="1"/>
  <c r="U27" i="91" l="1"/>
  <c r="K51" i="91"/>
  <c r="F51" i="91"/>
  <c r="X41" i="91" s="1"/>
  <c r="X37" i="91" l="1"/>
  <c r="H43" i="91"/>
  <c r="H42" i="91"/>
  <c r="H38" i="91" s="1"/>
  <c r="H41" i="91"/>
  <c r="H37" i="91" l="1"/>
  <c r="X42" i="91"/>
  <c r="X40" i="91"/>
  <c r="X39" i="91"/>
  <c r="X38" i="91"/>
  <c r="X36" i="91"/>
  <c r="U24" i="91" l="1"/>
  <c r="U25" i="91"/>
  <c r="U26" i="91"/>
</calcChain>
</file>

<file path=xl/sharedStrings.xml><?xml version="1.0" encoding="utf-8"?>
<sst xmlns="http://schemas.openxmlformats.org/spreadsheetml/2006/main" count="117" uniqueCount="92">
  <si>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</si>
  <si>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</si>
  <si>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</si>
  <si>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</si>
  <si>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</si>
  <si>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</si>
  <si>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</si>
  <si>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</si>
  <si>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</si>
  <si>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</si>
  <si>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</si>
  <si>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</si>
  <si>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</si>
  <si>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</si>
  <si>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</si>
  <si>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</si>
  <si>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</si>
  <si>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</si>
  <si>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</si>
  <si>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</si>
  <si>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</si>
  <si>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</si>
  <si>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</si>
  <si>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</si>
  <si>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</si>
  <si>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</si>
  <si>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</si>
  <si>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</si>
  <si>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</si>
  <si>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</si>
  <si>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</si>
  <si>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</si>
  <si>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</si>
  <si>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</si>
  <si>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</si>
  <si>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</si>
  <si>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</si>
  <si>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шоссе - критериум 20-40 км</t>
  </si>
  <si>
    <t>1 СР</t>
  </si>
  <si>
    <t>Место на основном финише</t>
  </si>
  <si>
    <t>UCI ID</t>
  </si>
  <si>
    <t/>
  </si>
  <si>
    <t>№ ВРВС: 0080721811С</t>
  </si>
  <si>
    <t>2 СР</t>
  </si>
  <si>
    <t>3 СР</t>
  </si>
  <si>
    <t>Лимит времени</t>
  </si>
  <si>
    <t xml:space="preserve">МАКСИМАЛЬНЫЙ ПЕРЕПАД (HD)(м): </t>
  </si>
  <si>
    <t xml:space="preserve">СУММА ПОЛОЖИТЕЛЬНЫХ ПЕРЕПАДОВ ВЫСОТЫ НА ДИСТАНЦИИ (ТС)(м): </t>
  </si>
  <si>
    <t>ВСЕРОССИЙСКИЕ СОРЕВНОВАНИЯ</t>
  </si>
  <si>
    <t>СУДЬЯ НА ФИНИШЕ</t>
  </si>
  <si>
    <t>ТЕХНИЧЕСКИЙ ДЕЛЕГАТ</t>
  </si>
  <si>
    <t>МЕСТО ПРОВЕДЕНИЯ: г. Хабаровск</t>
  </si>
  <si>
    <t>ДАТА ПРОВЕДЕНИЯ: 14 сентября 2022 года</t>
  </si>
  <si>
    <t>Девушки 15-16 лет</t>
  </si>
  <si>
    <t>Министерство спорта Хабаровского края</t>
  </si>
  <si>
    <t>Федерация велосипедного спорта Хабаровского края</t>
  </si>
  <si>
    <t>№ ЕКП 2022: 5112</t>
  </si>
  <si>
    <t>ЛЕБЕДЕВ А.Ю. (ВК, г. ХАБАРОВСК)</t>
  </si>
  <si>
    <t>ЖЕРЕБЦОВА М.С. (ВК, г. ЧИТА)</t>
  </si>
  <si>
    <t>КЛЮЧНИКОВА О.А. (ВК, г. ЧИТА)</t>
  </si>
  <si>
    <t>1,5 км/24</t>
  </si>
  <si>
    <t xml:space="preserve">НАЧАЛО ГОНКИ: 11ч 00м </t>
  </si>
  <si>
    <t>ОКОНЧАНИЕ ГОНКИ: 11ч 40м</t>
  </si>
  <si>
    <t>ЛАЗАРЕВА Анастасия</t>
  </si>
  <si>
    <t>04.07.2007</t>
  </si>
  <si>
    <t>Хабаровский край</t>
  </si>
  <si>
    <t>КОЛОСОВА Лилия</t>
  </si>
  <si>
    <t>23.04.2006</t>
  </si>
  <si>
    <t>Забайкальский край</t>
  </si>
  <si>
    <t>СИЗЫХ Кристина</t>
  </si>
  <si>
    <t>29.11.2007</t>
  </si>
  <si>
    <t>ПАНТЕЛЕЕВА Александра</t>
  </si>
  <si>
    <t>09.07.2007</t>
  </si>
  <si>
    <t>БАКШЕЕВА Софья</t>
  </si>
  <si>
    <t>19.12.2006</t>
  </si>
  <si>
    <t>НОСЫРЕЗА Ольга</t>
  </si>
  <si>
    <t>31.05.2007</t>
  </si>
  <si>
    <t>ЛАПИЦКАЯ Виктория</t>
  </si>
  <si>
    <t>27.08.2006</t>
  </si>
  <si>
    <t>ЖУКОВА Вероника</t>
  </si>
  <si>
    <t>30.10.2006</t>
  </si>
  <si>
    <t>КИРЮХИНА Кира</t>
  </si>
  <si>
    <t>19.12.2007</t>
  </si>
  <si>
    <t>САМОХВАЛОВА Полина</t>
  </si>
  <si>
    <t>04.11.2007</t>
  </si>
  <si>
    <t>СИМОНОВА Александра</t>
  </si>
  <si>
    <t>02.08.2006</t>
  </si>
  <si>
    <t>Температура: +21</t>
  </si>
  <si>
    <t>Влажность: 59%</t>
  </si>
  <si>
    <t>Осадки:</t>
  </si>
  <si>
    <t>Ветер:</t>
  </si>
  <si>
    <t>НАЗВАНИЕ ТРАССЫ / РЕГ. НОМЕР: Набережная стадиона им.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</si>
</sst>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/>
  </cellStyleXfs>
  <cellXfs count="145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1" fontId="17" fillId="0" borderId="1" xfId="9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7" fillId="0" borderId="1" xfId="9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4" fillId="3" borderId="1" xfId="3" applyFont="1" applyFill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3" borderId="32" xfId="3" applyFont="1" applyFill="1" applyBorder="1" applyAlignment="1">
      <alignment horizontal="center" vertical="center" wrapText="1"/>
    </xf>
    <xf numFmtId="0" fontId="17" fillId="0" borderId="32" xfId="8" applyFont="1" applyFill="1" applyBorder="1" applyAlignment="1">
      <alignment vertical="center" wrapText="1"/>
    </xf>
    <xf numFmtId="14" fontId="17" fillId="0" borderId="32" xfId="9" applyNumberFormat="1" applyFont="1" applyFill="1" applyBorder="1" applyAlignment="1">
      <alignment horizontal="center" vertical="center" wrapText="1"/>
    </xf>
    <xf numFmtId="164" fontId="14" fillId="0" borderId="32" xfId="0" applyNumberFormat="1" applyFont="1" applyFill="1" applyBorder="1" applyAlignment="1">
      <alignment horizontal="center" vertical="center" wrapText="1"/>
    </xf>
    <xf numFmtId="1" fontId="17" fillId="0" borderId="32" xfId="9" applyNumberFormat="1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14" fillId="0" borderId="33" xfId="0" applyNumberFormat="1" applyFont="1" applyFill="1" applyBorder="1" applyAlignment="1" applyProtection="1">
      <alignment horizontal="center"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0" fontId="17" fillId="0" borderId="1" xfId="9" applyFont="1" applyFill="1" applyBorder="1" applyAlignment="1">
      <alignment horizontal="center" vertical="center" wrapText="1"/>
    </xf>
    <xf numFmtId="0" fontId="17" fillId="0" borderId="32" xfId="9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4" fillId="3" borderId="21" xfId="0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right" vertical="center"/>
    </xf>
    <xf numFmtId="0" fontId="13" fillId="3" borderId="15" xfId="0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3" borderId="5" xfId="4" applyFont="1" applyFill="1" applyBorder="1" applyAlignment="1">
      <alignment horizontal="right" vertical="center"/>
    </xf>
    <xf numFmtId="0" fontId="11" fillId="3" borderId="34" xfId="4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2" borderId="29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0" fillId="2" borderId="29" xfId="3" applyNumberFormat="1" applyFont="1" applyFill="1" applyBorder="1" applyAlignment="1">
      <alignment horizontal="center" vertical="center" wrapText="1"/>
    </xf>
    <xf numFmtId="14" fontId="10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76197</xdr:colOff>
      <xdr:row>0</xdr:row>
      <xdr:rowOff>32657</xdr:rowOff>
    </xdr:from>
    <xdr:to>
      <xdr:col>1</xdr:col>
      <xdr:colOff>462643</xdr:colOff>
      <xdr:row>3</xdr:row>
      <xdr:rowOff>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7"/>
          <a:ext cx="849089" cy="824594"/>
        </a:xfrm>
        <a:prstGeom prst="rect">
          <a:avLst/>
        </a:prstGeom>
      </xdr:spPr>
    </xdr:pic>
    <xdr:clientData/>
  </xdr:twoCellAnchor>
  <xdr:twoCellAnchor editAs="oneCell">
    <xdr:from>
      <xdr:col>2</xdr:col>
      <xdr:colOff>117839</xdr:colOff>
      <xdr:row>0</xdr:row>
      <xdr:rowOff>97972</xdr:rowOff>
    </xdr:from>
    <xdr:to>
      <xdr:col>3</xdr:col>
      <xdr:colOff>272143</xdr:colOff>
      <xdr:row>3</xdr:row>
      <xdr:rowOff>27214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160" y="97972"/>
          <a:ext cx="1161233" cy="786492"/>
        </a:xfrm>
        <a:prstGeom prst="rect">
          <a:avLst/>
        </a:prstGeom>
      </xdr:spPr>
    </xdr:pic>
    <xdr:clientData/>
  </xdr:twoCellAnchor>
  <xdr:oneCellAnchor>
    <xdr:from>
      <xdr:col>22</xdr:col>
      <xdr:colOff>258535</xdr:colOff>
      <xdr:row>0</xdr:row>
      <xdr:rowOff>54429</xdr:rowOff>
    </xdr:from>
    <xdr:ext cx="974015" cy="790839"/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33464" y="54429"/>
          <a:ext cx="974015" cy="790839"/>
        </a:xfrm>
        <a:prstGeom prst="rect">
          <a:avLst/>
        </a:prstGeom>
      </xdr:spPr>
    </xdr:pic>
    <xdr:clientData/>
  </xdr:oneCellAnchor>
  <xdr:oneCellAnchor>
    <xdr:from>
      <xdr:col>23</xdr:col>
      <xdr:colOff>345908</xdr:colOff>
      <xdr:row>0</xdr:row>
      <xdr:rowOff>81643</xdr:rowOff>
    </xdr:from>
    <xdr:ext cx="838393" cy="822474"/>
    <xdr:pic>
      <xdr:nvPicPr>
        <xdr:cNvPr id="8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986944" y="81643"/>
          <a:ext cx="838393" cy="8224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view="pageBreakPreview" topLeftCell="A10" zoomScale="70" zoomScaleNormal="90" zoomScaleSheetLayoutView="70" workbookViewId="0">
      <selection activeCell="M30" sqref="M30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5.140625" style="11" customWidth="1"/>
    <col min="4" max="4" width="27.140625" style="1" customWidth="1"/>
    <col min="5" max="5" width="12.28515625" style="59" customWidth="1"/>
    <col min="6" max="6" width="8.85546875" style="1" customWidth="1"/>
    <col min="7" max="7" width="28" style="1" customWidth="1"/>
    <col min="8" max="19" width="4.140625" style="1" customWidth="1"/>
    <col min="20" max="20" width="13.7109375" style="1" customWidth="1"/>
    <col min="21" max="21" width="11.28515625" style="1" customWidth="1"/>
    <col min="22" max="22" width="10.42578125" style="1" hidden="1" customWidth="1"/>
    <col min="23" max="23" width="14.42578125" style="1" customWidth="1"/>
    <col min="24" max="24" width="18.7109375" style="1" customWidth="1"/>
    <col min="25" max="16384" width="9.140625" style="1"/>
  </cols>
  <sheetData>
    <row r="1" spans="1:24" ht="22.5" customHeight="1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4" ht="22.5" customHeight="1" x14ac:dyDescent="0.2">
      <c r="A2" s="130" t="s">
        <v>54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4" ht="22.5" customHeight="1" x14ac:dyDescent="0.2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ht="22.5" customHeight="1" x14ac:dyDescent="0.2">
      <c r="A4" s="130" t="s">
        <v>55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5" spans="1:24" ht="7.5" customHeight="1" x14ac:dyDescent="0.2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1:24" s="2" customFormat="1" ht="20.25" customHeight="1" x14ac:dyDescent="0.2">
      <c r="A6" s="131" t="s">
        <v>48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1:24" s="2" customFormat="1" ht="18" customHeight="1" x14ac:dyDescent="0.2">
      <c r="A7" s="108" t="s">
        <v>15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</row>
    <row r="8" spans="1:24" s="2" customFormat="1" ht="4.5" customHeight="1" thickBot="1" x14ac:dyDescent="0.25">
      <c r="A8" s="108" t="s">
        <v>41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</row>
    <row r="9" spans="1:24" ht="24" customHeight="1" thickTop="1" x14ac:dyDescent="0.2">
      <c r="A9" s="132" t="s">
        <v>21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4"/>
    </row>
    <row r="10" spans="1:24" ht="18" customHeight="1" x14ac:dyDescent="0.2">
      <c r="A10" s="114" t="s">
        <v>37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6"/>
    </row>
    <row r="11" spans="1:24" ht="19.5" customHeight="1" x14ac:dyDescent="0.2">
      <c r="A11" s="114" t="s">
        <v>53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</row>
    <row r="12" spans="1:24" ht="8.25" customHeight="1" x14ac:dyDescent="0.2">
      <c r="A12" s="103" t="s">
        <v>41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</row>
    <row r="13" spans="1:24" ht="15.75" x14ac:dyDescent="0.2">
      <c r="A13" s="85" t="s">
        <v>51</v>
      </c>
      <c r="B13" s="16"/>
      <c r="C13" s="47"/>
      <c r="D13" s="46"/>
      <c r="E13" s="48"/>
      <c r="F13" s="4"/>
      <c r="G13" s="86" t="s">
        <v>61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9"/>
      <c r="X13" s="40" t="s">
        <v>42</v>
      </c>
    </row>
    <row r="14" spans="1:24" ht="15.75" x14ac:dyDescent="0.2">
      <c r="A14" s="14" t="s">
        <v>52</v>
      </c>
      <c r="B14" s="10"/>
      <c r="C14" s="10"/>
      <c r="D14" s="61"/>
      <c r="E14" s="49"/>
      <c r="F14" s="5"/>
      <c r="G14" s="87" t="s">
        <v>62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41"/>
      <c r="X14" s="90" t="s">
        <v>56</v>
      </c>
    </row>
    <row r="15" spans="1:24" ht="15" x14ac:dyDescent="0.2">
      <c r="A15" s="137" t="s">
        <v>8</v>
      </c>
      <c r="B15" s="138"/>
      <c r="C15" s="138"/>
      <c r="D15" s="138"/>
      <c r="E15" s="138"/>
      <c r="F15" s="138"/>
      <c r="G15" s="139"/>
      <c r="H15" s="140" t="s">
        <v>1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41"/>
    </row>
    <row r="16" spans="1:24" ht="15" x14ac:dyDescent="0.2">
      <c r="A16" s="15" t="s">
        <v>17</v>
      </c>
      <c r="B16" s="29"/>
      <c r="C16" s="29"/>
      <c r="D16" s="8"/>
      <c r="E16" s="50"/>
      <c r="F16" s="8"/>
      <c r="G16" s="9" t="s">
        <v>41</v>
      </c>
      <c r="H16" s="117" t="s">
        <v>91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9"/>
    </row>
    <row r="17" spans="1:24" ht="15" x14ac:dyDescent="0.2">
      <c r="A17" s="15" t="s">
        <v>18</v>
      </c>
      <c r="B17" s="23"/>
      <c r="C17" s="23"/>
      <c r="D17" s="6"/>
      <c r="E17" s="51"/>
      <c r="F17" s="6"/>
      <c r="G17" s="101" t="s">
        <v>57</v>
      </c>
      <c r="H17" s="117" t="s">
        <v>46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9"/>
    </row>
    <row r="18" spans="1:24" ht="15" x14ac:dyDescent="0.2">
      <c r="A18" s="15" t="s">
        <v>19</v>
      </c>
      <c r="B18" s="29"/>
      <c r="C18" s="29"/>
      <c r="D18" s="7"/>
      <c r="E18" s="50"/>
      <c r="F18" s="8"/>
      <c r="G18" s="101" t="s">
        <v>58</v>
      </c>
      <c r="H18" s="117" t="s">
        <v>47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9"/>
    </row>
    <row r="19" spans="1:24" ht="16.5" thickBot="1" x14ac:dyDescent="0.25">
      <c r="A19" s="32" t="s">
        <v>14</v>
      </c>
      <c r="B19" s="21"/>
      <c r="C19" s="21"/>
      <c r="D19" s="20"/>
      <c r="E19" s="52"/>
      <c r="F19" s="31"/>
      <c r="G19" s="102" t="s">
        <v>59</v>
      </c>
      <c r="H19" s="33" t="s">
        <v>36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19"/>
      <c r="U19" s="88">
        <v>36</v>
      </c>
      <c r="V19" s="19"/>
      <c r="W19" s="31"/>
      <c r="X19" s="89" t="s">
        <v>60</v>
      </c>
    </row>
    <row r="20" spans="1:24" ht="6.75" customHeight="1" thickTop="1" thickBot="1" x14ac:dyDescent="0.25">
      <c r="A20" s="18"/>
      <c r="B20" s="17"/>
      <c r="C20" s="17"/>
      <c r="D20" s="18"/>
      <c r="E20" s="5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s="30" customFormat="1" ht="21.75" customHeight="1" thickTop="1" x14ac:dyDescent="0.2">
      <c r="A21" s="142" t="s">
        <v>6</v>
      </c>
      <c r="B21" s="106" t="s">
        <v>11</v>
      </c>
      <c r="C21" s="106" t="s">
        <v>40</v>
      </c>
      <c r="D21" s="106" t="s">
        <v>2</v>
      </c>
      <c r="E21" s="135" t="s">
        <v>35</v>
      </c>
      <c r="F21" s="106" t="s">
        <v>7</v>
      </c>
      <c r="G21" s="106" t="s">
        <v>12</v>
      </c>
      <c r="H21" s="109" t="s">
        <v>16</v>
      </c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6" t="s">
        <v>39</v>
      </c>
      <c r="U21" s="106" t="s">
        <v>24</v>
      </c>
      <c r="V21" s="106" t="s">
        <v>25</v>
      </c>
      <c r="W21" s="110" t="s">
        <v>23</v>
      </c>
      <c r="X21" s="112" t="s">
        <v>13</v>
      </c>
    </row>
    <row r="22" spans="1:24" s="30" customFormat="1" ht="18" customHeight="1" x14ac:dyDescent="0.2">
      <c r="A22" s="143"/>
      <c r="B22" s="107"/>
      <c r="C22" s="107"/>
      <c r="D22" s="107"/>
      <c r="E22" s="136"/>
      <c r="F22" s="107"/>
      <c r="G22" s="107"/>
      <c r="H22" s="95">
        <v>1</v>
      </c>
      <c r="I22" s="95">
        <v>2</v>
      </c>
      <c r="J22" s="95">
        <v>3</v>
      </c>
      <c r="K22" s="95">
        <v>4</v>
      </c>
      <c r="L22" s="95">
        <v>5</v>
      </c>
      <c r="M22" s="95">
        <v>6</v>
      </c>
      <c r="N22" s="95">
        <v>7</v>
      </c>
      <c r="O22" s="95">
        <v>8</v>
      </c>
      <c r="P22" s="95">
        <v>9</v>
      </c>
      <c r="Q22" s="95">
        <v>10</v>
      </c>
      <c r="R22" s="95">
        <v>11</v>
      </c>
      <c r="S22" s="95">
        <v>12</v>
      </c>
      <c r="T22" s="107"/>
      <c r="U22" s="107"/>
      <c r="V22" s="107"/>
      <c r="W22" s="111"/>
      <c r="X22" s="113"/>
    </row>
    <row r="23" spans="1:24" s="3" customFormat="1" ht="18" customHeight="1" x14ac:dyDescent="0.2">
      <c r="A23" s="35">
        <v>1</v>
      </c>
      <c r="B23" s="36">
        <v>30</v>
      </c>
      <c r="C23" s="60">
        <v>10120491663</v>
      </c>
      <c r="D23" s="37" t="s">
        <v>63</v>
      </c>
      <c r="E23" s="54" t="s">
        <v>64</v>
      </c>
      <c r="F23" s="38" t="s">
        <v>38</v>
      </c>
      <c r="G23" s="83" t="s">
        <v>65</v>
      </c>
      <c r="H23" s="26">
        <v>5</v>
      </c>
      <c r="I23" s="26">
        <v>5</v>
      </c>
      <c r="J23" s="26">
        <v>5</v>
      </c>
      <c r="K23" s="26">
        <v>5</v>
      </c>
      <c r="L23" s="26">
        <v>5</v>
      </c>
      <c r="M23" s="26">
        <v>5</v>
      </c>
      <c r="N23" s="26">
        <v>5</v>
      </c>
      <c r="O23" s="26">
        <v>5</v>
      </c>
      <c r="P23" s="26">
        <v>5</v>
      </c>
      <c r="Q23" s="26">
        <v>5</v>
      </c>
      <c r="R23" s="26">
        <v>5</v>
      </c>
      <c r="S23" s="26">
        <v>5</v>
      </c>
      <c r="T23" s="26">
        <v>1</v>
      </c>
      <c r="U23" s="26">
        <f>SUM(H23:S23)</f>
        <v>60</v>
      </c>
      <c r="V23" s="26"/>
      <c r="W23" s="27" t="s">
        <v>32</v>
      </c>
      <c r="X23" s="28"/>
    </row>
    <row r="24" spans="1:24" s="3" customFormat="1" ht="18" customHeight="1" x14ac:dyDescent="0.2">
      <c r="A24" s="35">
        <v>2</v>
      </c>
      <c r="B24" s="36">
        <v>52</v>
      </c>
      <c r="C24" s="60">
        <v>10128655023</v>
      </c>
      <c r="D24" s="37" t="s">
        <v>66</v>
      </c>
      <c r="E24" s="54" t="s">
        <v>67</v>
      </c>
      <c r="F24" s="38" t="s">
        <v>38</v>
      </c>
      <c r="G24" s="83" t="s">
        <v>68</v>
      </c>
      <c r="H24" s="26">
        <v>3</v>
      </c>
      <c r="I24" s="26">
        <v>3</v>
      </c>
      <c r="J24" s="26">
        <v>3</v>
      </c>
      <c r="K24" s="26">
        <v>3</v>
      </c>
      <c r="L24" s="26">
        <v>3</v>
      </c>
      <c r="M24" s="26">
        <v>3</v>
      </c>
      <c r="N24" s="26">
        <v>3</v>
      </c>
      <c r="O24" s="26">
        <v>3</v>
      </c>
      <c r="P24" s="26">
        <v>3</v>
      </c>
      <c r="Q24" s="26">
        <v>3</v>
      </c>
      <c r="R24" s="26">
        <v>3</v>
      </c>
      <c r="S24" s="26">
        <v>3</v>
      </c>
      <c r="T24" s="26">
        <v>2</v>
      </c>
      <c r="U24" s="26">
        <f t="shared" ref="U24:U27" si="0">SUM(H24:S24)</f>
        <v>36</v>
      </c>
      <c r="V24" s="26"/>
      <c r="W24" s="27" t="s">
        <v>32</v>
      </c>
      <c r="X24" s="28"/>
    </row>
    <row r="25" spans="1:24" s="3" customFormat="1" ht="18" customHeight="1" x14ac:dyDescent="0.2">
      <c r="A25" s="35">
        <v>3</v>
      </c>
      <c r="B25" s="36">
        <v>31</v>
      </c>
      <c r="C25" s="60">
        <v>10112249491</v>
      </c>
      <c r="D25" s="37" t="s">
        <v>69</v>
      </c>
      <c r="E25" s="54" t="s">
        <v>70</v>
      </c>
      <c r="F25" s="38" t="s">
        <v>38</v>
      </c>
      <c r="G25" s="83" t="s">
        <v>65</v>
      </c>
      <c r="H25" s="26"/>
      <c r="I25" s="26">
        <v>2</v>
      </c>
      <c r="J25" s="26">
        <v>2</v>
      </c>
      <c r="K25" s="26">
        <v>2</v>
      </c>
      <c r="L25" s="26">
        <v>2</v>
      </c>
      <c r="M25" s="26">
        <v>2</v>
      </c>
      <c r="N25" s="26">
        <v>2</v>
      </c>
      <c r="O25" s="26"/>
      <c r="P25" s="26">
        <v>2</v>
      </c>
      <c r="Q25" s="26">
        <v>2</v>
      </c>
      <c r="R25" s="26">
        <v>1</v>
      </c>
      <c r="S25" s="26">
        <v>2</v>
      </c>
      <c r="T25" s="26">
        <v>4</v>
      </c>
      <c r="U25" s="26">
        <f t="shared" si="0"/>
        <v>19</v>
      </c>
      <c r="V25" s="26"/>
      <c r="W25" s="27" t="s">
        <v>32</v>
      </c>
      <c r="X25" s="28"/>
    </row>
    <row r="26" spans="1:24" s="3" customFormat="1" ht="18" customHeight="1" x14ac:dyDescent="0.2">
      <c r="A26" s="35">
        <v>4</v>
      </c>
      <c r="B26" s="36">
        <v>27</v>
      </c>
      <c r="C26" s="60"/>
      <c r="D26" s="37" t="s">
        <v>71</v>
      </c>
      <c r="E26" s="54" t="s">
        <v>72</v>
      </c>
      <c r="F26" s="38" t="s">
        <v>32</v>
      </c>
      <c r="G26" s="83" t="s">
        <v>68</v>
      </c>
      <c r="H26" s="26">
        <v>2</v>
      </c>
      <c r="I26" s="26">
        <v>1</v>
      </c>
      <c r="J26" s="26">
        <v>1</v>
      </c>
      <c r="K26" s="26">
        <v>1</v>
      </c>
      <c r="L26" s="26">
        <v>1</v>
      </c>
      <c r="M26" s="26">
        <v>1</v>
      </c>
      <c r="N26" s="26">
        <v>1</v>
      </c>
      <c r="O26" s="26">
        <v>2</v>
      </c>
      <c r="P26" s="26">
        <v>1</v>
      </c>
      <c r="Q26" s="26">
        <v>1</v>
      </c>
      <c r="R26" s="26">
        <v>2</v>
      </c>
      <c r="S26" s="26">
        <v>1</v>
      </c>
      <c r="T26" s="26">
        <v>3</v>
      </c>
      <c r="U26" s="26">
        <f t="shared" si="0"/>
        <v>15</v>
      </c>
      <c r="V26" s="26"/>
      <c r="W26" s="27"/>
      <c r="X26" s="28"/>
    </row>
    <row r="27" spans="1:24" s="3" customFormat="1" ht="18" customHeight="1" x14ac:dyDescent="0.2">
      <c r="A27" s="35">
        <v>5</v>
      </c>
      <c r="B27" s="36">
        <v>26</v>
      </c>
      <c r="C27" s="60">
        <v>10132893216</v>
      </c>
      <c r="D27" s="37" t="s">
        <v>73</v>
      </c>
      <c r="E27" s="54" t="s">
        <v>74</v>
      </c>
      <c r="F27" s="38" t="s">
        <v>32</v>
      </c>
      <c r="G27" s="83" t="s">
        <v>68</v>
      </c>
      <c r="H27" s="26">
        <v>1</v>
      </c>
      <c r="I27" s="26"/>
      <c r="J27" s="26"/>
      <c r="K27" s="26"/>
      <c r="L27" s="26"/>
      <c r="M27" s="26"/>
      <c r="N27" s="26"/>
      <c r="O27" s="26">
        <v>1</v>
      </c>
      <c r="P27" s="26"/>
      <c r="Q27" s="26"/>
      <c r="R27" s="26"/>
      <c r="S27" s="26"/>
      <c r="T27" s="26">
        <v>5</v>
      </c>
      <c r="U27" s="26">
        <f t="shared" si="0"/>
        <v>2</v>
      </c>
      <c r="V27" s="26"/>
      <c r="W27" s="27"/>
      <c r="X27" s="28"/>
    </row>
    <row r="28" spans="1:24" s="3" customFormat="1" ht="18" customHeight="1" x14ac:dyDescent="0.2">
      <c r="A28" s="35">
        <v>6</v>
      </c>
      <c r="B28" s="36">
        <v>25</v>
      </c>
      <c r="C28" s="60">
        <v>10114419968</v>
      </c>
      <c r="D28" s="37" t="s">
        <v>75</v>
      </c>
      <c r="E28" s="54" t="s">
        <v>76</v>
      </c>
      <c r="F28" s="38" t="s">
        <v>38</v>
      </c>
      <c r="G28" s="83" t="s">
        <v>68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>
        <v>6</v>
      </c>
      <c r="U28" s="26"/>
      <c r="V28" s="26"/>
      <c r="W28" s="27"/>
      <c r="X28" s="28"/>
    </row>
    <row r="29" spans="1:24" s="3" customFormat="1" ht="18" customHeight="1" x14ac:dyDescent="0.2">
      <c r="A29" s="35">
        <v>7</v>
      </c>
      <c r="B29" s="36">
        <v>29</v>
      </c>
      <c r="C29" s="60">
        <v>10120394057</v>
      </c>
      <c r="D29" s="37" t="s">
        <v>77</v>
      </c>
      <c r="E29" s="54" t="s">
        <v>78</v>
      </c>
      <c r="F29" s="38" t="s">
        <v>38</v>
      </c>
      <c r="G29" s="83" t="s">
        <v>65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v>7</v>
      </c>
      <c r="U29" s="26"/>
      <c r="V29" s="26"/>
      <c r="W29" s="27"/>
      <c r="X29" s="28"/>
    </row>
    <row r="30" spans="1:24" s="3" customFormat="1" ht="18" customHeight="1" x14ac:dyDescent="0.2">
      <c r="A30" s="35">
        <v>8</v>
      </c>
      <c r="B30" s="36">
        <v>32</v>
      </c>
      <c r="C30" s="60">
        <v>10127975316</v>
      </c>
      <c r="D30" s="37" t="s">
        <v>79</v>
      </c>
      <c r="E30" s="54" t="s">
        <v>80</v>
      </c>
      <c r="F30" s="38" t="s">
        <v>38</v>
      </c>
      <c r="G30" s="83" t="s">
        <v>65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>
        <v>8</v>
      </c>
      <c r="U30" s="26"/>
      <c r="V30" s="26"/>
      <c r="W30" s="27"/>
      <c r="X30" s="28"/>
    </row>
    <row r="31" spans="1:24" s="3" customFormat="1" ht="18" customHeight="1" x14ac:dyDescent="0.2">
      <c r="A31" s="35">
        <v>9</v>
      </c>
      <c r="B31" s="36">
        <v>33</v>
      </c>
      <c r="C31" s="60"/>
      <c r="D31" s="37" t="s">
        <v>81</v>
      </c>
      <c r="E31" s="54" t="s">
        <v>82</v>
      </c>
      <c r="F31" s="38" t="s">
        <v>38</v>
      </c>
      <c r="G31" s="83" t="s">
        <v>65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>
        <v>9</v>
      </c>
      <c r="U31" s="26"/>
      <c r="V31" s="26"/>
      <c r="W31" s="27"/>
      <c r="X31" s="28"/>
    </row>
    <row r="32" spans="1:24" s="3" customFormat="1" ht="18" customHeight="1" x14ac:dyDescent="0.2">
      <c r="A32" s="35">
        <v>10</v>
      </c>
      <c r="B32" s="36">
        <v>28</v>
      </c>
      <c r="C32" s="60"/>
      <c r="D32" s="37" t="s">
        <v>83</v>
      </c>
      <c r="E32" s="54" t="s">
        <v>84</v>
      </c>
      <c r="F32" s="38" t="s">
        <v>38</v>
      </c>
      <c r="G32" s="83" t="s">
        <v>68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>
        <v>10</v>
      </c>
      <c r="U32" s="26"/>
      <c r="V32" s="26"/>
      <c r="W32" s="27"/>
      <c r="X32" s="28"/>
    </row>
    <row r="33" spans="1:24" s="3" customFormat="1" ht="18" customHeight="1" thickBot="1" x14ac:dyDescent="0.25">
      <c r="A33" s="69">
        <v>11</v>
      </c>
      <c r="B33" s="70">
        <v>34</v>
      </c>
      <c r="C33" s="71"/>
      <c r="D33" s="72" t="s">
        <v>85</v>
      </c>
      <c r="E33" s="73" t="s">
        <v>86</v>
      </c>
      <c r="F33" s="74" t="s">
        <v>38</v>
      </c>
      <c r="G33" s="84" t="s">
        <v>65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>
        <v>11</v>
      </c>
      <c r="U33" s="75"/>
      <c r="V33" s="75"/>
      <c r="W33" s="76"/>
      <c r="X33" s="77"/>
    </row>
    <row r="34" spans="1:24" ht="8.25" customHeight="1" thickTop="1" thickBot="1" x14ac:dyDescent="0.25">
      <c r="A34" s="18"/>
      <c r="B34" s="17"/>
      <c r="C34" s="17"/>
      <c r="D34" s="18"/>
      <c r="E34" s="53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15.75" thickTop="1" x14ac:dyDescent="0.2">
      <c r="A35" s="126" t="s">
        <v>4</v>
      </c>
      <c r="B35" s="127"/>
      <c r="C35" s="127"/>
      <c r="D35" s="127"/>
      <c r="E35" s="68"/>
      <c r="F35" s="68"/>
      <c r="G35" s="127" t="s">
        <v>5</v>
      </c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8"/>
    </row>
    <row r="36" spans="1:24" ht="15" x14ac:dyDescent="0.2">
      <c r="A36" s="91" t="s">
        <v>87</v>
      </c>
      <c r="B36" s="23"/>
      <c r="C36" s="65"/>
      <c r="D36" s="16"/>
      <c r="E36" s="55"/>
      <c r="F36" s="16"/>
      <c r="G36" s="24" t="s">
        <v>33</v>
      </c>
      <c r="H36" s="92">
        <v>2</v>
      </c>
      <c r="M36" s="12"/>
      <c r="N36" s="12"/>
      <c r="O36" s="12"/>
      <c r="P36" s="12"/>
      <c r="Q36" s="12"/>
      <c r="R36" s="12"/>
      <c r="S36" s="12"/>
      <c r="V36" s="42"/>
      <c r="W36" s="78" t="s">
        <v>31</v>
      </c>
      <c r="X36" s="79">
        <f>COUNTIF(F$21:F144,"ЗМС")</f>
        <v>0</v>
      </c>
    </row>
    <row r="37" spans="1:24" ht="15" x14ac:dyDescent="0.2">
      <c r="A37" s="91" t="s">
        <v>88</v>
      </c>
      <c r="B37" s="23"/>
      <c r="C37" s="66"/>
      <c r="D37" s="22"/>
      <c r="E37" s="56"/>
      <c r="F37" s="22"/>
      <c r="G37" s="24" t="s">
        <v>26</v>
      </c>
      <c r="H37" s="81">
        <f>H38+H43</f>
        <v>11</v>
      </c>
      <c r="M37" s="12"/>
      <c r="N37" s="12"/>
      <c r="O37" s="12"/>
      <c r="P37" s="12"/>
      <c r="Q37" s="12"/>
      <c r="R37" s="12"/>
      <c r="S37" s="12"/>
      <c r="V37" s="12"/>
      <c r="W37" s="78" t="s">
        <v>20</v>
      </c>
      <c r="X37" s="79">
        <f>COUNTIF(F$20:F143,"МСМК")</f>
        <v>0</v>
      </c>
    </row>
    <row r="38" spans="1:24" ht="15" x14ac:dyDescent="0.2">
      <c r="A38" s="91" t="s">
        <v>89</v>
      </c>
      <c r="B38" s="23"/>
      <c r="C38" s="45"/>
      <c r="D38" s="22"/>
      <c r="E38" s="56"/>
      <c r="F38" s="22"/>
      <c r="G38" s="24" t="s">
        <v>27</v>
      </c>
      <c r="H38" s="81">
        <f>H39+H40+H42</f>
        <v>11</v>
      </c>
      <c r="M38" s="12"/>
      <c r="N38" s="12"/>
      <c r="O38" s="12"/>
      <c r="P38" s="12"/>
      <c r="Q38" s="12"/>
      <c r="R38" s="12"/>
      <c r="S38" s="12"/>
      <c r="V38" s="12"/>
      <c r="W38" s="78" t="s">
        <v>22</v>
      </c>
      <c r="X38" s="79">
        <f>COUNTIF(F$20:F33,"МС")</f>
        <v>0</v>
      </c>
    </row>
    <row r="39" spans="1:24" ht="15" x14ac:dyDescent="0.2">
      <c r="A39" s="91" t="s">
        <v>90</v>
      </c>
      <c r="B39" s="23"/>
      <c r="C39" s="45"/>
      <c r="D39" s="22"/>
      <c r="E39" s="56"/>
      <c r="F39" s="22"/>
      <c r="G39" s="24" t="s">
        <v>28</v>
      </c>
      <c r="H39" s="81">
        <f>COUNT(A23:A33)</f>
        <v>11</v>
      </c>
      <c r="M39" s="12"/>
      <c r="N39" s="12"/>
      <c r="O39" s="12"/>
      <c r="P39" s="12"/>
      <c r="Q39" s="12"/>
      <c r="R39" s="12"/>
      <c r="S39" s="12"/>
      <c r="V39" s="12"/>
      <c r="W39" s="78" t="s">
        <v>32</v>
      </c>
      <c r="X39" s="79">
        <f>COUNTIF(F$19:F33,"КМС")</f>
        <v>2</v>
      </c>
    </row>
    <row r="40" spans="1:24" ht="15" x14ac:dyDescent="0.2">
      <c r="A40" s="43"/>
      <c r="B40" s="6"/>
      <c r="C40" s="67"/>
      <c r="D40" s="22"/>
      <c r="E40" s="56"/>
      <c r="F40" s="22"/>
      <c r="G40" s="24" t="s">
        <v>29</v>
      </c>
      <c r="H40" s="81">
        <f>COUNTIF(A23:A33,"НФ")</f>
        <v>0</v>
      </c>
      <c r="M40" s="12"/>
      <c r="N40" s="12"/>
      <c r="O40" s="12"/>
      <c r="P40" s="12"/>
      <c r="Q40" s="12"/>
      <c r="R40" s="12"/>
      <c r="S40" s="12"/>
      <c r="V40" s="12"/>
      <c r="W40" s="78" t="s">
        <v>38</v>
      </c>
      <c r="X40" s="79">
        <f>COUNTIF(F$22:F145,"1 СР")</f>
        <v>9</v>
      </c>
    </row>
    <row r="41" spans="1:24" ht="15" x14ac:dyDescent="0.2">
      <c r="A41" s="43"/>
      <c r="B41" s="6"/>
      <c r="C41" s="67"/>
      <c r="D41" s="22"/>
      <c r="E41" s="56"/>
      <c r="F41" s="22"/>
      <c r="G41" s="78" t="s">
        <v>45</v>
      </c>
      <c r="H41" s="82">
        <f>COUNTIF(A23:A33,"ЛИМ")</f>
        <v>0</v>
      </c>
      <c r="M41" s="12"/>
      <c r="N41" s="12"/>
      <c r="O41" s="12"/>
      <c r="P41" s="12"/>
      <c r="Q41" s="12"/>
      <c r="R41" s="12"/>
      <c r="S41" s="12"/>
      <c r="V41" s="12"/>
      <c r="W41" s="78" t="s">
        <v>43</v>
      </c>
      <c r="X41" s="79">
        <f>COUNTIF(F$19:F143,"2 СР")</f>
        <v>0</v>
      </c>
    </row>
    <row r="42" spans="1:24" ht="15" x14ac:dyDescent="0.2">
      <c r="A42" s="25"/>
      <c r="B42" s="23"/>
      <c r="C42" s="45"/>
      <c r="D42" s="22"/>
      <c r="E42" s="56"/>
      <c r="F42" s="22"/>
      <c r="G42" s="24" t="s">
        <v>34</v>
      </c>
      <c r="H42" s="81">
        <f>COUNTIF(A23:A33,"ДСКВ")</f>
        <v>0</v>
      </c>
      <c r="M42" s="12"/>
      <c r="N42" s="12"/>
      <c r="O42" s="12"/>
      <c r="P42" s="12"/>
      <c r="Q42" s="12"/>
      <c r="R42" s="12"/>
      <c r="S42" s="12"/>
      <c r="V42" s="12"/>
      <c r="W42" s="78" t="s">
        <v>44</v>
      </c>
      <c r="X42" s="79">
        <f>COUNTIF(F$21:F146,"3 СР")</f>
        <v>0</v>
      </c>
    </row>
    <row r="43" spans="1:24" ht="15" x14ac:dyDescent="0.2">
      <c r="A43" s="25"/>
      <c r="B43" s="23"/>
      <c r="C43" s="45"/>
      <c r="D43" s="22"/>
      <c r="E43" s="56"/>
      <c r="F43" s="22"/>
      <c r="G43" s="24" t="s">
        <v>30</v>
      </c>
      <c r="H43" s="81">
        <f>COUNTIF(A23:A33,"НС")</f>
        <v>0</v>
      </c>
      <c r="M43" s="12"/>
      <c r="N43" s="12"/>
      <c r="O43" s="12"/>
      <c r="P43" s="12"/>
      <c r="Q43" s="12"/>
      <c r="R43" s="12"/>
      <c r="S43" s="12"/>
      <c r="V43" s="12"/>
      <c r="W43" s="78"/>
      <c r="X43" s="80"/>
    </row>
    <row r="44" spans="1:24" ht="4.5" customHeight="1" x14ac:dyDescent="0.2">
      <c r="A44" s="43"/>
      <c r="B44" s="13"/>
      <c r="C44" s="13"/>
      <c r="D44" s="6"/>
      <c r="E44" s="5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44"/>
    </row>
    <row r="45" spans="1:24" ht="15.75" x14ac:dyDescent="0.2">
      <c r="A45" s="124" t="s">
        <v>50</v>
      </c>
      <c r="B45" s="125"/>
      <c r="C45" s="125"/>
      <c r="D45" s="125"/>
      <c r="E45" s="125"/>
      <c r="F45" s="125" t="s">
        <v>10</v>
      </c>
      <c r="G45" s="125"/>
      <c r="H45" s="125"/>
      <c r="I45" s="125"/>
      <c r="J45" s="125"/>
      <c r="K45" s="125" t="s">
        <v>3</v>
      </c>
      <c r="L45" s="125"/>
      <c r="M45" s="125"/>
      <c r="N45" s="125"/>
      <c r="O45" s="125"/>
      <c r="P45" s="125"/>
      <c r="Q45" s="125"/>
      <c r="R45" s="125"/>
      <c r="S45" s="125"/>
      <c r="T45" s="125"/>
      <c r="U45" s="125" t="s">
        <v>49</v>
      </c>
      <c r="V45" s="125"/>
      <c r="W45" s="125"/>
      <c r="X45" s="129"/>
    </row>
    <row r="46" spans="1:24" s="64" customFormat="1" ht="15.75" x14ac:dyDescent="0.2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98"/>
      <c r="X46" s="97"/>
    </row>
    <row r="47" spans="1:24" s="64" customFormat="1" ht="15.75" x14ac:dyDescent="0.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X47" s="97"/>
    </row>
    <row r="48" spans="1:24" x14ac:dyDescent="0.2">
      <c r="A48" s="96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94"/>
      <c r="M48" s="64"/>
      <c r="N48" s="64"/>
      <c r="O48" s="64"/>
      <c r="P48" s="64"/>
      <c r="Q48" s="64"/>
      <c r="R48" s="64"/>
      <c r="S48" s="64"/>
      <c r="T48" s="64"/>
      <c r="X48" s="100"/>
    </row>
    <row r="49" spans="1:24" x14ac:dyDescent="0.2">
      <c r="A49" s="93"/>
      <c r="B49" s="94"/>
      <c r="C49" s="94"/>
      <c r="D49" s="94"/>
      <c r="E49" s="58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X49" s="100"/>
    </row>
    <row r="50" spans="1:24" x14ac:dyDescent="0.2">
      <c r="A50" s="93"/>
      <c r="B50" s="94"/>
      <c r="C50" s="94"/>
      <c r="D50" s="94"/>
      <c r="E50" s="58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9"/>
      <c r="X50" s="100"/>
    </row>
    <row r="51" spans="1:24" ht="16.5" thickBot="1" x14ac:dyDescent="0.25">
      <c r="A51" s="120"/>
      <c r="B51" s="121"/>
      <c r="C51" s="121"/>
      <c r="D51" s="121"/>
      <c r="E51" s="121"/>
      <c r="F51" s="122" t="str">
        <f>G17</f>
        <v>ЛЕБЕДЕВ А.Ю. (ВК, г. ХАБАРОВСК)</v>
      </c>
      <c r="G51" s="122"/>
      <c r="H51" s="122"/>
      <c r="I51" s="122"/>
      <c r="J51" s="122"/>
      <c r="K51" s="122" t="str">
        <f>G18</f>
        <v>ЖЕРЕБЦОВА М.С. (ВК, г. ЧИТА)</v>
      </c>
      <c r="L51" s="122"/>
      <c r="M51" s="122"/>
      <c r="N51" s="122"/>
      <c r="O51" s="122"/>
      <c r="P51" s="122"/>
      <c r="Q51" s="122"/>
      <c r="R51" s="122"/>
      <c r="S51" s="122"/>
      <c r="T51" s="122"/>
      <c r="U51" s="122" t="str">
        <f>G19</f>
        <v>КЛЮЧНИКОВА О.А. (ВК, г. ЧИТА)</v>
      </c>
      <c r="V51" s="122"/>
      <c r="W51" s="122"/>
      <c r="X51" s="123"/>
    </row>
    <row r="52" spans="1:24" ht="13.5" thickTop="1" x14ac:dyDescent="0.2"/>
  </sheetData>
  <sortState ref="B23:AN32">
    <sortCondition descending="1" ref="U23:U32"/>
  </sortState>
  <mergeCells count="40">
    <mergeCell ref="A1:X1"/>
    <mergeCell ref="A2:X2"/>
    <mergeCell ref="A3:X3"/>
    <mergeCell ref="A4:X4"/>
    <mergeCell ref="V21:V22"/>
    <mergeCell ref="A6:X6"/>
    <mergeCell ref="A7:X7"/>
    <mergeCell ref="A9:X9"/>
    <mergeCell ref="D21:D22"/>
    <mergeCell ref="E21:E22"/>
    <mergeCell ref="F21:F22"/>
    <mergeCell ref="G21:G22"/>
    <mergeCell ref="A15:G15"/>
    <mergeCell ref="H15:X15"/>
    <mergeCell ref="A21:A22"/>
    <mergeCell ref="A5:X5"/>
    <mergeCell ref="A35:D35"/>
    <mergeCell ref="G35:X35"/>
    <mergeCell ref="K45:T45"/>
    <mergeCell ref="F45:J45"/>
    <mergeCell ref="U45:X45"/>
    <mergeCell ref="A51:E51"/>
    <mergeCell ref="K51:T51"/>
    <mergeCell ref="F51:J51"/>
    <mergeCell ref="U51:X51"/>
    <mergeCell ref="A45:E45"/>
    <mergeCell ref="A12:X12"/>
    <mergeCell ref="B21:B22"/>
    <mergeCell ref="C21:C22"/>
    <mergeCell ref="A8:X8"/>
    <mergeCell ref="H21:S21"/>
    <mergeCell ref="T21:T22"/>
    <mergeCell ref="U21:U22"/>
    <mergeCell ref="W21:W22"/>
    <mergeCell ref="X21:X22"/>
    <mergeCell ref="A10:X10"/>
    <mergeCell ref="A11:X11"/>
    <mergeCell ref="H16:X16"/>
    <mergeCell ref="H17:X17"/>
    <mergeCell ref="H18:X18"/>
  </mergeCells>
  <conditionalFormatting sqref="L46:L50 T44 G42:G43 T1:T14 T19:T34 G36:G40 T52:T1048576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68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ignoredErrors>
    <ignoredError sqref="U24:U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2022-10-12T08:10:34Z</dcterms:modified>
</cp:coreProperties>
</file>