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4\ВМХ\ЧР и ВС Казань\ПРОТОКОЛЫ\ВС\"/>
    </mc:Choice>
  </mc:AlternateContent>
  <xr:revisionPtr revIDLastSave="0" documentId="8_{41C9C53A-B8BD-42A4-97BE-16F28C753A4F}" xr6:coauthVersionLast="47" xr6:coauthVersionMax="47" xr10:uidLastSave="{00000000-0000-0000-0000-000000000000}"/>
  <bookViews>
    <workbookView xWindow="-110" yWindow="-110" windowWidth="19420" windowHeight="10300" firstSheet="2" activeTab="1" xr2:uid="{56221AA2-B7DB-4109-8BAF-0FD3CF702981}"/>
  </bookViews>
  <sheets>
    <sheet name="ВС Ю-ки 17-18-оф.протокол" sheetId="1" r:id="rId1"/>
    <sheet name="ВС Ю-ры 17-18-оф.протокол " sheetId="2" r:id="rId2"/>
    <sheet name="ВС Д15-16-оф.протокол " sheetId="3" r:id="rId3"/>
    <sheet name="ВС Ю15-16-оф.протокол " sheetId="4" r:id="rId4"/>
    <sheet name="ВС Ю13-14-оф.протокол" sheetId="5" r:id="rId5"/>
  </sheets>
  <externalReferences>
    <externalReference r:id="rId6"/>
  </externalReferences>
  <definedNames>
    <definedName name="_xlnm.Print_Titles" localSheetId="2">'ВС Д15-16-оф.протокол '!$21:$21</definedName>
    <definedName name="_xlnm.Print_Titles" localSheetId="4">'ВС Ю13-14-оф.протокол'!$21:$21</definedName>
    <definedName name="_xlnm.Print_Titles" localSheetId="3">'ВС Ю15-16-оф.протокол '!$21:$21</definedName>
    <definedName name="_xlnm.Print_Titles" localSheetId="0">'ВС Ю-ки 17-18-оф.протокол'!$21:$21</definedName>
    <definedName name="_xlnm.Print_Titles" localSheetId="1">'ВС Ю-ры 17-18-оф.протокол '!$21:$21</definedName>
    <definedName name="_xlnm.Print_Area" localSheetId="2">'ВС Д15-16-оф.протокол '!$A$1:$N$40</definedName>
    <definedName name="_xlnm.Print_Area" localSheetId="4">'ВС Ю13-14-оф.протокол'!$A$1:$N$40</definedName>
    <definedName name="_xlnm.Print_Area" localSheetId="3">'ВС Ю15-16-оф.протокол '!$A$1:$N$45</definedName>
    <definedName name="_xlnm.Print_Area" localSheetId="0">'ВС Ю-ки 17-18-оф.протокол'!$A$1:$N$41</definedName>
    <definedName name="_xlnm.Print_Area" localSheetId="1">'ВС Ю-ры 17-18-оф.протокол '!$A$1:$N$48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5" l="1"/>
  <c r="G40" i="5"/>
  <c r="D40" i="5"/>
  <c r="L34" i="5"/>
  <c r="H32" i="5"/>
  <c r="H31" i="5"/>
  <c r="H30" i="5"/>
  <c r="H29" i="5"/>
  <c r="H26" i="5" a="1"/>
  <c r="G23" i="5"/>
  <c r="F23" i="5"/>
  <c r="N31" i="5" s="1"/>
  <c r="E23" i="5"/>
  <c r="D23" i="5"/>
  <c r="C23" i="5"/>
  <c r="L45" i="4"/>
  <c r="G45" i="4"/>
  <c r="D45" i="4"/>
  <c r="L39" i="4"/>
  <c r="H37" i="4"/>
  <c r="H36" i="4"/>
  <c r="H35" i="4"/>
  <c r="H34" i="4"/>
  <c r="G28" i="4"/>
  <c r="F28" i="4"/>
  <c r="E28" i="4"/>
  <c r="D28" i="4"/>
  <c r="C28" i="4"/>
  <c r="G27" i="4"/>
  <c r="F27" i="4"/>
  <c r="E27" i="4"/>
  <c r="D27" i="4"/>
  <c r="C27" i="4"/>
  <c r="L26" i="4"/>
  <c r="G26" i="4"/>
  <c r="F26" i="4"/>
  <c r="E26" i="4"/>
  <c r="D26" i="4"/>
  <c r="C26" i="4"/>
  <c r="L25" i="4"/>
  <c r="G25" i="4"/>
  <c r="F25" i="4"/>
  <c r="E25" i="4"/>
  <c r="D25" i="4"/>
  <c r="C25" i="4"/>
  <c r="L24" i="4"/>
  <c r="G24" i="4"/>
  <c r="F24" i="4"/>
  <c r="E24" i="4"/>
  <c r="D24" i="4"/>
  <c r="C24" i="4"/>
  <c r="L23" i="4"/>
  <c r="G23" i="4"/>
  <c r="H31" i="4" s="1" a="1"/>
  <c r="F23" i="4"/>
  <c r="E23" i="4"/>
  <c r="D23" i="4"/>
  <c r="C23" i="4"/>
  <c r="L40" i="3"/>
  <c r="G40" i="3"/>
  <c r="D40" i="3"/>
  <c r="L34" i="3"/>
  <c r="H32" i="3"/>
  <c r="H31" i="3"/>
  <c r="H30" i="3"/>
  <c r="H29" i="3"/>
  <c r="N27" i="3"/>
  <c r="H26" i="3" a="1"/>
  <c r="G23" i="3"/>
  <c r="H26" i="3" s="1"/>
  <c r="F23" i="3"/>
  <c r="N31" i="3" s="1"/>
  <c r="E23" i="3"/>
  <c r="D23" i="3"/>
  <c r="C23" i="3"/>
  <c r="L48" i="2"/>
  <c r="G48" i="2"/>
  <c r="D48" i="2"/>
  <c r="L42" i="2"/>
  <c r="H40" i="2"/>
  <c r="H39" i="2"/>
  <c r="H38" i="2"/>
  <c r="H37" i="2"/>
  <c r="G31" i="2"/>
  <c r="F31" i="2"/>
  <c r="E31" i="2"/>
  <c r="D31" i="2"/>
  <c r="C31" i="2"/>
  <c r="G30" i="2"/>
  <c r="F30" i="2"/>
  <c r="E30" i="2"/>
  <c r="D30" i="2"/>
  <c r="C30" i="2"/>
  <c r="L29" i="2"/>
  <c r="G29" i="2"/>
  <c r="F29" i="2"/>
  <c r="E29" i="2"/>
  <c r="D29" i="2"/>
  <c r="C29" i="2"/>
  <c r="L28" i="2"/>
  <c r="G28" i="2"/>
  <c r="F28" i="2"/>
  <c r="E28" i="2"/>
  <c r="D28" i="2"/>
  <c r="C28" i="2"/>
  <c r="L27" i="2"/>
  <c r="G27" i="2"/>
  <c r="F27" i="2"/>
  <c r="E27" i="2"/>
  <c r="D27" i="2"/>
  <c r="C27" i="2"/>
  <c r="L26" i="2"/>
  <c r="G26" i="2"/>
  <c r="F26" i="2"/>
  <c r="E26" i="2"/>
  <c r="D26" i="2"/>
  <c r="C26" i="2"/>
  <c r="L25" i="2"/>
  <c r="G25" i="2"/>
  <c r="F25" i="2"/>
  <c r="E25" i="2"/>
  <c r="D25" i="2"/>
  <c r="C25" i="2"/>
  <c r="L24" i="2"/>
  <c r="G24" i="2"/>
  <c r="F24" i="2"/>
  <c r="E24" i="2"/>
  <c r="D24" i="2"/>
  <c r="C24" i="2"/>
  <c r="G23" i="2"/>
  <c r="F23" i="2"/>
  <c r="E23" i="2"/>
  <c r="D23" i="2"/>
  <c r="C23" i="2"/>
  <c r="L41" i="1"/>
  <c r="G41" i="1"/>
  <c r="D41" i="1"/>
  <c r="L35" i="1"/>
  <c r="N33" i="1"/>
  <c r="H33" i="1"/>
  <c r="H32" i="1"/>
  <c r="H31" i="1"/>
  <c r="N30" i="1"/>
  <c r="H30" i="1"/>
  <c r="N27" i="1"/>
  <c r="G24" i="1"/>
  <c r="F24" i="1"/>
  <c r="N31" i="1" s="1"/>
  <c r="E24" i="1"/>
  <c r="D24" i="1"/>
  <c r="C24" i="1"/>
  <c r="G23" i="1"/>
  <c r="H27" i="1" s="1" a="1"/>
  <c r="H27" i="1" s="1"/>
  <c r="F23" i="1"/>
  <c r="E23" i="1"/>
  <c r="D23" i="1"/>
  <c r="C23" i="1"/>
  <c r="N35" i="4" l="1"/>
  <c r="H31" i="4"/>
  <c r="N35" i="2"/>
  <c r="N30" i="3"/>
  <c r="H26" i="5"/>
  <c r="H34" i="2" a="1"/>
  <c r="H34" i="2" s="1"/>
  <c r="N32" i="1"/>
  <c r="N26" i="3"/>
  <c r="N36" i="2"/>
  <c r="N39" i="2"/>
  <c r="N29" i="3"/>
  <c r="N32" i="3"/>
  <c r="N32" i="4"/>
  <c r="N33" i="4"/>
  <c r="N36" i="4"/>
  <c r="N29" i="5"/>
  <c r="N32" i="5"/>
  <c r="N37" i="2"/>
  <c r="N28" i="1"/>
  <c r="N34" i="4"/>
  <c r="N37" i="4"/>
  <c r="N26" i="5"/>
  <c r="N30" i="5"/>
  <c r="N29" i="1"/>
  <c r="N34" i="2"/>
  <c r="N38" i="2"/>
  <c r="N28" i="3"/>
  <c r="N27" i="5"/>
  <c r="N40" i="2"/>
  <c r="N31" i="4"/>
  <c r="N2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<sst xmlns="http://schemas.openxmlformats.org/spreadsheetml/2006/main" count="321" uniqueCount="70">
  <si>
    <t>Министерство спорта Российской Федерации</t>
  </si>
  <si>
    <t>Министерство спорта Республики Татарстан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</si>
  <si>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</si>
  <si>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</si>
  <si>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</si>
  <si>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</si>
  <si>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фристайл - парк (или парк - смешанный)</t>
  </si>
  <si>
    <t>ЮНИОРКИ 17-18 ЛЕТ</t>
  </si>
  <si>
    <t>МЕСТО ПРОВЕДЕНИЯ: г. Казань -Экстрим-парк "УРАМ"</t>
  </si>
  <si>
    <t>НАЧАЛО ГОНКИ:</t>
  </si>
  <si>
    <t>15:00</t>
  </si>
  <si>
    <t>Номер-код ВРВС - 0080061612Я</t>
  </si>
  <si>
    <t>ДАТА ПРОВЕДЕНИЯ: 28 июня - 01 июля 2024 года</t>
  </si>
  <si>
    <t>ОКОНЧАНИЕ ГОНКИ:</t>
  </si>
  <si>
    <t>16:00</t>
  </si>
  <si>
    <t>ЕКП 2024 № - 2008160021019380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</si>
  <si>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</si>
  <si>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</si>
  <si>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</si>
  <si>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РЕГ.НОМЕР: Экстрим-парк "УРАМ"</t>
  </si>
  <si>
    <t>ГЛАВНЫЙ СУДЬЯ:</t>
  </si>
  <si>
    <t xml:space="preserve">БОЯРОВ В.В. (ВК, г. САРАНСК)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</si>
  <si>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</si>
  <si>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</si>
  <si>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</si>
  <si>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</si>
  <si>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</si>
  <si>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</si>
  <si>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</si>
  <si>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</si>
  <si>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</si>
  <si>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</si>
  <si>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</si>
  <si>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</si>
  <si>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</si>
  <si>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</si>
  <si>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</si>
  <si>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</si>
  <si>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</si>
  <si>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</si>
  <si>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</si>
  <si>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</si>
  <si>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нс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</si>
  <si>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</si>
  <si>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</si>
  <si>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</si>
  <si>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</si>
  <si>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</si>
  <si>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</si>
  <si>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</si>
  <si>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</si>
  <si>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</si>
  <si>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</si>
  <si>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</si>
  <si>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</si>
  <si>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</si>
  <si>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</si>
  <si>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</si>
  <si>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</si>
  <si>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</si>
  <si>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</si>
  <si>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</si>
  <si>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</si>
  <si>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</si>
  <si>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</si>
  <si>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ЮНИОРЫ 17-18 ЛЕТ</t>
  </si>
  <si>
    <t>ДЕВУШКИ 15-16 ЛЕТ</t>
  </si>
  <si>
    <t>17:00</t>
  </si>
  <si>
    <t>ЮНОШИ 15-16 ЛЕТ</t>
  </si>
  <si>
    <t>ЮНОШИ 13-14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</si>
</sst>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5" fillId="0" borderId="0"/>
    <xf numFmtId="0" fontId="15" fillId="0" borderId="0"/>
  </cellStyleXfs>
  <cellXfs count="157">
    <xf numFmtId="0" fontId="0" fillId="0" borderId="0" xfId="0"/>
    <xf numFmtId="0" fontId="4" fillId="0" borderId="0" xfId="1" applyFont="1" applyAlignment="1">
      <alignment vertical="center"/>
    </xf>
    <xf numFmtId="0" fontId="3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13" xfId="1" applyFont="1" applyBorder="1" applyAlignment="1">
      <alignment horizontal="right"/>
    </xf>
    <xf numFmtId="49" fontId="13" fillId="0" borderId="15" xfId="1" applyNumberFormat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49" fontId="13" fillId="0" borderId="13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49" fontId="13" fillId="0" borderId="15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6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49" fontId="6" fillId="0" borderId="17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4" xfId="1" applyNumberFormat="1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vertical="center"/>
    </xf>
    <xf numFmtId="14" fontId="11" fillId="0" borderId="24" xfId="1" applyNumberFormat="1" applyFont="1" applyBorder="1" applyAlignment="1">
      <alignment horizontal="center" vertical="center"/>
    </xf>
    <xf numFmtId="2" fontId="11" fillId="0" borderId="24" xfId="2" applyNumberFormat="1" applyFont="1" applyBorder="1" applyAlignment="1">
      <alignment horizontal="center" vertical="center"/>
    </xf>
    <xf numFmtId="1" fontId="11" fillId="0" borderId="24" xfId="2" applyNumberFormat="1" applyFont="1" applyBorder="1" applyAlignment="1">
      <alignment horizontal="center" vertical="center"/>
    </xf>
    <xf numFmtId="0" fontId="6" fillId="4" borderId="24" xfId="3" applyFont="1" applyFill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18" fillId="0" borderId="0" xfId="4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 wrapText="1"/>
    </xf>
    <xf numFmtId="49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0" fillId="2" borderId="29" xfId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20" fillId="4" borderId="14" xfId="1" applyFont="1" applyFill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right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14" xfId="2" applyFont="1" applyBorder="1" applyAlignment="1">
      <alignment horizontal="right" vertical="center"/>
    </xf>
    <xf numFmtId="0" fontId="6" fillId="0" borderId="3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4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left" vertical="center"/>
    </xf>
    <xf numFmtId="49" fontId="11" fillId="0" borderId="13" xfId="1" applyNumberFormat="1" applyFont="1" applyBorder="1" applyAlignment="1">
      <alignment vertical="center"/>
    </xf>
    <xf numFmtId="49" fontId="11" fillId="0" borderId="16" xfId="1" applyNumberFormat="1" applyFont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5" xfId="1" applyFont="1" applyBorder="1" applyAlignment="1">
      <alignment vertical="center"/>
    </xf>
    <xf numFmtId="0" fontId="16" fillId="0" borderId="36" xfId="1" applyFont="1" applyBorder="1" applyAlignment="1">
      <alignment vertical="center"/>
    </xf>
    <xf numFmtId="0" fontId="16" fillId="0" borderId="36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6" fillId="0" borderId="23" xfId="2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vertical="center"/>
    </xf>
    <xf numFmtId="14" fontId="6" fillId="0" borderId="24" xfId="1" applyNumberFormat="1" applyFont="1" applyBorder="1" applyAlignment="1">
      <alignment horizontal="center" vertical="center"/>
    </xf>
    <xf numFmtId="2" fontId="6" fillId="0" borderId="24" xfId="2" applyNumberFormat="1" applyFont="1" applyBorder="1" applyAlignment="1">
      <alignment horizontal="center" vertical="center"/>
    </xf>
    <xf numFmtId="1" fontId="6" fillId="0" borderId="24" xfId="2" applyNumberFormat="1" applyFont="1" applyBorder="1" applyAlignment="1">
      <alignment horizontal="center" vertical="center"/>
    </xf>
    <xf numFmtId="0" fontId="22" fillId="0" borderId="0" xfId="1" applyFont="1" applyAlignment="1">
      <alignment horizontal="justify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4" fillId="2" borderId="19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3" borderId="21" xfId="1" applyNumberFormat="1" applyFont="1" applyFill="1" applyBorder="1" applyAlignment="1">
      <alignment horizontal="center" vertical="center" wrapText="1"/>
    </xf>
    <xf numFmtId="49" fontId="14" fillId="3" borderId="25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49" fontId="14" fillId="3" borderId="19" xfId="1" applyNumberFormat="1" applyFont="1" applyFill="1" applyBorder="1" applyAlignment="1">
      <alignment horizontal="center" vertical="center" wrapText="1"/>
    </xf>
    <xf numFmtId="49" fontId="14" fillId="2" borderId="19" xfId="3" applyNumberFormat="1" applyFont="1" applyFill="1" applyBorder="1" applyAlignment="1">
      <alignment horizontal="center" vertical="center" wrapText="1"/>
    </xf>
    <xf numFmtId="49" fontId="14" fillId="2" borderId="24" xfId="3" applyNumberFormat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88F85A21-4507-4392-B753-B60D7E75FDF1}"/>
    <cellStyle name="Обычный 6" xfId="2" xr:uid="{5E17DA2D-F90A-4AB4-A443-FCDBF419C76C}"/>
    <cellStyle name="Обычный_ID4938_RS_1" xfId="4" xr:uid="{1BE614F7-158E-4EFA-A4EB-4F2CA695656A}"/>
    <cellStyle name="Обычный_Стартовый протокол Смирнов_20101106_Results" xfId="3" xr:uid="{41BBEDFA-3BA6-4C14-A0F9-7D71A96EB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6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831850</xdr:colOff>
      <xdr:row>1</xdr:row>
      <xdr:rowOff>12700</xdr:rowOff>
    </xdr:from>
    <xdr:to>
      <xdr:col>3</xdr:col>
      <xdr:colOff>860425</xdr:colOff>
      <xdr:row>3</xdr:row>
      <xdr:rowOff>232393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0B531C4-BB13-45E3-A72F-1221882A7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266700"/>
          <a:ext cx="949325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3</xdr:row>
      <xdr:rowOff>160336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CA8CA42-08C9-4B72-AC49-386F38240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281782" y="300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35</xdr:row>
      <xdr:rowOff>147214</xdr:rowOff>
    </xdr:from>
    <xdr:to>
      <xdr:col>7</xdr:col>
      <xdr:colOff>28540</xdr:colOff>
      <xdr:row>38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1BE8B7A-6E1E-43CB-AD95-2ACFB4A69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734" y="667501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976313</xdr:colOff>
      <xdr:row>36</xdr:row>
      <xdr:rowOff>103187</xdr:rowOff>
    </xdr:from>
    <xdr:to>
      <xdr:col>4</xdr:col>
      <xdr:colOff>664066</xdr:colOff>
      <xdr:row>38</xdr:row>
      <xdr:rowOff>160510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26FB6EB-6B59-4E7A-AF02-91857D028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113" y="6796087"/>
          <a:ext cx="1256203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619125</xdr:colOff>
      <xdr:row>35</xdr:row>
      <xdr:rowOff>7938</xdr:rowOff>
    </xdr:from>
    <xdr:to>
      <xdr:col>13</xdr:col>
      <xdr:colOff>388938</xdr:colOff>
      <xdr:row>39</xdr:row>
      <xdr:rowOff>151477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7F0FF23-F0F2-4AAC-BE16-93A559D0C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6535738"/>
          <a:ext cx="1439863" cy="803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831850</xdr:colOff>
      <xdr:row>1</xdr:row>
      <xdr:rowOff>12700</xdr:rowOff>
    </xdr:from>
    <xdr:to>
      <xdr:col>3</xdr:col>
      <xdr:colOff>860425</xdr:colOff>
      <xdr:row>3</xdr:row>
      <xdr:rowOff>232393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85B2C7D-E748-4A51-8D37-F830D66CB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266700"/>
          <a:ext cx="949325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3</xdr:row>
      <xdr:rowOff>160336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4F178E8-3EF2-4F82-8187-7162CD122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281782" y="300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42</xdr:row>
      <xdr:rowOff>147214</xdr:rowOff>
    </xdr:from>
    <xdr:to>
      <xdr:col>7</xdr:col>
      <xdr:colOff>28540</xdr:colOff>
      <xdr:row>45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B72A687-8EAB-4D75-9F99-AF77FA040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734" y="814186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920750</xdr:colOff>
      <xdr:row>43</xdr:row>
      <xdr:rowOff>15875</xdr:rowOff>
    </xdr:from>
    <xdr:to>
      <xdr:col>4</xdr:col>
      <xdr:colOff>608503</xdr:colOff>
      <xdr:row>45</xdr:row>
      <xdr:rowOff>73198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F7E0487-693E-43DF-A0DE-520487DB9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8175625"/>
          <a:ext cx="1256203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42</xdr:row>
      <xdr:rowOff>23812</xdr:rowOff>
    </xdr:from>
    <xdr:to>
      <xdr:col>13</xdr:col>
      <xdr:colOff>373063</xdr:colOff>
      <xdr:row>47</xdr:row>
      <xdr:rowOff>663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6EDAB52-EFEC-4534-9ADD-2B8F1BD1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3500" y="8018462"/>
          <a:ext cx="1439863" cy="802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569913</xdr:colOff>
      <xdr:row>0</xdr:row>
      <xdr:rowOff>219075</xdr:rowOff>
    </xdr:from>
    <xdr:to>
      <xdr:col>3</xdr:col>
      <xdr:colOff>677863</xdr:colOff>
      <xdr:row>3</xdr:row>
      <xdr:rowOff>184768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26BF370-18BF-4F4E-8DAA-A5DE137C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3" y="219075"/>
          <a:ext cx="952500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433056</xdr:colOff>
      <xdr:row>1</xdr:row>
      <xdr:rowOff>125412</xdr:rowOff>
    </xdr:from>
    <xdr:to>
      <xdr:col>12</xdr:col>
      <xdr:colOff>92536</xdr:colOff>
      <xdr:row>3</xdr:row>
      <xdr:rowOff>239711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55B03FA-DD8D-43B5-AA65-3B0B38C75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183356" y="379412"/>
          <a:ext cx="1056480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34</xdr:row>
      <xdr:rowOff>147214</xdr:rowOff>
    </xdr:from>
    <xdr:to>
      <xdr:col>7</xdr:col>
      <xdr:colOff>28540</xdr:colOff>
      <xdr:row>37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E3EF690-9871-4F45-804F-03A27B2D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934" y="647181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35</xdr:row>
      <xdr:rowOff>55563</xdr:rowOff>
    </xdr:from>
    <xdr:to>
      <xdr:col>4</xdr:col>
      <xdr:colOff>648191</xdr:colOff>
      <xdr:row>37</xdr:row>
      <xdr:rowOff>112886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37DA21A-CA14-4338-BC1A-DB5AEECB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545263"/>
          <a:ext cx="1257791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571501</xdr:colOff>
      <xdr:row>34</xdr:row>
      <xdr:rowOff>31750</xdr:rowOff>
    </xdr:from>
    <xdr:to>
      <xdr:col>13</xdr:col>
      <xdr:colOff>341313</xdr:colOff>
      <xdr:row>39</xdr:row>
      <xdr:rowOff>8602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433A51B-BA2B-49B9-BB01-A3F99F2A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951" y="6356350"/>
          <a:ext cx="1439862" cy="802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530225</xdr:colOff>
      <xdr:row>0</xdr:row>
      <xdr:rowOff>211137</xdr:rowOff>
    </xdr:from>
    <xdr:to>
      <xdr:col>3</xdr:col>
      <xdr:colOff>638175</xdr:colOff>
      <xdr:row>3</xdr:row>
      <xdr:rowOff>176830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CC2AFF-7C56-4904-96FE-58F4338F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275" y="211137"/>
          <a:ext cx="952500" cy="727693"/>
        </a:xfrm>
        <a:prstGeom prst="rect">
          <a:avLst/>
        </a:prstGeom>
      </xdr:spPr>
    </xdr:pic>
    <xdr:clientData/>
  </xdr:twoCellAnchor>
  <xdr:twoCellAnchor editAs="oneCell">
    <xdr:from>
      <xdr:col>11</xdr:col>
      <xdr:colOff>107619</xdr:colOff>
      <xdr:row>1</xdr:row>
      <xdr:rowOff>77788</xdr:rowOff>
    </xdr:from>
    <xdr:to>
      <xdr:col>12</xdr:col>
      <xdr:colOff>457661</xdr:colOff>
      <xdr:row>3</xdr:row>
      <xdr:rowOff>192087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D1E91D-C198-4B1F-80B7-6A7D11F9E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550069" y="331788"/>
          <a:ext cx="1054892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39</xdr:row>
      <xdr:rowOff>147214</xdr:rowOff>
    </xdr:from>
    <xdr:to>
      <xdr:col>7</xdr:col>
      <xdr:colOff>28540</xdr:colOff>
      <xdr:row>42</xdr:row>
      <xdr:rowOff>113170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C4B8AF0-2500-4E88-94A7-54B8F128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934" y="7519564"/>
          <a:ext cx="801456" cy="461256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40</xdr:row>
      <xdr:rowOff>63500</xdr:rowOff>
    </xdr:from>
    <xdr:to>
      <xdr:col>4</xdr:col>
      <xdr:colOff>695816</xdr:colOff>
      <xdr:row>42</xdr:row>
      <xdr:rowOff>120823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A7B5BE0-FD11-4970-BAEC-0CAEAAD03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475" y="7600950"/>
          <a:ext cx="1257791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611188</xdr:colOff>
      <xdr:row>39</xdr:row>
      <xdr:rowOff>55562</xdr:rowOff>
    </xdr:from>
    <xdr:to>
      <xdr:col>13</xdr:col>
      <xdr:colOff>381000</xdr:colOff>
      <xdr:row>44</xdr:row>
      <xdr:rowOff>32414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D1D0A5C-12DF-4B3D-9684-99349841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3638" y="7427912"/>
          <a:ext cx="1439862" cy="8023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569913</xdr:colOff>
      <xdr:row>0</xdr:row>
      <xdr:rowOff>219075</xdr:rowOff>
    </xdr:from>
    <xdr:to>
      <xdr:col>3</xdr:col>
      <xdr:colOff>677863</xdr:colOff>
      <xdr:row>3</xdr:row>
      <xdr:rowOff>184768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4CE7E05-AEFA-48AF-93ED-73B0BE741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3" y="219075"/>
          <a:ext cx="952500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433056</xdr:colOff>
      <xdr:row>1</xdr:row>
      <xdr:rowOff>125412</xdr:rowOff>
    </xdr:from>
    <xdr:to>
      <xdr:col>12</xdr:col>
      <xdr:colOff>92536</xdr:colOff>
      <xdr:row>3</xdr:row>
      <xdr:rowOff>239711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F95837-B3BF-4AF5-A880-40283A68E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183356" y="379412"/>
          <a:ext cx="1056480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34</xdr:row>
      <xdr:rowOff>147214</xdr:rowOff>
    </xdr:from>
    <xdr:to>
      <xdr:col>7</xdr:col>
      <xdr:colOff>28540</xdr:colOff>
      <xdr:row>37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80D0AD3-9A0F-4028-BB68-6B7CD79B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934" y="647181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896936</xdr:colOff>
      <xdr:row>35</xdr:row>
      <xdr:rowOff>55563</xdr:rowOff>
    </xdr:from>
    <xdr:to>
      <xdr:col>4</xdr:col>
      <xdr:colOff>687877</xdr:colOff>
      <xdr:row>37</xdr:row>
      <xdr:rowOff>112886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96FFFA8-11E0-4BE9-AF5C-BC556790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6536" y="6545263"/>
          <a:ext cx="1257791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650876</xdr:colOff>
      <xdr:row>34</xdr:row>
      <xdr:rowOff>7937</xdr:rowOff>
    </xdr:from>
    <xdr:to>
      <xdr:col>13</xdr:col>
      <xdr:colOff>420688</xdr:colOff>
      <xdr:row>38</xdr:row>
      <xdr:rowOff>151476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5472247-2E49-4CBC-804B-FCDF440FE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3326" y="6332537"/>
          <a:ext cx="1439862" cy="8039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4/&#1042;&#1052;&#1061;/&#1063;&#1056;%20&#1080;%20&#1042;&#1057;%20&#1050;&#1072;&#1079;&#1072;&#1085;&#1100;/&#1056;&#1072;&#1073;&#1086;&#1095;&#1072;&#1103;%20&#1063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список (2)"/>
      <sheetName val="Женщины"/>
      <sheetName val="список"/>
      <sheetName val="спиУЧ-ВС"/>
      <sheetName val="спиУЧ-ЧР"/>
      <sheetName val="ЧР"/>
      <sheetName val="ЧР Женщины-оф.протокол"/>
      <sheetName val="ЧР Мужчины-оф.протокол"/>
      <sheetName val="ВС Ю-ки 17-18-оф.протокол"/>
      <sheetName val="ВС Ю-ры 17-18-оф.протокол "/>
      <sheetName val="ВС Д15-16-оф.протокол "/>
      <sheetName val="ВС Ю15-16-оф.протокол "/>
      <sheetName val="ВС Ю13-14-оф.протокол"/>
      <sheetName val="список женщины ЧР"/>
      <sheetName val=" список мужчины ЧР"/>
      <sheetName val="список Ю17-18-ВС "/>
      <sheetName val="список Ю-ки17-18-ВС "/>
      <sheetName val="список Ю15-16-ВС"/>
      <sheetName val="список Д15-16-ВС"/>
      <sheetName val="список Ю13-14-ВС"/>
      <sheetName val="список-ВС (2)"/>
      <sheetName val="Стартовый квалВС Ю 13-14"/>
      <sheetName val="Стартовый квалВС Д 15-16"/>
      <sheetName val="Стартовый фин Ю15-16"/>
      <sheetName val="Стартовый квалВС Ю 15-16"/>
      <sheetName val="Стартовый квалВС-Ю-ки17-18"/>
      <sheetName val="Стартовый фин Ю17-18. (2)"/>
      <sheetName val="Стартовый квалВС17-18."/>
      <sheetName val="Стартовый квалмуж."/>
      <sheetName val="Стартовый финал муж"/>
      <sheetName val="Стартовый финал жен"/>
      <sheetName val="Стартовый квал.ж"/>
      <sheetName val="ЧиПОО"/>
      <sheetName val="список М-ЧОО"/>
      <sheetName val="список Ю17-18-ПОО"/>
      <sheetName val="список Ю15-16-ПОО "/>
      <sheetName val="список ЧиПОО все"/>
    </sheetNames>
    <definedNames>
      <definedName name="_xlnm.Print_Area" refersTo="='список'!$A$1:$G$71" sheetId="3"/>
    </definedNames>
    <sheetDataSet>
      <sheetData sheetId="0">
        <row r="1">
          <cell r="A1" t="str">
            <v>Сумма этапов кубка России 2023 год.</v>
          </cell>
        </row>
        <row r="2">
          <cell r="A2" t="str">
            <v>МУЖЧИНЫ ЭЛИТА</v>
          </cell>
        </row>
        <row r="3">
          <cell r="A3" t="str">
            <v>Ф.И.О</v>
          </cell>
          <cell r="B3" t="str">
            <v>Год рожд.</v>
          </cell>
          <cell r="C3" t="str">
            <v>Субъект</v>
          </cell>
          <cell r="D3" t="str">
            <v>Кубок России</v>
          </cell>
        </row>
        <row r="4">
          <cell r="D4" t="str">
            <v>г. Казань 1 этпап</v>
          </cell>
          <cell r="E4" t="str">
            <v>г. Москва 2 этап</v>
          </cell>
          <cell r="F4" t="str">
            <v>г. Омск 3 этап</v>
          </cell>
          <cell r="G4" t="str">
            <v>г. Казань 4 этап</v>
          </cell>
        </row>
        <row r="5">
          <cell r="D5">
            <v>45011</v>
          </cell>
          <cell r="E5" t="str">
            <v>23.04.203</v>
          </cell>
          <cell r="F5">
            <v>45081</v>
          </cell>
          <cell r="G5">
            <v>45124</v>
          </cell>
        </row>
        <row r="6">
          <cell r="A6" t="str">
            <v>ЛЮБИШКИН Арсений</v>
          </cell>
          <cell r="B6">
            <v>37951</v>
          </cell>
          <cell r="C6" t="str">
            <v>Краснодарский край</v>
          </cell>
          <cell r="D6">
            <v>18</v>
          </cell>
          <cell r="E6">
            <v>11</v>
          </cell>
          <cell r="F6">
            <v>22</v>
          </cell>
          <cell r="G6">
            <v>15</v>
          </cell>
        </row>
        <row r="7">
          <cell r="A7" t="str">
            <v>АЛИЕВ Анар</v>
          </cell>
          <cell r="B7">
            <v>37694</v>
          </cell>
          <cell r="C7" t="str">
            <v>Калининградская область</v>
          </cell>
          <cell r="D7">
            <v>10</v>
          </cell>
          <cell r="E7">
            <v>22</v>
          </cell>
          <cell r="F7">
            <v>18</v>
          </cell>
          <cell r="G7">
            <v>12</v>
          </cell>
        </row>
        <row r="8">
          <cell r="A8" t="str">
            <v>РИЗАЕВ Ирек</v>
          </cell>
          <cell r="B8">
            <v>35704</v>
          </cell>
          <cell r="C8" t="str">
            <v>Республика Татарстан</v>
          </cell>
          <cell r="D8">
            <v>22</v>
          </cell>
          <cell r="E8">
            <v>10</v>
          </cell>
          <cell r="G8">
            <v>18</v>
          </cell>
        </row>
        <row r="9">
          <cell r="A9" t="str">
            <v>МОЛЛАЕВ Александр</v>
          </cell>
          <cell r="B9">
            <v>37610</v>
          </cell>
          <cell r="C9" t="str">
            <v>Краснодарский край</v>
          </cell>
          <cell r="D9">
            <v>13</v>
          </cell>
          <cell r="E9">
            <v>18</v>
          </cell>
          <cell r="F9">
            <v>15</v>
          </cell>
          <cell r="G9">
            <v>13</v>
          </cell>
        </row>
        <row r="10">
          <cell r="A10" t="str">
            <v>ФОМИНОВ Никита</v>
          </cell>
          <cell r="B10">
            <v>36281</v>
          </cell>
          <cell r="C10" t="str">
            <v>Санкт-Петербург</v>
          </cell>
          <cell r="D10">
            <v>12</v>
          </cell>
          <cell r="E10">
            <v>15</v>
          </cell>
          <cell r="F10">
            <v>7</v>
          </cell>
          <cell r="G10">
            <v>22</v>
          </cell>
        </row>
        <row r="11">
          <cell r="A11" t="str">
            <v>ХОЛОДНЯКОВ Артем</v>
          </cell>
          <cell r="B11">
            <v>37900</v>
          </cell>
          <cell r="C11" t="str">
            <v>Калининградская область</v>
          </cell>
          <cell r="D11">
            <v>4</v>
          </cell>
          <cell r="E11">
            <v>12</v>
          </cell>
          <cell r="F11">
            <v>12</v>
          </cell>
          <cell r="G11">
            <v>11</v>
          </cell>
        </row>
        <row r="12">
          <cell r="A12" t="str">
            <v>ШАРИФИЕВ Амир</v>
          </cell>
          <cell r="B12">
            <v>37930</v>
          </cell>
          <cell r="C12" t="str">
            <v>Республика Татарстан</v>
          </cell>
          <cell r="D12">
            <v>11</v>
          </cell>
          <cell r="E12">
            <v>8</v>
          </cell>
          <cell r="F12">
            <v>11</v>
          </cell>
          <cell r="G12">
            <v>9</v>
          </cell>
        </row>
        <row r="13">
          <cell r="A13" t="str">
            <v>ТАРАСОВ Никита</v>
          </cell>
          <cell r="B13">
            <v>38185</v>
          </cell>
          <cell r="C13" t="str">
            <v>Московская область</v>
          </cell>
          <cell r="D13">
            <v>5</v>
          </cell>
          <cell r="E13">
            <v>5</v>
          </cell>
          <cell r="F13">
            <v>9</v>
          </cell>
          <cell r="G13">
            <v>4</v>
          </cell>
        </row>
        <row r="14">
          <cell r="A14" t="str">
            <v>ИСАКОВ Никита</v>
          </cell>
          <cell r="B14">
            <v>35954</v>
          </cell>
          <cell r="C14" t="str">
            <v>Красноярский край</v>
          </cell>
          <cell r="D14">
            <v>15</v>
          </cell>
          <cell r="F14">
            <v>13</v>
          </cell>
        </row>
        <row r="15">
          <cell r="A15" t="str">
            <v>СЕМИН Илья</v>
          </cell>
          <cell r="B15">
            <v>36249</v>
          </cell>
          <cell r="C15" t="str">
            <v>Московская область</v>
          </cell>
          <cell r="E15">
            <v>7</v>
          </cell>
          <cell r="G15">
            <v>7</v>
          </cell>
        </row>
        <row r="16">
          <cell r="A16" t="str">
            <v>АХМЕТЗЯНОВ Джамиль</v>
          </cell>
          <cell r="B16">
            <v>35800</v>
          </cell>
          <cell r="C16" t="str">
            <v>Республика Татарстан</v>
          </cell>
          <cell r="E16">
            <v>13</v>
          </cell>
          <cell r="F16">
            <v>8</v>
          </cell>
        </row>
        <row r="17">
          <cell r="A17" t="str">
            <v>НОВОСЕЛОВ Максим</v>
          </cell>
          <cell r="B17">
            <v>32810</v>
          </cell>
          <cell r="C17" t="str">
            <v>Москва</v>
          </cell>
          <cell r="D17">
            <v>9</v>
          </cell>
          <cell r="E17">
            <v>3</v>
          </cell>
          <cell r="G17">
            <v>8</v>
          </cell>
        </row>
        <row r="18">
          <cell r="A18" t="str">
            <v>НЕЧИПОРЮК Данил</v>
          </cell>
          <cell r="B18">
            <v>38342</v>
          </cell>
          <cell r="C18" t="str">
            <v>Санкт-Петербург</v>
          </cell>
          <cell r="D18">
            <v>6</v>
          </cell>
          <cell r="E18">
            <v>9</v>
          </cell>
          <cell r="G18">
            <v>5</v>
          </cell>
        </row>
        <row r="19">
          <cell r="A19" t="str">
            <v>СУПОНИН Сергей</v>
          </cell>
          <cell r="B19">
            <v>36336</v>
          </cell>
          <cell r="C19" t="str">
            <v>Московская область</v>
          </cell>
          <cell r="D19">
            <v>8</v>
          </cell>
          <cell r="G19">
            <v>10</v>
          </cell>
        </row>
        <row r="20">
          <cell r="A20" t="str">
            <v>МИРОШНИЧЕНКО Александр</v>
          </cell>
          <cell r="B20">
            <v>33559</v>
          </cell>
          <cell r="C20" t="str">
            <v>Самарская область</v>
          </cell>
        </row>
        <row r="21">
          <cell r="A21" t="str">
            <v>ГАЛКИН Дмитрий</v>
          </cell>
          <cell r="B21">
            <v>37933</v>
          </cell>
          <cell r="C21" t="str">
            <v>Московская область</v>
          </cell>
          <cell r="G21">
            <v>3</v>
          </cell>
        </row>
        <row r="22">
          <cell r="A22" t="str">
            <v>РУДАКОВ Артём</v>
          </cell>
          <cell r="B22">
            <v>38065</v>
          </cell>
          <cell r="C22" t="str">
            <v>Красноярский край</v>
          </cell>
          <cell r="D22">
            <v>0.1</v>
          </cell>
          <cell r="F22">
            <v>10</v>
          </cell>
        </row>
        <row r="23">
          <cell r="A23" t="str">
            <v>ЛУТФУЛЛИН Дамир</v>
          </cell>
          <cell r="B23">
            <v>38300</v>
          </cell>
          <cell r="C23" t="str">
            <v>Москва</v>
          </cell>
          <cell r="D23">
            <v>3</v>
          </cell>
          <cell r="E23">
            <v>6</v>
          </cell>
        </row>
        <row r="24">
          <cell r="A24" t="str">
            <v>ЗАЛЯЛИЕВ Рамиль</v>
          </cell>
          <cell r="B24">
            <v>35197</v>
          </cell>
          <cell r="C24" t="str">
            <v>Ростовская область</v>
          </cell>
          <cell r="D24">
            <v>7</v>
          </cell>
          <cell r="E24">
            <v>0</v>
          </cell>
        </row>
        <row r="25">
          <cell r="A25" t="str">
            <v>СТЕНЕНКО Вячеслав</v>
          </cell>
          <cell r="B25">
            <v>34436</v>
          </cell>
          <cell r="C25" t="str">
            <v>Ростовская область</v>
          </cell>
          <cell r="D25">
            <v>0.1</v>
          </cell>
          <cell r="E25">
            <v>0.1</v>
          </cell>
          <cell r="G25">
            <v>6</v>
          </cell>
        </row>
        <row r="26">
          <cell r="A26" t="str">
            <v>ПУКАЛОВ Николай</v>
          </cell>
          <cell r="B26">
            <v>34541</v>
          </cell>
          <cell r="C26" t="str">
            <v>Ростовская область</v>
          </cell>
          <cell r="D26">
            <v>1</v>
          </cell>
          <cell r="E26">
            <v>4</v>
          </cell>
        </row>
        <row r="27">
          <cell r="A27" t="str">
            <v>БАТАЕВ Руслан</v>
          </cell>
          <cell r="B27">
            <v>37383</v>
          </cell>
          <cell r="C27" t="str">
            <v>Оренбургская область</v>
          </cell>
          <cell r="E27">
            <v>2</v>
          </cell>
          <cell r="G27">
            <v>1</v>
          </cell>
        </row>
        <row r="28">
          <cell r="A28" t="str">
            <v>ШИШЛОВ Роман</v>
          </cell>
          <cell r="B28">
            <v>44927</v>
          </cell>
          <cell r="C28" t="str">
            <v>Удмуртская республика</v>
          </cell>
          <cell r="G28">
            <v>2</v>
          </cell>
        </row>
        <row r="29">
          <cell r="A29" t="str">
            <v>СЕЛЕЗНЁВ Тимур</v>
          </cell>
          <cell r="B29">
            <v>35868</v>
          </cell>
          <cell r="C29" t="str">
            <v>Санкт-Петербург</v>
          </cell>
          <cell r="D29">
            <v>2</v>
          </cell>
        </row>
        <row r="30">
          <cell r="A30" t="str">
            <v>ПОКРОВСКИЙ Павел</v>
          </cell>
          <cell r="B30">
            <v>34693</v>
          </cell>
          <cell r="C30" t="str">
            <v>Московская область</v>
          </cell>
          <cell r="E30">
            <v>1</v>
          </cell>
        </row>
        <row r="31">
          <cell r="A31" t="str">
            <v>ЛАНДИСБЕРГ Евгений</v>
          </cell>
          <cell r="B31">
            <v>37495</v>
          </cell>
          <cell r="C31" t="str">
            <v>Санкт-Петербург</v>
          </cell>
          <cell r="D31">
            <v>0.1</v>
          </cell>
          <cell r="E31">
            <v>0.1</v>
          </cell>
        </row>
        <row r="32">
          <cell r="A32" t="str">
            <v>ЭЙЛАЗОВ Тимур</v>
          </cell>
          <cell r="B32">
            <v>38322</v>
          </cell>
          <cell r="C32" t="str">
            <v>Оренбургская область</v>
          </cell>
          <cell r="D32">
            <v>0.1</v>
          </cell>
          <cell r="E32">
            <v>0.1</v>
          </cell>
        </row>
        <row r="33">
          <cell r="A33" t="str">
            <v>ЛОГИНОВ Андрей</v>
          </cell>
          <cell r="B33">
            <v>38339</v>
          </cell>
          <cell r="C33" t="str">
            <v>Москва</v>
          </cell>
          <cell r="D33">
            <v>0.1</v>
          </cell>
        </row>
        <row r="34">
          <cell r="A34" t="str">
            <v>ЧАЩИН Никита</v>
          </cell>
          <cell r="B34">
            <v>38349</v>
          </cell>
          <cell r="C34" t="str">
            <v>Санкт-Петербург</v>
          </cell>
          <cell r="D34">
            <v>0.1</v>
          </cell>
        </row>
        <row r="35">
          <cell r="A35" t="str">
            <v>КОРНЕЕВ Артем</v>
          </cell>
          <cell r="B35">
            <v>36159</v>
          </cell>
          <cell r="C35" t="str">
            <v>Санкт-Петербург</v>
          </cell>
          <cell r="E35">
            <v>0.1</v>
          </cell>
        </row>
        <row r="37">
          <cell r="A37" t="str">
            <v>Колличество участников</v>
          </cell>
          <cell r="D37">
            <v>22</v>
          </cell>
          <cell r="E37">
            <v>21</v>
          </cell>
          <cell r="F37">
            <v>10</v>
          </cell>
          <cell r="G37">
            <v>21</v>
          </cell>
        </row>
        <row r="38">
          <cell r="A38" t="str">
            <v>Колличество субъектов РФ</v>
          </cell>
          <cell r="D38">
            <v>11</v>
          </cell>
          <cell r="E38">
            <v>10</v>
          </cell>
          <cell r="F38">
            <v>7</v>
          </cell>
          <cell r="G38">
            <v>8</v>
          </cell>
        </row>
      </sheetData>
      <sheetData sheetId="1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ЧР</v>
          </cell>
        </row>
        <row r="3">
          <cell r="A3">
            <v>21</v>
          </cell>
          <cell r="B3" t="str">
            <v>ДОЛГИХ Даниил</v>
          </cell>
          <cell r="C3">
            <v>10130082842</v>
          </cell>
          <cell r="D3">
            <v>38593</v>
          </cell>
          <cell r="E3" t="str">
            <v>КМС</v>
          </cell>
          <cell r="F3" t="str">
            <v>Казань</v>
          </cell>
          <cell r="G3" t="str">
            <v>БУ ДО УР СШОР по велоспорту</v>
          </cell>
        </row>
        <row r="4">
          <cell r="A4">
            <v>5</v>
          </cell>
          <cell r="B4" t="str">
            <v>АЛИЕВ Анар</v>
          </cell>
          <cell r="C4">
            <v>10089109335</v>
          </cell>
          <cell r="D4">
            <v>37694</v>
          </cell>
          <cell r="E4" t="str">
            <v>МС</v>
          </cell>
          <cell r="F4" t="str">
            <v>Калининградская область</v>
          </cell>
          <cell r="G4" t="str">
            <v>ГАУ ДО КО "КСШОР"</v>
          </cell>
        </row>
        <row r="5">
          <cell r="A5">
            <v>6</v>
          </cell>
          <cell r="B5" t="str">
            <v>ХОЛОДНЯКОВ Артем</v>
          </cell>
          <cell r="C5">
            <v>10089454491</v>
          </cell>
          <cell r="D5">
            <v>37900</v>
          </cell>
          <cell r="E5" t="str">
            <v>КМС</v>
          </cell>
          <cell r="F5" t="str">
            <v>Калининградская область</v>
          </cell>
          <cell r="G5" t="str">
            <v>ГАУ ДО КО "КСШОР"</v>
          </cell>
        </row>
        <row r="6">
          <cell r="A6">
            <v>10</v>
          </cell>
          <cell r="B6" t="str">
            <v>МОЛЛАЕВ Александр</v>
          </cell>
          <cell r="C6">
            <v>10066301908</v>
          </cell>
          <cell r="D6">
            <v>37610</v>
          </cell>
          <cell r="E6" t="str">
            <v>МС</v>
          </cell>
          <cell r="F6" t="str">
            <v>Краснодарский край</v>
          </cell>
          <cell r="G6" t="str">
            <v>ГБУ ДО КК "СШОР по велосипедному спорту"</v>
          </cell>
        </row>
        <row r="7">
          <cell r="A7">
            <v>14</v>
          </cell>
          <cell r="B7" t="str">
            <v>ЛЮБИШКИН Арсений</v>
          </cell>
          <cell r="C7">
            <v>10066301807</v>
          </cell>
          <cell r="D7">
            <v>37951</v>
          </cell>
          <cell r="E7" t="str">
            <v>МС</v>
          </cell>
          <cell r="F7" t="str">
            <v>Краснодарский край</v>
          </cell>
          <cell r="G7" t="str">
            <v>ГБУ ДО КК "СШОР по велосипедному спорту"</v>
          </cell>
        </row>
        <row r="8">
          <cell r="A8">
            <v>16</v>
          </cell>
          <cell r="B8" t="str">
            <v>ИСАКОВ Никита</v>
          </cell>
          <cell r="C8">
            <v>10084682192</v>
          </cell>
          <cell r="D8">
            <v>35954</v>
          </cell>
          <cell r="E8" t="str">
            <v>КМС</v>
          </cell>
          <cell r="F8" t="str">
            <v>Красноярский край</v>
          </cell>
          <cell r="G8" t="str">
            <v>РОО "Федерация велосипедного спорта Красноярского края"</v>
          </cell>
        </row>
        <row r="9">
          <cell r="A9">
            <v>18</v>
          </cell>
          <cell r="B9" t="str">
            <v>РУДАКОВ Артём</v>
          </cell>
          <cell r="C9">
            <v>10130778919</v>
          </cell>
          <cell r="D9">
            <v>38065</v>
          </cell>
          <cell r="E9" t="str">
            <v>КМС</v>
          </cell>
          <cell r="F9" t="str">
            <v>Красноярский край</v>
          </cell>
          <cell r="G9" t="str">
            <v>РОО "Федерация велосипедного спорта Красноярского края"</v>
          </cell>
        </row>
        <row r="10">
          <cell r="A10">
            <v>7</v>
          </cell>
          <cell r="B10" t="str">
            <v>НОВОСЕЛОВ Максим</v>
          </cell>
          <cell r="C10">
            <v>10066198642</v>
          </cell>
          <cell r="D10">
            <v>32810</v>
          </cell>
          <cell r="E10" t="str">
            <v>КМС</v>
          </cell>
          <cell r="F10" t="str">
            <v>Москва</v>
          </cell>
          <cell r="G10" t="str">
            <v>ГБУ ДО "Московская академия велосипедного спорта"</v>
          </cell>
        </row>
        <row r="11">
          <cell r="A11">
            <v>30</v>
          </cell>
          <cell r="B11" t="str">
            <v>ЧЕРНЯВСКАЯ Софья</v>
          </cell>
          <cell r="C11">
            <v>10119777503</v>
          </cell>
          <cell r="D11">
            <v>38237</v>
          </cell>
          <cell r="E11" t="str">
            <v>КМС</v>
          </cell>
          <cell r="F11" t="str">
            <v>Москва</v>
          </cell>
          <cell r="G11" t="str">
            <v>ГБУ ДО "Московская академия велосипедного спорта"</v>
          </cell>
        </row>
        <row r="12">
          <cell r="A12">
            <v>8</v>
          </cell>
          <cell r="B12" t="str">
            <v>ГАЛКИН Дмитрий</v>
          </cell>
          <cell r="C12">
            <v>10140039284</v>
          </cell>
          <cell r="D12">
            <v>37933</v>
          </cell>
          <cell r="E12" t="str">
            <v>1 СР</v>
          </cell>
          <cell r="F12" t="str">
            <v>Московская область</v>
          </cell>
          <cell r="G12" t="str">
            <v>"УОР № 1"</v>
          </cell>
        </row>
        <row r="13">
          <cell r="A13">
            <v>9</v>
          </cell>
          <cell r="B13" t="str">
            <v>СОКОЛОВ Игорь</v>
          </cell>
          <cell r="C13">
            <v>10140039385</v>
          </cell>
          <cell r="D13">
            <v>38016</v>
          </cell>
          <cell r="E13" t="str">
            <v>1 СР</v>
          </cell>
          <cell r="F13" t="str">
            <v>Московская область</v>
          </cell>
          <cell r="G13" t="str">
            <v>"УОР № 1"</v>
          </cell>
        </row>
        <row r="14">
          <cell r="A14">
            <v>11</v>
          </cell>
          <cell r="B14" t="str">
            <v>ТАРАСОВ Никита</v>
          </cell>
          <cell r="C14">
            <v>10119779826</v>
          </cell>
          <cell r="D14">
            <v>38185</v>
          </cell>
          <cell r="E14" t="str">
            <v>КМС</v>
          </cell>
          <cell r="F14" t="str">
            <v>Московская область</v>
          </cell>
          <cell r="G14" t="str">
            <v>"УОР № 1"</v>
          </cell>
        </row>
        <row r="15">
          <cell r="A15">
            <v>12</v>
          </cell>
          <cell r="B15" t="str">
            <v>СЕМИН Илья</v>
          </cell>
          <cell r="C15">
            <v>10084649860</v>
          </cell>
          <cell r="D15">
            <v>36249</v>
          </cell>
          <cell r="E15" t="str">
            <v>КМС</v>
          </cell>
          <cell r="F15" t="str">
            <v>Московская область</v>
          </cell>
          <cell r="G15" t="str">
            <v>"УОР № 1"</v>
          </cell>
        </row>
        <row r="16">
          <cell r="A16">
            <v>17</v>
          </cell>
          <cell r="B16" t="str">
            <v>СУПОНИН Сергей</v>
          </cell>
          <cell r="C16">
            <v>10066304231</v>
          </cell>
          <cell r="D16">
            <v>36336</v>
          </cell>
          <cell r="E16" t="str">
            <v>КМС</v>
          </cell>
          <cell r="F16" t="str">
            <v>Московская область</v>
          </cell>
          <cell r="G16" t="str">
            <v>ГБПОУ МО "УОР №1"</v>
          </cell>
        </row>
        <row r="17">
          <cell r="A17">
            <v>24</v>
          </cell>
          <cell r="B17" t="str">
            <v>КОРАБЕЛЬЩИКОВА Татьяна</v>
          </cell>
          <cell r="C17">
            <v>10144340125</v>
          </cell>
          <cell r="D17">
            <v>36347</v>
          </cell>
          <cell r="E17" t="str">
            <v>КМС</v>
          </cell>
          <cell r="F17" t="str">
            <v>Московская область</v>
          </cell>
          <cell r="G17" t="str">
            <v>"УОР № 1"</v>
          </cell>
        </row>
        <row r="18">
          <cell r="A18">
            <v>25</v>
          </cell>
          <cell r="B18" t="str">
            <v>ГРАМАШОВА Алина</v>
          </cell>
          <cell r="C18">
            <v>10119496102</v>
          </cell>
          <cell r="D18">
            <v>37702</v>
          </cell>
          <cell r="E18" t="str">
            <v>МС</v>
          </cell>
          <cell r="F18" t="str">
            <v>Московская область</v>
          </cell>
          <cell r="G18" t="str">
            <v>ЦОВС МО ,"УОР № 1"</v>
          </cell>
        </row>
        <row r="19">
          <cell r="A19">
            <v>26</v>
          </cell>
          <cell r="B19" t="str">
            <v>МАЛЫШЕВА Елена</v>
          </cell>
          <cell r="C19">
            <v>10066399413</v>
          </cell>
          <cell r="D19">
            <v>36485</v>
          </cell>
          <cell r="E19" t="str">
            <v>КМС</v>
          </cell>
          <cell r="F19" t="str">
            <v>Московская область</v>
          </cell>
          <cell r="G19" t="str">
            <v>"УОР № 1"</v>
          </cell>
        </row>
        <row r="20">
          <cell r="A20">
            <v>29</v>
          </cell>
          <cell r="B20" t="str">
            <v>БЛИНОВА Анастасия</v>
          </cell>
          <cell r="C20">
            <v>10131862689</v>
          </cell>
          <cell r="D20">
            <v>36981</v>
          </cell>
          <cell r="E20" t="str">
            <v>КМС</v>
          </cell>
          <cell r="F20" t="str">
            <v>Московская область</v>
          </cell>
          <cell r="G20" t="str">
            <v xml:space="preserve">"УОР № 1" </v>
          </cell>
        </row>
        <row r="21">
          <cell r="A21">
            <v>13</v>
          </cell>
          <cell r="B21" t="str">
            <v>РИЗАЕВ Ирек</v>
          </cell>
          <cell r="C21">
            <v>10061949941</v>
          </cell>
          <cell r="D21">
            <v>35704</v>
          </cell>
          <cell r="E21" t="str">
            <v>МСМК</v>
          </cell>
          <cell r="F21" t="str">
            <v>Республика Татарстан</v>
          </cell>
          <cell r="G21" t="str">
            <v>ГАУ ЦСП РТ</v>
          </cell>
        </row>
        <row r="22">
          <cell r="A22">
            <v>15</v>
          </cell>
          <cell r="B22" t="str">
            <v>ШАРИФИЕВ Амир</v>
          </cell>
          <cell r="C22">
            <v>10097223080</v>
          </cell>
          <cell r="D22">
            <v>37930</v>
          </cell>
          <cell r="E22" t="str">
            <v>КМС</v>
          </cell>
          <cell r="F22" t="str">
            <v>Республика Татарстан</v>
          </cell>
          <cell r="G22" t="str">
            <v>ГАУ ЦСП РТ</v>
          </cell>
        </row>
        <row r="23">
          <cell r="A23">
            <v>19</v>
          </cell>
          <cell r="B23" t="str">
            <v>СТЕНЕНКО Вячеслав</v>
          </cell>
          <cell r="C23">
            <v>10066198541</v>
          </cell>
          <cell r="D23">
            <v>34436</v>
          </cell>
          <cell r="E23" t="str">
            <v>КМС</v>
          </cell>
          <cell r="F23" t="str">
            <v>Ростовская область</v>
          </cell>
          <cell r="G23" t="str">
            <v>МБУ "Гребной канал "Дон"</v>
          </cell>
        </row>
        <row r="24">
          <cell r="A24">
            <v>20</v>
          </cell>
          <cell r="B24" t="str">
            <v>СЛЫШКИН Арсений</v>
          </cell>
          <cell r="C24">
            <v>10120039605</v>
          </cell>
          <cell r="D24">
            <v>38529</v>
          </cell>
          <cell r="E24" t="str">
            <v>КМС</v>
          </cell>
          <cell r="F24" t="str">
            <v>Ростовская область</v>
          </cell>
          <cell r="G24" t="str">
            <v>МБУ "Гребной канал "Дон"</v>
          </cell>
        </row>
        <row r="25">
          <cell r="A25">
            <v>27</v>
          </cell>
          <cell r="B25" t="str">
            <v>КРУГЛОВА Екатерина</v>
          </cell>
          <cell r="C25">
            <v>10066351620</v>
          </cell>
          <cell r="D25">
            <v>34518</v>
          </cell>
          <cell r="E25" t="str">
            <v>МС</v>
          </cell>
          <cell r="F25" t="str">
            <v>Самарская область</v>
          </cell>
          <cell r="G25" t="str">
            <v>ГАУ ДО СО СШОР № 7</v>
          </cell>
        </row>
        <row r="26">
          <cell r="A26">
            <v>28</v>
          </cell>
          <cell r="B26" t="str">
            <v>РИЗАЕВА Дарья</v>
          </cell>
          <cell r="C26">
            <v>10097381415</v>
          </cell>
          <cell r="D26">
            <v>35351</v>
          </cell>
          <cell r="E26" t="str">
            <v>МС</v>
          </cell>
          <cell r="F26" t="str">
            <v>Самарская область</v>
          </cell>
          <cell r="G26" t="str">
            <v>ГАУ ДО СО СШОР №7</v>
          </cell>
        </row>
        <row r="27">
          <cell r="A27">
            <v>1</v>
          </cell>
          <cell r="B27" t="str">
            <v xml:space="preserve">ФОМИНОВ Никита </v>
          </cell>
          <cell r="C27">
            <v>10084695734</v>
          </cell>
          <cell r="D27">
            <v>36281</v>
          </cell>
          <cell r="E27" t="str">
            <v>МС</v>
          </cell>
          <cell r="F27" t="str">
            <v>Санкт-Петербург</v>
          </cell>
          <cell r="G27" t="str">
            <v xml:space="preserve">ГБУ ДО СШОР №2 Калининского района </v>
          </cell>
        </row>
        <row r="28">
          <cell r="A28">
            <v>2</v>
          </cell>
          <cell r="B28" t="str">
            <v>НЕЧИПОРЮК Данил</v>
          </cell>
          <cell r="C28">
            <v>10139701101</v>
          </cell>
          <cell r="D28">
            <v>38342</v>
          </cell>
          <cell r="E28" t="str">
            <v>КМС</v>
          </cell>
          <cell r="F28" t="str">
            <v>Санкт-Петербург</v>
          </cell>
          <cell r="G28" t="str">
            <v xml:space="preserve">ГБУ ДО СШ "Локомотив"Выборгского р-на </v>
          </cell>
        </row>
        <row r="29">
          <cell r="A29">
            <v>3</v>
          </cell>
          <cell r="B29" t="str">
            <v>ЧАЩИН Никита</v>
          </cell>
          <cell r="C29">
            <v>10139700794</v>
          </cell>
          <cell r="D29">
            <v>38349</v>
          </cell>
          <cell r="E29" t="str">
            <v>КМС</v>
          </cell>
          <cell r="F29" t="str">
            <v>Санкт-Петербург</v>
          </cell>
          <cell r="G29" t="str">
            <v xml:space="preserve">ГБУ ДО СШ "Локомотив"Выборгского р-на </v>
          </cell>
        </row>
        <row r="30">
          <cell r="A30">
            <v>4</v>
          </cell>
          <cell r="B30" t="str">
            <v>СОРОКО Роман</v>
          </cell>
          <cell r="C30">
            <v>10129838019</v>
          </cell>
          <cell r="D30">
            <v>38518</v>
          </cell>
          <cell r="E30" t="str">
            <v>КМС</v>
          </cell>
          <cell r="F30" t="str">
            <v>Санкт-Петербург</v>
          </cell>
          <cell r="G30" t="str">
            <v xml:space="preserve">ГБУ ДО СШОР №2 Калининского района </v>
          </cell>
        </row>
        <row r="31">
          <cell r="A31">
            <v>22</v>
          </cell>
          <cell r="B31" t="str">
            <v>ТЕРЕБОВА Анастасия</v>
          </cell>
          <cell r="C31">
            <v>10096489722</v>
          </cell>
          <cell r="D31">
            <v>36777</v>
          </cell>
          <cell r="E31" t="str">
            <v>МС</v>
          </cell>
          <cell r="F31" t="str">
            <v>Санкт-Петербург</v>
          </cell>
          <cell r="G31" t="str">
            <v>ГБУ ДО СШОР №2 Калининского района</v>
          </cell>
        </row>
        <row r="32">
          <cell r="A32">
            <v>23</v>
          </cell>
          <cell r="B32" t="str">
            <v>СИГАРЁВА Мария</v>
          </cell>
          <cell r="C32">
            <v>10119582489</v>
          </cell>
          <cell r="D32">
            <v>37972</v>
          </cell>
          <cell r="E32" t="str">
            <v>КМС</v>
          </cell>
          <cell r="F32" t="str">
            <v>Санкт-Петербург</v>
          </cell>
          <cell r="G32" t="str">
            <v xml:space="preserve">ГБУ ДО СШОР №2 Калининского района </v>
          </cell>
        </row>
        <row r="33">
          <cell r="A33">
            <v>31</v>
          </cell>
          <cell r="B33" t="str">
            <v>КОСТРОВА Диана</v>
          </cell>
          <cell r="C33">
            <v>10140144873</v>
          </cell>
          <cell r="D33">
            <v>38509</v>
          </cell>
          <cell r="E33" t="str">
            <v>КМС</v>
          </cell>
          <cell r="F33" t="str">
            <v>Санкт-Петербург</v>
          </cell>
          <cell r="G33" t="str">
            <v xml:space="preserve">ГБУ ДО СШ "Локомотив"Выборгского р-на </v>
          </cell>
        </row>
        <row r="34">
          <cell r="A34">
            <v>32</v>
          </cell>
          <cell r="B34" t="str">
            <v>КОНЮХОВА Александра</v>
          </cell>
          <cell r="C34">
            <v>10152489741</v>
          </cell>
          <cell r="D34">
            <v>32248</v>
          </cell>
          <cell r="E34" t="str">
            <v>КМС</v>
          </cell>
          <cell r="F34" t="str">
            <v>Санкт-Петербург</v>
          </cell>
          <cell r="G34" t="str">
            <v>РОО "Федерация велосипедного спорта СПб"</v>
          </cell>
        </row>
        <row r="35">
          <cell r="B35" t="str">
            <v>ПАРШИН Алексей</v>
          </cell>
          <cell r="C35">
            <v>10120228147</v>
          </cell>
          <cell r="D35">
            <v>38405</v>
          </cell>
          <cell r="E35" t="str">
            <v>МС</v>
          </cell>
          <cell r="F35" t="str">
            <v>Москва</v>
          </cell>
          <cell r="G35" t="str">
            <v>ГБУ ДО "Московская академия велосипедного спорта"</v>
          </cell>
        </row>
        <row r="36">
          <cell r="B36" t="str">
            <v>СУРИН Филипп</v>
          </cell>
          <cell r="C36">
            <v>10092372979</v>
          </cell>
          <cell r="D36">
            <v>38114</v>
          </cell>
          <cell r="E36" t="str">
            <v>КМС</v>
          </cell>
          <cell r="F36" t="str">
            <v>г.Санкт-Петербург</v>
          </cell>
          <cell r="G36" t="str">
            <v>ГБУ ДО СШОР №2 Калининского района Санкт-Петербурга</v>
          </cell>
        </row>
        <row r="37">
          <cell r="B37" t="str">
            <v>АГАРКОВ Артем</v>
          </cell>
          <cell r="D37">
            <v>35310</v>
          </cell>
          <cell r="E37" t="str">
            <v>КМС</v>
          </cell>
          <cell r="F37" t="str">
            <v>Московская область</v>
          </cell>
          <cell r="G37" t="str">
            <v>"УОР № 1"</v>
          </cell>
        </row>
        <row r="38">
          <cell r="B38" t="str">
            <v>ГОРШКОВ Иван</v>
          </cell>
          <cell r="D38">
            <v>38201</v>
          </cell>
          <cell r="E38" t="str">
            <v>1 СР</v>
          </cell>
          <cell r="F38" t="str">
            <v>Московская область</v>
          </cell>
          <cell r="G38" t="str">
            <v>"УОР № 1"</v>
          </cell>
        </row>
        <row r="39">
          <cell r="B39" t="str">
            <v>АХМЕТЗЯНОВ Джамиль</v>
          </cell>
          <cell r="C39">
            <v>10066412850</v>
          </cell>
          <cell r="D39">
            <v>35800</v>
          </cell>
          <cell r="E39" t="str">
            <v>КМС</v>
          </cell>
          <cell r="F39" t="str">
            <v>Респ.Татарстан</v>
          </cell>
          <cell r="G39" t="str">
            <v>ГАУ ЦСП РТ</v>
          </cell>
        </row>
        <row r="40">
          <cell r="B40" t="str">
            <v>ФАРФУТДИНОВА Ольга</v>
          </cell>
          <cell r="C40">
            <v>10066198137</v>
          </cell>
          <cell r="D40">
            <v>35726</v>
          </cell>
          <cell r="E40" t="str">
            <v>МС</v>
          </cell>
          <cell r="F40" t="str">
            <v>Самарская область</v>
          </cell>
          <cell r="G40" t="str">
            <v>ГАУ ДО СО СШОР № 7</v>
          </cell>
        </row>
        <row r="41">
          <cell r="B41" t="str">
            <v>ЛУТФУЛЛИН Дамир</v>
          </cell>
          <cell r="C41">
            <v>10129965129</v>
          </cell>
          <cell r="D41">
            <v>38300</v>
          </cell>
          <cell r="E41" t="str">
            <v>КМС</v>
          </cell>
          <cell r="F41" t="str">
            <v>Москва</v>
          </cell>
          <cell r="G41" t="str">
            <v>ГБУ ДО "Московская академия велосипедного спорта"</v>
          </cell>
        </row>
        <row r="42">
          <cell r="B42" t="str">
            <v>ЗАЛЯЛИЕВ Рамиль</v>
          </cell>
          <cell r="C42">
            <v>10082022877</v>
          </cell>
          <cell r="D42">
            <v>35197</v>
          </cell>
          <cell r="E42" t="str">
            <v>1 СР</v>
          </cell>
          <cell r="F42" t="str">
            <v>Ростовская область</v>
          </cell>
          <cell r="G42" t="str">
            <v>МБУ "Гребной канал "Дон"</v>
          </cell>
        </row>
        <row r="43">
          <cell r="B43" t="str">
            <v>ПУКАЛОВ Николай</v>
          </cell>
          <cell r="C43">
            <v>10066197935</v>
          </cell>
          <cell r="D43">
            <v>34541</v>
          </cell>
          <cell r="E43" t="str">
            <v>1 СР</v>
          </cell>
          <cell r="F43" t="str">
            <v>Ростовская область</v>
          </cell>
          <cell r="G43" t="str">
            <v>МБУ "Гребной канал "Дон"</v>
          </cell>
        </row>
        <row r="44">
          <cell r="B44" t="str">
            <v>БАТАЕВ Руслан</v>
          </cell>
          <cell r="C44">
            <v>10131862588</v>
          </cell>
          <cell r="D44">
            <v>37383</v>
          </cell>
          <cell r="E44" t="str">
            <v>1 СР</v>
          </cell>
          <cell r="F44" t="str">
            <v>Оренбургская область</v>
          </cell>
        </row>
        <row r="45">
          <cell r="B45" t="str">
            <v>ШИШЛОВ Роман</v>
          </cell>
          <cell r="C45">
            <v>10095802133</v>
          </cell>
          <cell r="D45">
            <v>37622</v>
          </cell>
          <cell r="E45" t="str">
            <v>МС</v>
          </cell>
          <cell r="F45" t="str">
            <v>Удмуртская Республика</v>
          </cell>
        </row>
        <row r="46">
          <cell r="B46" t="str">
            <v>СЕЛЕЗНЁВ Тимур</v>
          </cell>
          <cell r="C46">
            <v>10097183977</v>
          </cell>
          <cell r="D46">
            <v>35868</v>
          </cell>
          <cell r="E46" t="str">
            <v>КМС</v>
          </cell>
          <cell r="F46" t="str">
            <v>Санкт-Петербург</v>
          </cell>
          <cell r="G46" t="str">
            <v>ГБУ СШОР №2 Калининского района</v>
          </cell>
        </row>
        <row r="47">
          <cell r="B47" t="str">
            <v>ПОКРОВСКИЙ Павел</v>
          </cell>
          <cell r="C47">
            <v>10130581380</v>
          </cell>
          <cell r="D47">
            <v>34693</v>
          </cell>
          <cell r="E47" t="str">
            <v>1 СР</v>
          </cell>
          <cell r="F47" t="str">
            <v>Московская область</v>
          </cell>
          <cell r="G47" t="str">
            <v>ГБПОУ МО "УОР №1"</v>
          </cell>
        </row>
        <row r="48">
          <cell r="B48" t="str">
            <v>ЛАНДИСБЕРГ Евгений</v>
          </cell>
          <cell r="C48">
            <v>10097609262</v>
          </cell>
          <cell r="D48">
            <v>37495</v>
          </cell>
          <cell r="E48" t="str">
            <v>КМС</v>
          </cell>
          <cell r="F48" t="str">
            <v>Санкт-Петербург</v>
          </cell>
          <cell r="G48" t="str">
            <v>ГБУ СШОР №2 Калининского района</v>
          </cell>
        </row>
        <row r="49">
          <cell r="B49" t="str">
            <v>ЭЙЛАЗОВ Тимур</v>
          </cell>
          <cell r="C49">
            <v>10119707377</v>
          </cell>
          <cell r="D49">
            <v>38322</v>
          </cell>
          <cell r="E49" t="str">
            <v>1 СР</v>
          </cell>
          <cell r="F49" t="str">
            <v>Оренбургская область</v>
          </cell>
          <cell r="G49" t="str">
            <v>РОО "ФВСОО"</v>
          </cell>
        </row>
        <row r="50">
          <cell r="B50" t="str">
            <v>ЛОГИНОВ Андрей</v>
          </cell>
          <cell r="C50">
            <v>10129960479</v>
          </cell>
          <cell r="D50">
            <v>38339</v>
          </cell>
          <cell r="E50" t="str">
            <v>КМС</v>
          </cell>
          <cell r="F50" t="str">
            <v>Москва</v>
          </cell>
          <cell r="G50" t="str">
            <v>ГБУ ДО "Московская академия велосипедного спорта"</v>
          </cell>
        </row>
        <row r="51">
          <cell r="B51" t="str">
            <v>КОРНЕЕВ Артем</v>
          </cell>
          <cell r="C51">
            <v>10141574716</v>
          </cell>
          <cell r="D51">
            <v>36159</v>
          </cell>
          <cell r="E51" t="str">
            <v>КМС</v>
          </cell>
          <cell r="F51" t="str">
            <v>Санкт-Петербург</v>
          </cell>
          <cell r="G51" t="str">
            <v>ГБУ СШОР №2 Калининского района</v>
          </cell>
        </row>
        <row r="52">
          <cell r="B52" t="str">
            <v>ВС</v>
          </cell>
        </row>
        <row r="53">
          <cell r="A53">
            <v>33</v>
          </cell>
          <cell r="B53" t="str">
            <v>САФИНА Ралина</v>
          </cell>
          <cell r="C53">
            <v>10129594206</v>
          </cell>
          <cell r="D53">
            <v>39170</v>
          </cell>
          <cell r="E53" t="str">
            <v>1 СР</v>
          </cell>
          <cell r="F53" t="str">
            <v>Республика Татарстан</v>
          </cell>
          <cell r="G53" t="str">
            <v>ГАУ ЦСП РТ</v>
          </cell>
        </row>
        <row r="54">
          <cell r="A54">
            <v>34</v>
          </cell>
          <cell r="B54" t="str">
            <v>ИВАНОВА Элина</v>
          </cell>
          <cell r="C54">
            <v>10129594307</v>
          </cell>
          <cell r="D54">
            <v>39157</v>
          </cell>
          <cell r="E54" t="str">
            <v>КМС</v>
          </cell>
          <cell r="F54" t="str">
            <v>Республика Татарстан</v>
          </cell>
          <cell r="G54" t="str">
            <v>ГАУ ЦСП РТ</v>
          </cell>
        </row>
        <row r="55">
          <cell r="A55">
            <v>35</v>
          </cell>
          <cell r="B55" t="str">
            <v>ОСТРОВСКАЯ Валерия</v>
          </cell>
          <cell r="C55">
            <v>10150612587</v>
          </cell>
          <cell r="D55">
            <v>39457</v>
          </cell>
          <cell r="E55" t="str">
            <v>2 СР</v>
          </cell>
          <cell r="F55" t="str">
            <v>Иркутская область</v>
          </cell>
          <cell r="G55" t="str">
            <v>ОГКУ ДО СШОР "Олимпиец",г.Иркутск</v>
          </cell>
        </row>
        <row r="56">
          <cell r="A56">
            <v>36</v>
          </cell>
          <cell r="B56" t="str">
            <v>МИЩЕРСКИЙ Руслан</v>
          </cell>
          <cell r="C56">
            <v>10151797304</v>
          </cell>
          <cell r="D56">
            <v>38760</v>
          </cell>
          <cell r="E56" t="str">
            <v>1 СР</v>
          </cell>
          <cell r="F56" t="str">
            <v>Ростовская область</v>
          </cell>
          <cell r="G56" t="str">
            <v>МБУ ДО Гребной канал "Дон"</v>
          </cell>
        </row>
        <row r="57">
          <cell r="A57">
            <v>37</v>
          </cell>
          <cell r="B57" t="str">
            <v>ЯКИМОВ Николай</v>
          </cell>
          <cell r="C57">
            <v>10116370678</v>
          </cell>
          <cell r="D57">
            <v>39005</v>
          </cell>
          <cell r="E57" t="str">
            <v>1 СР</v>
          </cell>
          <cell r="F57" t="str">
            <v>Республика Татарстан</v>
          </cell>
          <cell r="G57" t="str">
            <v>ГАУ ЦСП РТ</v>
          </cell>
        </row>
        <row r="58">
          <cell r="A58">
            <v>38</v>
          </cell>
          <cell r="B58" t="str">
            <v>КОЗЛОВ Данил</v>
          </cell>
          <cell r="C58">
            <v>10129623508</v>
          </cell>
          <cell r="D58">
            <v>39020</v>
          </cell>
          <cell r="E58" t="str">
            <v>1 СР</v>
          </cell>
          <cell r="F58" t="str">
            <v>Казань</v>
          </cell>
          <cell r="G58" t="str">
            <v>БУ ДО УР СШОР по велоспорту</v>
          </cell>
        </row>
        <row r="59">
          <cell r="A59">
            <v>39</v>
          </cell>
          <cell r="B59" t="str">
            <v>МИЗИН Дмитрий</v>
          </cell>
          <cell r="C59">
            <v>10130040911</v>
          </cell>
          <cell r="D59">
            <v>39020</v>
          </cell>
          <cell r="E59" t="str">
            <v>1 СР</v>
          </cell>
          <cell r="F59" t="str">
            <v>Омская область</v>
          </cell>
          <cell r="G59" t="str">
            <v>БУ ОО ДО "СШОР "Академия велоспорта"</v>
          </cell>
        </row>
        <row r="60">
          <cell r="A60">
            <v>40</v>
          </cell>
          <cell r="B60" t="str">
            <v>МАКАРОВ Семен</v>
          </cell>
          <cell r="C60">
            <v>10132636871</v>
          </cell>
          <cell r="D60">
            <v>39230</v>
          </cell>
          <cell r="E60" t="str">
            <v>1 СР</v>
          </cell>
          <cell r="F60" t="str">
            <v>Республика Татарстан</v>
          </cell>
          <cell r="G60" t="str">
            <v>ГАУ ЦСП РТ</v>
          </cell>
        </row>
        <row r="61">
          <cell r="A61">
            <v>41</v>
          </cell>
          <cell r="B61" t="str">
            <v>СЕМИЛЕТНИКОВ Глеб</v>
          </cell>
          <cell r="C61">
            <v>10134127338</v>
          </cell>
          <cell r="D61">
            <v>39239</v>
          </cell>
          <cell r="E61" t="str">
            <v>1 СР</v>
          </cell>
          <cell r="F61" t="str">
            <v>Московская область</v>
          </cell>
          <cell r="G61" t="str">
            <v>"УОР № 1"</v>
          </cell>
        </row>
        <row r="62">
          <cell r="A62">
            <v>42</v>
          </cell>
          <cell r="B62" t="str">
            <v>ТРИФОНОВ Артем</v>
          </cell>
          <cell r="C62">
            <v>10132173291</v>
          </cell>
          <cell r="D62">
            <v>39269</v>
          </cell>
          <cell r="E62" t="str">
            <v>1 СР</v>
          </cell>
          <cell r="F62" t="str">
            <v>Московская область</v>
          </cell>
          <cell r="G62" t="str">
            <v>"УОР № 1"</v>
          </cell>
        </row>
        <row r="63">
          <cell r="A63">
            <v>43</v>
          </cell>
          <cell r="B63" t="str">
            <v>ДВОРЯНИНОВ Ярослав</v>
          </cell>
          <cell r="C63">
            <v>10140425971</v>
          </cell>
          <cell r="D63">
            <v>39348</v>
          </cell>
          <cell r="E63" t="str">
            <v>1 СР</v>
          </cell>
          <cell r="F63" t="str">
            <v>Республика Татарстан</v>
          </cell>
          <cell r="G63" t="str">
            <v>ГАУ ЦСП РТ</v>
          </cell>
        </row>
        <row r="64">
          <cell r="A64">
            <v>44</v>
          </cell>
          <cell r="B64" t="str">
            <v>ЗОЛЬНИКОВ Родион</v>
          </cell>
          <cell r="C64">
            <v>10130580269</v>
          </cell>
          <cell r="D64">
            <v>39402</v>
          </cell>
          <cell r="E64" t="str">
            <v>КМС</v>
          </cell>
          <cell r="F64" t="str">
            <v>Тюменская область</v>
          </cell>
          <cell r="G64" t="str">
            <v>МАУ ДО "СШ №2" г.Тобольска</v>
          </cell>
        </row>
        <row r="65">
          <cell r="A65">
            <v>45</v>
          </cell>
          <cell r="B65" t="str">
            <v>ГУЛЬМУТДИНОВ Раиль</v>
          </cell>
          <cell r="C65">
            <v>10132636770</v>
          </cell>
          <cell r="D65">
            <v>39696</v>
          </cell>
          <cell r="E65" t="str">
            <v>1 СР</v>
          </cell>
          <cell r="F65" t="str">
            <v>Республика Татарстан</v>
          </cell>
          <cell r="G65" t="str">
            <v>ГАУ ЦСП РТ</v>
          </cell>
        </row>
        <row r="66">
          <cell r="A66">
            <v>46</v>
          </cell>
          <cell r="B66" t="str">
            <v>ДЕМИДОВ Илья</v>
          </cell>
          <cell r="C66">
            <v>10153186525</v>
          </cell>
          <cell r="D66">
            <v>39857</v>
          </cell>
          <cell r="E66" t="str">
            <v>1 СР</v>
          </cell>
          <cell r="F66" t="str">
            <v>Тюменская область</v>
          </cell>
          <cell r="G66" t="str">
            <v>МАУ ДО "СШ №2" г.Тобольска</v>
          </cell>
        </row>
        <row r="67">
          <cell r="A67">
            <v>47</v>
          </cell>
          <cell r="B67" t="str">
            <v>МОТУНОВ Матвей</v>
          </cell>
          <cell r="C67">
            <v>10144195332</v>
          </cell>
          <cell r="D67">
            <v>39862</v>
          </cell>
          <cell r="E67" t="str">
            <v>1 СР</v>
          </cell>
          <cell r="F67" t="str">
            <v>Ростовская область</v>
          </cell>
          <cell r="G67" t="str">
            <v>МБУ ДО Гребной канал "Дон"</v>
          </cell>
        </row>
        <row r="68">
          <cell r="A68">
            <v>48</v>
          </cell>
          <cell r="B68" t="str">
            <v>СЛЫШКИН Мартин</v>
          </cell>
          <cell r="C68">
            <v>10140877932</v>
          </cell>
          <cell r="D68">
            <v>40045</v>
          </cell>
          <cell r="E68" t="str">
            <v>1 СР</v>
          </cell>
          <cell r="F68" t="str">
            <v>Ростовская область</v>
          </cell>
          <cell r="G68" t="str">
            <v>МБУ ДО Гребной канал "Дон"</v>
          </cell>
        </row>
        <row r="69">
          <cell r="A69">
            <v>49</v>
          </cell>
          <cell r="B69" t="str">
            <v>КУЗНЕЦОВ Егор</v>
          </cell>
          <cell r="C69">
            <v>10152749924</v>
          </cell>
          <cell r="D69">
            <v>40063</v>
          </cell>
          <cell r="E69" t="str">
            <v>2 СР</v>
          </cell>
          <cell r="F69" t="str">
            <v>Республика Башкортостан</v>
          </cell>
          <cell r="G69" t="str">
            <v>ГАУ ДО СШОР по велоспорту РБ</v>
          </cell>
        </row>
        <row r="70">
          <cell r="A70">
            <v>50</v>
          </cell>
          <cell r="B70" t="str">
            <v>ШИМЯКОВ Егор</v>
          </cell>
          <cell r="C70">
            <v>10153742960</v>
          </cell>
          <cell r="D70">
            <v>40065</v>
          </cell>
          <cell r="E70" t="str">
            <v>1 СР</v>
          </cell>
          <cell r="F70" t="str">
            <v>Ростовская область</v>
          </cell>
          <cell r="G70" t="str">
            <v>МБУ ДО Гребной канал "Дон"</v>
          </cell>
        </row>
        <row r="71">
          <cell r="A71">
            <v>51</v>
          </cell>
          <cell r="B71" t="str">
            <v>АШИХМИН Андрей</v>
          </cell>
          <cell r="C71">
            <v>10141220563</v>
          </cell>
          <cell r="D71">
            <v>40221</v>
          </cell>
          <cell r="E71" t="str">
            <v>2 СР</v>
          </cell>
          <cell r="F71" t="str">
            <v>Кировская область</v>
          </cell>
          <cell r="G71" t="str">
            <v>ФВСКО</v>
          </cell>
        </row>
      </sheetData>
      <sheetData sheetId="2">
        <row r="1">
          <cell r="A1" t="str">
            <v>Сумма этапов кубка России 2023 год.</v>
          </cell>
        </row>
        <row r="2">
          <cell r="A2" t="str">
            <v>ЖЕНЩИНЫ ЭЛИТА</v>
          </cell>
        </row>
        <row r="3">
          <cell r="A3" t="str">
            <v>Ф.И.О</v>
          </cell>
          <cell r="B3" t="str">
            <v>Год рожд.</v>
          </cell>
          <cell r="C3" t="str">
            <v>Субъект</v>
          </cell>
          <cell r="D3" t="str">
            <v>Кубок России</v>
          </cell>
        </row>
        <row r="4">
          <cell r="D4" t="str">
            <v>г. Казань 1 этпап</v>
          </cell>
          <cell r="E4" t="str">
            <v>г. Москва 2 этап</v>
          </cell>
          <cell r="F4" t="str">
            <v>г. Омск 3 этап</v>
          </cell>
          <cell r="G4" t="str">
            <v>г. Казань 4 этап</v>
          </cell>
        </row>
        <row r="5">
          <cell r="D5">
            <v>45011</v>
          </cell>
          <cell r="E5">
            <v>45039</v>
          </cell>
          <cell r="F5">
            <v>45081</v>
          </cell>
          <cell r="G5">
            <v>45124</v>
          </cell>
        </row>
        <row r="6">
          <cell r="A6" t="str">
            <v>ТЕРЕБОВА Анастасия</v>
          </cell>
          <cell r="B6">
            <v>36777</v>
          </cell>
          <cell r="C6" t="str">
            <v>Санкт-Петербург</v>
          </cell>
          <cell r="D6">
            <v>22</v>
          </cell>
          <cell r="E6">
            <v>18</v>
          </cell>
          <cell r="F6">
            <v>18</v>
          </cell>
          <cell r="G6">
            <v>15</v>
          </cell>
        </row>
        <row r="7">
          <cell r="A7" t="str">
            <v>ГРАМАШОВА Алина</v>
          </cell>
          <cell r="B7">
            <v>37702</v>
          </cell>
          <cell r="C7" t="str">
            <v>Московская область</v>
          </cell>
          <cell r="D7">
            <v>13</v>
          </cell>
          <cell r="E7">
            <v>13</v>
          </cell>
          <cell r="F7">
            <v>15</v>
          </cell>
          <cell r="G7">
            <v>18</v>
          </cell>
        </row>
        <row r="8">
          <cell r="A8" t="str">
            <v>КРУГЛОВА Екатерина</v>
          </cell>
          <cell r="B8">
            <v>34518</v>
          </cell>
          <cell r="C8" t="str">
            <v>Самарская область</v>
          </cell>
          <cell r="D8">
            <v>18</v>
          </cell>
          <cell r="E8">
            <v>22</v>
          </cell>
          <cell r="G8">
            <v>12</v>
          </cell>
        </row>
        <row r="9">
          <cell r="A9" t="str">
            <v>СИГАРЁВА Мария</v>
          </cell>
          <cell r="B9">
            <v>37972</v>
          </cell>
          <cell r="C9" t="str">
            <v>Санкт-Петербург</v>
          </cell>
          <cell r="D9">
            <v>11</v>
          </cell>
          <cell r="E9">
            <v>15</v>
          </cell>
          <cell r="F9">
            <v>13</v>
          </cell>
          <cell r="G9">
            <v>22</v>
          </cell>
        </row>
        <row r="10">
          <cell r="A10" t="str">
            <v>МАЛЫШЕВА Елена</v>
          </cell>
          <cell r="B10">
            <v>36485</v>
          </cell>
          <cell r="C10" t="str">
            <v>Московская область</v>
          </cell>
          <cell r="D10">
            <v>12</v>
          </cell>
          <cell r="E10">
            <v>12</v>
          </cell>
          <cell r="F10">
            <v>22</v>
          </cell>
          <cell r="G10">
            <v>13</v>
          </cell>
        </row>
        <row r="11">
          <cell r="A11" t="str">
            <v>РИЗАЕВА Дарья</v>
          </cell>
          <cell r="B11">
            <v>35351</v>
          </cell>
          <cell r="C11" t="str">
            <v>Самарская область</v>
          </cell>
          <cell r="D11">
            <v>15</v>
          </cell>
          <cell r="E11">
            <v>11</v>
          </cell>
          <cell r="G11">
            <v>11</v>
          </cell>
        </row>
        <row r="12">
          <cell r="A12" t="str">
            <v>БЛИНОВА Анастасия</v>
          </cell>
          <cell r="B12">
            <v>36981</v>
          </cell>
          <cell r="C12" t="str">
            <v>Московская область</v>
          </cell>
          <cell r="G12">
            <v>10</v>
          </cell>
        </row>
        <row r="13">
          <cell r="A13" t="str">
            <v>ЧЕРНЯВСКАЯ Софья</v>
          </cell>
          <cell r="B13">
            <v>38237</v>
          </cell>
          <cell r="C13" t="str">
            <v>Москва</v>
          </cell>
          <cell r="D13">
            <v>10</v>
          </cell>
        </row>
        <row r="15">
          <cell r="A15" t="str">
            <v>Колличество участников</v>
          </cell>
          <cell r="D15">
            <v>7</v>
          </cell>
          <cell r="E15">
            <v>6</v>
          </cell>
          <cell r="F15">
            <v>4</v>
          </cell>
          <cell r="G15">
            <v>7</v>
          </cell>
        </row>
        <row r="16">
          <cell r="A16" t="str">
            <v>Колличество субъектов РФ</v>
          </cell>
          <cell r="D16">
            <v>4</v>
          </cell>
          <cell r="E16">
            <v>3</v>
          </cell>
          <cell r="F16">
            <v>2</v>
          </cell>
          <cell r="G16">
            <v>3</v>
          </cell>
        </row>
      </sheetData>
      <sheetData sheetId="3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ЧР</v>
          </cell>
        </row>
        <row r="3">
          <cell r="A3">
            <v>1</v>
          </cell>
          <cell r="B3" t="str">
            <v xml:space="preserve">ФОМИНОВ Никита </v>
          </cell>
          <cell r="C3">
            <v>10084695734</v>
          </cell>
          <cell r="D3">
            <v>36281</v>
          </cell>
          <cell r="E3" t="str">
            <v>МС</v>
          </cell>
          <cell r="F3" t="str">
            <v>Санкт-Петербург</v>
          </cell>
          <cell r="G3" t="str">
            <v xml:space="preserve">ГБУ ДО СШОР №2 Калининского района </v>
          </cell>
        </row>
        <row r="4">
          <cell r="A4">
            <v>2</v>
          </cell>
          <cell r="B4" t="str">
            <v>НЕЧИПОРЮК Данил</v>
          </cell>
          <cell r="C4">
            <v>10139701101</v>
          </cell>
          <cell r="D4">
            <v>38342</v>
          </cell>
          <cell r="E4" t="str">
            <v>КМС</v>
          </cell>
          <cell r="F4" t="str">
            <v>Санкт-Петербург</v>
          </cell>
          <cell r="G4" t="str">
            <v xml:space="preserve">ГБУ ДО СШ "Локомотив"Выборгского р-на </v>
          </cell>
        </row>
        <row r="5">
          <cell r="A5">
            <v>3</v>
          </cell>
          <cell r="B5" t="str">
            <v>ЧАЩИН Никита</v>
          </cell>
          <cell r="C5">
            <v>10139700794</v>
          </cell>
          <cell r="D5">
            <v>38349</v>
          </cell>
          <cell r="E5" t="str">
            <v>КМС</v>
          </cell>
          <cell r="F5" t="str">
            <v>Санкт-Петербург</v>
          </cell>
          <cell r="G5" t="str">
            <v xml:space="preserve">ГБУ ДО СШ "Локомотив"Выборгского р-на </v>
          </cell>
        </row>
        <row r="6">
          <cell r="A6">
            <v>4</v>
          </cell>
          <cell r="B6" t="str">
            <v>СОРОКО Роман</v>
          </cell>
          <cell r="C6">
            <v>10129838019</v>
          </cell>
          <cell r="D6">
            <v>38518</v>
          </cell>
          <cell r="E6" t="str">
            <v>КМС</v>
          </cell>
          <cell r="F6" t="str">
            <v>Санкт-Петербург</v>
          </cell>
          <cell r="G6" t="str">
            <v xml:space="preserve">ГБУ ДО СШОР №2 Калининского района </v>
          </cell>
        </row>
        <row r="7">
          <cell r="A7">
            <v>5</v>
          </cell>
          <cell r="B7" t="str">
            <v>АЛИЕВ Анар</v>
          </cell>
          <cell r="C7">
            <v>10089109335</v>
          </cell>
          <cell r="D7">
            <v>37694</v>
          </cell>
          <cell r="E7" t="str">
            <v>МС</v>
          </cell>
          <cell r="F7" t="str">
            <v>Калининградская область</v>
          </cell>
          <cell r="G7" t="str">
            <v>ГАУ ДО КО "КСШОР"</v>
          </cell>
        </row>
        <row r="8">
          <cell r="A8">
            <v>6</v>
          </cell>
          <cell r="B8" t="str">
            <v>ХОЛОДНЯКОВ Артем</v>
          </cell>
          <cell r="C8">
            <v>10089454491</v>
          </cell>
          <cell r="D8">
            <v>37900</v>
          </cell>
          <cell r="E8" t="str">
            <v>КМС</v>
          </cell>
          <cell r="F8" t="str">
            <v>Калининградская область</v>
          </cell>
          <cell r="G8" t="str">
            <v>ГАУ ДО КО "КСШОР"</v>
          </cell>
        </row>
        <row r="9">
          <cell r="A9">
            <v>7</v>
          </cell>
          <cell r="B9" t="str">
            <v>НОВОСЕЛОВ Максим</v>
          </cell>
          <cell r="C9">
            <v>10066198642</v>
          </cell>
          <cell r="D9">
            <v>32810</v>
          </cell>
          <cell r="E9" t="str">
            <v>КМС</v>
          </cell>
          <cell r="F9" t="str">
            <v>Москва</v>
          </cell>
          <cell r="G9" t="str">
            <v>ГБУ ДО "Московская академия велосипедного спорта"</v>
          </cell>
        </row>
        <row r="10">
          <cell r="A10">
            <v>8</v>
          </cell>
          <cell r="B10" t="str">
            <v>ГАЛКИН Дмитрий</v>
          </cell>
          <cell r="C10">
            <v>10140039284</v>
          </cell>
          <cell r="D10">
            <v>37933</v>
          </cell>
          <cell r="E10" t="str">
            <v>1 СР</v>
          </cell>
          <cell r="F10" t="str">
            <v>Московская область</v>
          </cell>
          <cell r="G10" t="str">
            <v>"УОР № 1"</v>
          </cell>
        </row>
        <row r="11">
          <cell r="A11">
            <v>9</v>
          </cell>
          <cell r="B11" t="str">
            <v>СОКОЛОВ Игорь</v>
          </cell>
          <cell r="C11">
            <v>10140039385</v>
          </cell>
          <cell r="D11">
            <v>38016</v>
          </cell>
          <cell r="E11" t="str">
            <v>1 СР</v>
          </cell>
          <cell r="F11" t="str">
            <v>Московская область</v>
          </cell>
          <cell r="G11" t="str">
            <v>"УОР № 1"</v>
          </cell>
        </row>
        <row r="12">
          <cell r="A12">
            <v>10</v>
          </cell>
          <cell r="B12" t="str">
            <v>МОЛЛАЕВ Александр</v>
          </cell>
          <cell r="C12">
            <v>10066301908</v>
          </cell>
          <cell r="D12">
            <v>37610</v>
          </cell>
          <cell r="E12" t="str">
            <v>МС</v>
          </cell>
          <cell r="F12" t="str">
            <v>Краснодарский край</v>
          </cell>
          <cell r="G12" t="str">
            <v>ГБУ ДО КК "СШОР по велосипедному спорту"</v>
          </cell>
        </row>
        <row r="13">
          <cell r="A13">
            <v>11</v>
          </cell>
          <cell r="B13" t="str">
            <v>ТАРАСОВ Никита</v>
          </cell>
          <cell r="C13">
            <v>10119779826</v>
          </cell>
          <cell r="D13">
            <v>38185</v>
          </cell>
          <cell r="E13" t="str">
            <v>КМС</v>
          </cell>
          <cell r="F13" t="str">
            <v>Московская область</v>
          </cell>
          <cell r="G13" t="str">
            <v>"УОР № 1"</v>
          </cell>
        </row>
        <row r="14">
          <cell r="A14">
            <v>12</v>
          </cell>
          <cell r="B14" t="str">
            <v>СЕМИН Илья</v>
          </cell>
          <cell r="C14">
            <v>10084649860</v>
          </cell>
          <cell r="D14">
            <v>36249</v>
          </cell>
          <cell r="E14" t="str">
            <v>КМС</v>
          </cell>
          <cell r="F14" t="str">
            <v>Московская область</v>
          </cell>
          <cell r="G14" t="str">
            <v>"УОР № 1"</v>
          </cell>
        </row>
        <row r="15">
          <cell r="A15">
            <v>13</v>
          </cell>
          <cell r="B15" t="str">
            <v>РИЗАЕВ Ирек</v>
          </cell>
          <cell r="C15">
            <v>10061949941</v>
          </cell>
          <cell r="D15">
            <v>35704</v>
          </cell>
          <cell r="E15" t="str">
            <v>МСМК</v>
          </cell>
          <cell r="F15" t="str">
            <v>Республика Татарстан</v>
          </cell>
          <cell r="G15" t="str">
            <v>ГАУ ЦСП РТ</v>
          </cell>
        </row>
        <row r="16">
          <cell r="A16">
            <v>14</v>
          </cell>
          <cell r="B16" t="str">
            <v>ЛЮБИШКИН Арсений</v>
          </cell>
          <cell r="C16">
            <v>10066301807</v>
          </cell>
          <cell r="D16">
            <v>37951</v>
          </cell>
          <cell r="E16" t="str">
            <v>МС</v>
          </cell>
          <cell r="F16" t="str">
            <v>Краснодарский край</v>
          </cell>
          <cell r="G16" t="str">
            <v>ГБУ ДО КК "СШОР по велосипедному спорту"</v>
          </cell>
        </row>
        <row r="17">
          <cell r="A17">
            <v>15</v>
          </cell>
          <cell r="B17" t="str">
            <v>ШАРИФИЕВ Амир</v>
          </cell>
          <cell r="C17">
            <v>10097223080</v>
          </cell>
          <cell r="D17">
            <v>37930</v>
          </cell>
          <cell r="E17" t="str">
            <v>КМС</v>
          </cell>
          <cell r="F17" t="str">
            <v>Республика Татарстан</v>
          </cell>
          <cell r="G17" t="str">
            <v>ГАУ ЦСП РТ</v>
          </cell>
        </row>
        <row r="18">
          <cell r="A18">
            <v>16</v>
          </cell>
          <cell r="B18" t="str">
            <v>ИСАКОВ Никита</v>
          </cell>
          <cell r="C18">
            <v>10084682192</v>
          </cell>
          <cell r="D18">
            <v>35954</v>
          </cell>
          <cell r="E18" t="str">
            <v>КМС</v>
          </cell>
          <cell r="F18" t="str">
            <v>Красноярский край</v>
          </cell>
          <cell r="G18" t="str">
            <v>РОО "Федерация велосипедного спорта Красноярского края"</v>
          </cell>
        </row>
        <row r="19">
          <cell r="A19">
            <v>17</v>
          </cell>
          <cell r="B19" t="str">
            <v>СУПОНИН Сергей</v>
          </cell>
          <cell r="C19">
            <v>10066304231</v>
          </cell>
          <cell r="D19">
            <v>36336</v>
          </cell>
          <cell r="E19" t="str">
            <v>КМС</v>
          </cell>
          <cell r="F19" t="str">
            <v>Московская область</v>
          </cell>
          <cell r="G19" t="str">
            <v>ГБПОУ МО "УОР №1"</v>
          </cell>
        </row>
        <row r="20">
          <cell r="A20">
            <v>18</v>
          </cell>
          <cell r="B20" t="str">
            <v>РУДАКОВ Артём</v>
          </cell>
          <cell r="C20">
            <v>10130778919</v>
          </cell>
          <cell r="D20">
            <v>38065</v>
          </cell>
          <cell r="E20" t="str">
            <v>КМС</v>
          </cell>
          <cell r="F20" t="str">
            <v>Красноярский край</v>
          </cell>
          <cell r="G20" t="str">
            <v>РОО "Федерация велосипедного спорта Красноярского края"</v>
          </cell>
        </row>
        <row r="21">
          <cell r="A21">
            <v>19</v>
          </cell>
          <cell r="B21" t="str">
            <v>СТЕНЕНКО Вячеслав</v>
          </cell>
          <cell r="C21">
            <v>10066198541</v>
          </cell>
          <cell r="D21">
            <v>34436</v>
          </cell>
          <cell r="E21" t="str">
            <v>КМС</v>
          </cell>
          <cell r="F21" t="str">
            <v>Ростовская область</v>
          </cell>
          <cell r="G21" t="str">
            <v>МБУ "Гребной канал "Дон"</v>
          </cell>
        </row>
        <row r="22">
          <cell r="A22">
            <v>20</v>
          </cell>
          <cell r="B22" t="str">
            <v>СЛЫШКИН Арсений</v>
          </cell>
          <cell r="C22">
            <v>10120039605</v>
          </cell>
          <cell r="D22">
            <v>38529</v>
          </cell>
          <cell r="E22" t="str">
            <v>КМС</v>
          </cell>
          <cell r="F22" t="str">
            <v>Ростовская область</v>
          </cell>
          <cell r="G22" t="str">
            <v>МБУ "Гребной канал "Дон"</v>
          </cell>
        </row>
        <row r="23">
          <cell r="A23">
            <v>21</v>
          </cell>
          <cell r="B23" t="str">
            <v>ДОЛГИХ Даниил</v>
          </cell>
          <cell r="C23">
            <v>10130082842</v>
          </cell>
          <cell r="D23">
            <v>38593</v>
          </cell>
          <cell r="E23" t="str">
            <v>КМС</v>
          </cell>
          <cell r="F23" t="str">
            <v>Казань</v>
          </cell>
          <cell r="G23" t="str">
            <v>БУ ДО УР СШОР по велоспорту</v>
          </cell>
        </row>
        <row r="24">
          <cell r="A24">
            <v>22</v>
          </cell>
          <cell r="B24" t="str">
            <v>ТЕРЕБОВА Анастасия</v>
          </cell>
          <cell r="C24">
            <v>10096489722</v>
          </cell>
          <cell r="D24">
            <v>36777</v>
          </cell>
          <cell r="E24" t="str">
            <v>МС</v>
          </cell>
          <cell r="F24" t="str">
            <v>Санкт-Петербург</v>
          </cell>
          <cell r="G24" t="str">
            <v>ГБУ ДО СШОР №2 Калининского района</v>
          </cell>
        </row>
        <row r="25">
          <cell r="A25">
            <v>23</v>
          </cell>
          <cell r="B25" t="str">
            <v>СИГАРЁВА Мария</v>
          </cell>
          <cell r="C25">
            <v>10119582489</v>
          </cell>
          <cell r="D25">
            <v>37972</v>
          </cell>
          <cell r="E25" t="str">
            <v>КМС</v>
          </cell>
          <cell r="F25" t="str">
            <v>Санкт-Петербург</v>
          </cell>
          <cell r="G25" t="str">
            <v xml:space="preserve">ГБУ ДО СШОР №2 Калининского района </v>
          </cell>
        </row>
        <row r="26">
          <cell r="A26">
            <v>24</v>
          </cell>
          <cell r="B26" t="str">
            <v>КОРАБЕЛЬЩИКОВА Татьяна</v>
          </cell>
          <cell r="C26">
            <v>10144340125</v>
          </cell>
          <cell r="D26">
            <v>36347</v>
          </cell>
          <cell r="E26" t="str">
            <v>КМС</v>
          </cell>
          <cell r="F26" t="str">
            <v>Московская область</v>
          </cell>
          <cell r="G26" t="str">
            <v>"УОР № 1"</v>
          </cell>
        </row>
        <row r="27">
          <cell r="A27">
            <v>25</v>
          </cell>
          <cell r="B27" t="str">
            <v>ГРАМАШОВА Алина</v>
          </cell>
          <cell r="C27">
            <v>10119496102</v>
          </cell>
          <cell r="D27">
            <v>37702</v>
          </cell>
          <cell r="E27" t="str">
            <v>МС</v>
          </cell>
          <cell r="F27" t="str">
            <v>Московская область</v>
          </cell>
          <cell r="G27" t="str">
            <v>ЦОВС МО ,"УОР № 1"</v>
          </cell>
        </row>
        <row r="28">
          <cell r="A28">
            <v>26</v>
          </cell>
          <cell r="B28" t="str">
            <v>МАЛЫШЕВА Елена</v>
          </cell>
          <cell r="C28">
            <v>10066399413</v>
          </cell>
          <cell r="D28">
            <v>36485</v>
          </cell>
          <cell r="E28" t="str">
            <v>КМС</v>
          </cell>
          <cell r="F28" t="str">
            <v>Московская область</v>
          </cell>
          <cell r="G28" t="str">
            <v>"УОР № 1"</v>
          </cell>
        </row>
        <row r="29">
          <cell r="A29">
            <v>27</v>
          </cell>
          <cell r="B29" t="str">
            <v>КРУГЛОВА Екатерина</v>
          </cell>
          <cell r="C29">
            <v>10066351620</v>
          </cell>
          <cell r="D29">
            <v>34518</v>
          </cell>
          <cell r="E29" t="str">
            <v>МС</v>
          </cell>
          <cell r="F29" t="str">
            <v>Самарская область</v>
          </cell>
          <cell r="G29" t="str">
            <v>ГАУ ДО СО СШОР № 7</v>
          </cell>
        </row>
        <row r="30">
          <cell r="A30">
            <v>28</v>
          </cell>
          <cell r="B30" t="str">
            <v>РИЗАЕВА Дарья</v>
          </cell>
          <cell r="C30">
            <v>10097381415</v>
          </cell>
          <cell r="D30">
            <v>35351</v>
          </cell>
          <cell r="E30" t="str">
            <v>МС</v>
          </cell>
          <cell r="F30" t="str">
            <v>Самарская область</v>
          </cell>
          <cell r="G30" t="str">
            <v>ГАУ ДО СО СШОР №7</v>
          </cell>
        </row>
        <row r="31">
          <cell r="A31">
            <v>29</v>
          </cell>
          <cell r="B31" t="str">
            <v>БЛИНОВА Анастасия</v>
          </cell>
          <cell r="C31">
            <v>10131862689</v>
          </cell>
          <cell r="D31">
            <v>36981</v>
          </cell>
          <cell r="E31" t="str">
            <v>КМС</v>
          </cell>
          <cell r="F31" t="str">
            <v>Московская область</v>
          </cell>
          <cell r="G31" t="str">
            <v xml:space="preserve">"УОР № 1" </v>
          </cell>
        </row>
        <row r="32">
          <cell r="A32">
            <v>30</v>
          </cell>
          <cell r="B32" t="str">
            <v>ЧЕРНЯВСКАЯ Софья</v>
          </cell>
          <cell r="C32">
            <v>10119777503</v>
          </cell>
          <cell r="D32">
            <v>38237</v>
          </cell>
          <cell r="E32" t="str">
            <v>КМС</v>
          </cell>
          <cell r="F32" t="str">
            <v>Москва</v>
          </cell>
          <cell r="G32" t="str">
            <v>ГБУ ДО "Московская академия велосипедного спорта"</v>
          </cell>
        </row>
        <row r="33">
          <cell r="A33">
            <v>31</v>
          </cell>
          <cell r="B33" t="str">
            <v>КОСТРОВА Диана</v>
          </cell>
          <cell r="C33">
            <v>10140144873</v>
          </cell>
          <cell r="D33">
            <v>38509</v>
          </cell>
          <cell r="E33" t="str">
            <v>КМС</v>
          </cell>
          <cell r="F33" t="str">
            <v>Санкт-Петербург</v>
          </cell>
          <cell r="G33" t="str">
            <v xml:space="preserve">ГБУ ДО СШ "Локомотив"Выборгского р-на </v>
          </cell>
        </row>
        <row r="34">
          <cell r="A34">
            <v>32</v>
          </cell>
          <cell r="B34" t="str">
            <v>КОНЮХОВА Александра</v>
          </cell>
          <cell r="C34">
            <v>10152489741</v>
          </cell>
          <cell r="D34">
            <v>32248</v>
          </cell>
          <cell r="E34" t="str">
            <v>КМС</v>
          </cell>
          <cell r="F34" t="str">
            <v>Санкт-Петербург</v>
          </cell>
          <cell r="G34" t="str">
            <v>РОО "Федерация велосипедного спорта СПб"</v>
          </cell>
        </row>
        <row r="35">
          <cell r="B35" t="str">
            <v>ПАРШИН Алексей</v>
          </cell>
          <cell r="C35">
            <v>10120228147</v>
          </cell>
          <cell r="D35">
            <v>38405</v>
          </cell>
          <cell r="E35" t="str">
            <v>МС</v>
          </cell>
          <cell r="F35" t="str">
            <v>Москва</v>
          </cell>
          <cell r="G35" t="str">
            <v>ГБУ ДО "Московская академия велосипедного спорта"</v>
          </cell>
        </row>
        <row r="36">
          <cell r="B36" t="str">
            <v>СУРИН Филипп</v>
          </cell>
          <cell r="C36">
            <v>10092372979</v>
          </cell>
          <cell r="D36">
            <v>38114</v>
          </cell>
          <cell r="E36" t="str">
            <v>КМС</v>
          </cell>
          <cell r="F36" t="str">
            <v>г.Санкт-Петербург</v>
          </cell>
          <cell r="G36" t="str">
            <v>ГБУ ДО СШОР №2 Калининского района Санкт-Петербурга</v>
          </cell>
        </row>
        <row r="37">
          <cell r="B37" t="str">
            <v>АГАРКОВ Артем</v>
          </cell>
          <cell r="D37">
            <v>35310</v>
          </cell>
          <cell r="E37" t="str">
            <v>КМС</v>
          </cell>
          <cell r="F37" t="str">
            <v>Московская область</v>
          </cell>
          <cell r="G37" t="str">
            <v>"УОР № 1"</v>
          </cell>
        </row>
        <row r="38">
          <cell r="B38" t="str">
            <v>ГОРШКОВ Иван</v>
          </cell>
          <cell r="D38">
            <v>38201</v>
          </cell>
          <cell r="E38" t="str">
            <v>1 СР</v>
          </cell>
          <cell r="F38" t="str">
            <v>Московская область</v>
          </cell>
          <cell r="G38" t="str">
            <v>"УОР № 1"</v>
          </cell>
        </row>
        <row r="39">
          <cell r="B39" t="str">
            <v>АХМЕТЗЯНОВ Джамиль</v>
          </cell>
          <cell r="C39">
            <v>10066412850</v>
          </cell>
          <cell r="D39">
            <v>35800</v>
          </cell>
          <cell r="E39" t="str">
            <v>КМС</v>
          </cell>
          <cell r="F39" t="str">
            <v>Респ.Татарстан</v>
          </cell>
          <cell r="G39" t="str">
            <v>ГАУ ЦСП РТ</v>
          </cell>
        </row>
        <row r="40">
          <cell r="B40" t="str">
            <v>ФАРФУТДИНОВА Ольга</v>
          </cell>
          <cell r="C40">
            <v>10066198137</v>
          </cell>
          <cell r="D40">
            <v>35726</v>
          </cell>
          <cell r="E40" t="str">
            <v>МС</v>
          </cell>
          <cell r="F40" t="str">
            <v>Самарская область</v>
          </cell>
          <cell r="G40" t="str">
            <v>ГАУ ДО СО СШОР № 7</v>
          </cell>
        </row>
        <row r="41">
          <cell r="B41" t="str">
            <v>ЛУТФУЛЛИН Дамир</v>
          </cell>
          <cell r="C41">
            <v>10129965129</v>
          </cell>
          <cell r="D41">
            <v>38300</v>
          </cell>
          <cell r="E41" t="str">
            <v>КМС</v>
          </cell>
          <cell r="F41" t="str">
            <v>Москва</v>
          </cell>
          <cell r="G41" t="str">
            <v>ГБУ ДО "Московская академия велосипедного спорта"</v>
          </cell>
        </row>
        <row r="42">
          <cell r="B42" t="str">
            <v>ЗАЛЯЛИЕВ Рамиль</v>
          </cell>
          <cell r="C42">
            <v>10082022877</v>
          </cell>
          <cell r="D42">
            <v>35197</v>
          </cell>
          <cell r="E42" t="str">
            <v>1 СР</v>
          </cell>
          <cell r="F42" t="str">
            <v>Ростовская область</v>
          </cell>
          <cell r="G42" t="str">
            <v>МБУ "Гребной канал "Дон"</v>
          </cell>
        </row>
        <row r="43">
          <cell r="B43" t="str">
            <v>ПУКАЛОВ Николай</v>
          </cell>
          <cell r="C43">
            <v>10066197935</v>
          </cell>
          <cell r="D43">
            <v>34541</v>
          </cell>
          <cell r="E43" t="str">
            <v>1 СР</v>
          </cell>
          <cell r="F43" t="str">
            <v>Ростовская область</v>
          </cell>
          <cell r="G43" t="str">
            <v>МБУ "Гребной канал "Дон"</v>
          </cell>
        </row>
        <row r="44">
          <cell r="B44" t="str">
            <v>БАТАЕВ Руслан</v>
          </cell>
          <cell r="C44">
            <v>10131862588</v>
          </cell>
          <cell r="D44">
            <v>37383</v>
          </cell>
          <cell r="E44" t="str">
            <v>1 СР</v>
          </cell>
          <cell r="F44" t="str">
            <v>Оренбургская область</v>
          </cell>
        </row>
        <row r="45">
          <cell r="B45" t="str">
            <v>ШИШЛОВ Роман</v>
          </cell>
          <cell r="C45">
            <v>10095802133</v>
          </cell>
          <cell r="D45">
            <v>37622</v>
          </cell>
          <cell r="E45" t="str">
            <v>МС</v>
          </cell>
          <cell r="F45" t="str">
            <v>Удмуртская Республика</v>
          </cell>
        </row>
        <row r="46">
          <cell r="B46" t="str">
            <v>СЕЛЕЗНЁВ Тимур</v>
          </cell>
          <cell r="C46">
            <v>10097183977</v>
          </cell>
          <cell r="D46">
            <v>35868</v>
          </cell>
          <cell r="E46" t="str">
            <v>КМС</v>
          </cell>
          <cell r="F46" t="str">
            <v>Санкт-Петербург</v>
          </cell>
          <cell r="G46" t="str">
            <v>ГБУ СШОР №2 Калининского района</v>
          </cell>
        </row>
        <row r="47">
          <cell r="B47" t="str">
            <v>ПОКРОВСКИЙ Павел</v>
          </cell>
          <cell r="C47">
            <v>10130581380</v>
          </cell>
          <cell r="D47">
            <v>34693</v>
          </cell>
          <cell r="E47" t="str">
            <v>1 СР</v>
          </cell>
          <cell r="F47" t="str">
            <v>Московская область</v>
          </cell>
          <cell r="G47" t="str">
            <v>ГБПОУ МО "УОР №1"</v>
          </cell>
        </row>
        <row r="48">
          <cell r="B48" t="str">
            <v>ЛАНДИСБЕРГ Евгений</v>
          </cell>
          <cell r="C48">
            <v>10097609262</v>
          </cell>
          <cell r="D48">
            <v>37495</v>
          </cell>
          <cell r="E48" t="str">
            <v>КМС</v>
          </cell>
          <cell r="F48" t="str">
            <v>Санкт-Петербург</v>
          </cell>
          <cell r="G48" t="str">
            <v>ГБУ СШОР №2 Калининского района</v>
          </cell>
        </row>
        <row r="49">
          <cell r="B49" t="str">
            <v>ЭЙЛАЗОВ Тимур</v>
          </cell>
          <cell r="C49">
            <v>10119707377</v>
          </cell>
          <cell r="D49">
            <v>38322</v>
          </cell>
          <cell r="E49" t="str">
            <v>1 СР</v>
          </cell>
          <cell r="F49" t="str">
            <v>Оренбургская область</v>
          </cell>
          <cell r="G49" t="str">
            <v>РОО "ФВСОО"</v>
          </cell>
        </row>
        <row r="50">
          <cell r="B50" t="str">
            <v>ЛОГИНОВ Андрей</v>
          </cell>
          <cell r="C50">
            <v>10129960479</v>
          </cell>
          <cell r="D50">
            <v>38339</v>
          </cell>
          <cell r="E50" t="str">
            <v>КМС</v>
          </cell>
          <cell r="F50" t="str">
            <v>Москва</v>
          </cell>
          <cell r="G50" t="str">
            <v>ГБУ ДО "Московская академия велосипедного спорта"</v>
          </cell>
        </row>
        <row r="51">
          <cell r="B51" t="str">
            <v>КОРНЕЕВ Артем</v>
          </cell>
          <cell r="C51">
            <v>10141574716</v>
          </cell>
          <cell r="D51">
            <v>36159</v>
          </cell>
          <cell r="E51" t="str">
            <v>КМС</v>
          </cell>
          <cell r="F51" t="str">
            <v>Санкт-Петербург</v>
          </cell>
          <cell r="G51" t="str">
            <v>ГБУ СШОР №2 Калининского района</v>
          </cell>
        </row>
        <row r="52">
          <cell r="B52" t="str">
            <v>ВС</v>
          </cell>
        </row>
        <row r="53">
          <cell r="A53">
            <v>33</v>
          </cell>
          <cell r="B53" t="str">
            <v>САФИНА Ралина</v>
          </cell>
          <cell r="C53">
            <v>10129594206</v>
          </cell>
          <cell r="D53">
            <v>39170</v>
          </cell>
          <cell r="E53" t="str">
            <v>1 СР</v>
          </cell>
          <cell r="F53" t="str">
            <v>Республика Татарстан</v>
          </cell>
          <cell r="G53" t="str">
            <v>ГАУ ЦСП РТ</v>
          </cell>
        </row>
        <row r="54">
          <cell r="A54">
            <v>34</v>
          </cell>
          <cell r="B54" t="str">
            <v>ИВАНОВА Элина</v>
          </cell>
          <cell r="C54">
            <v>10129594307</v>
          </cell>
          <cell r="D54">
            <v>39157</v>
          </cell>
          <cell r="E54" t="str">
            <v>КМС</v>
          </cell>
          <cell r="F54" t="str">
            <v>Республика Татарстан</v>
          </cell>
          <cell r="G54" t="str">
            <v>ГАУ ЦСП РТ</v>
          </cell>
        </row>
        <row r="55">
          <cell r="A55">
            <v>35</v>
          </cell>
          <cell r="B55" t="str">
            <v>ОСТРОВСКАЯ Валерия</v>
          </cell>
          <cell r="C55">
            <v>10150612587</v>
          </cell>
          <cell r="D55">
            <v>39457</v>
          </cell>
          <cell r="E55" t="str">
            <v>2 СР</v>
          </cell>
          <cell r="F55" t="str">
            <v>Иркутская область</v>
          </cell>
          <cell r="G55" t="str">
            <v>ОГКУ ДО СШОР "Олимпиец",г.Иркутск</v>
          </cell>
        </row>
        <row r="56">
          <cell r="A56">
            <v>36</v>
          </cell>
          <cell r="B56" t="str">
            <v>МИЩЕРСКИЙ Руслан</v>
          </cell>
          <cell r="C56">
            <v>10151797304</v>
          </cell>
          <cell r="D56">
            <v>38760</v>
          </cell>
          <cell r="E56" t="str">
            <v>1 СР</v>
          </cell>
          <cell r="F56" t="str">
            <v>Ростовская область</v>
          </cell>
          <cell r="G56" t="str">
            <v>МБУ ДО Гребной канал "Дон"</v>
          </cell>
        </row>
        <row r="57">
          <cell r="A57">
            <v>37</v>
          </cell>
          <cell r="B57" t="str">
            <v>ЯКИМОВ Николай</v>
          </cell>
          <cell r="C57">
            <v>10116370678</v>
          </cell>
          <cell r="D57">
            <v>39005</v>
          </cell>
          <cell r="E57" t="str">
            <v>1 СР</v>
          </cell>
          <cell r="F57" t="str">
            <v>Республика Татарстан</v>
          </cell>
          <cell r="G57" t="str">
            <v>ГАУ ЦСП РТ</v>
          </cell>
        </row>
        <row r="58">
          <cell r="A58">
            <v>38</v>
          </cell>
          <cell r="B58" t="str">
            <v>КОЗЛОВ Данил</v>
          </cell>
          <cell r="C58">
            <v>10129623508</v>
          </cell>
          <cell r="D58">
            <v>39020</v>
          </cell>
          <cell r="E58" t="str">
            <v>1 СР</v>
          </cell>
          <cell r="F58" t="str">
            <v>Казань</v>
          </cell>
          <cell r="G58" t="str">
            <v>БУ ДО УР СШОР по велоспорту</v>
          </cell>
        </row>
        <row r="59">
          <cell r="A59">
            <v>39</v>
          </cell>
          <cell r="B59" t="str">
            <v>МИЗИН Дмитрий</v>
          </cell>
          <cell r="C59">
            <v>10130040911</v>
          </cell>
          <cell r="D59">
            <v>39020</v>
          </cell>
          <cell r="E59" t="str">
            <v>1 СР</v>
          </cell>
          <cell r="F59" t="str">
            <v>Омская область</v>
          </cell>
          <cell r="G59" t="str">
            <v>БУ ОО ДО "СШОР "Академия велоспорта"</v>
          </cell>
        </row>
        <row r="60">
          <cell r="A60">
            <v>40</v>
          </cell>
          <cell r="B60" t="str">
            <v>МАКАРОВ Семен</v>
          </cell>
          <cell r="C60">
            <v>10132636871</v>
          </cell>
          <cell r="D60">
            <v>39230</v>
          </cell>
          <cell r="E60" t="str">
            <v>1 СР</v>
          </cell>
          <cell r="F60" t="str">
            <v>Республика Татарстан</v>
          </cell>
          <cell r="G60" t="str">
            <v>ГАУ ЦСП РТ</v>
          </cell>
        </row>
        <row r="61">
          <cell r="A61">
            <v>41</v>
          </cell>
          <cell r="B61" t="str">
            <v>СЕМИЛЕТНИКОВ Глеб</v>
          </cell>
          <cell r="C61">
            <v>10134127338</v>
          </cell>
          <cell r="D61">
            <v>39239</v>
          </cell>
          <cell r="E61" t="str">
            <v>1 СР</v>
          </cell>
          <cell r="F61" t="str">
            <v>Московская область</v>
          </cell>
          <cell r="G61" t="str">
            <v>"УОР № 1"</v>
          </cell>
        </row>
        <row r="62">
          <cell r="A62">
            <v>42</v>
          </cell>
          <cell r="B62" t="str">
            <v>ТРИФОНОВ Артем</v>
          </cell>
          <cell r="C62">
            <v>10132173291</v>
          </cell>
          <cell r="D62">
            <v>39269</v>
          </cell>
          <cell r="E62" t="str">
            <v>1 СР</v>
          </cell>
          <cell r="F62" t="str">
            <v>Московская область</v>
          </cell>
          <cell r="G62" t="str">
            <v>"УОР № 1"</v>
          </cell>
        </row>
        <row r="63">
          <cell r="A63">
            <v>43</v>
          </cell>
          <cell r="B63" t="str">
            <v>ДВОРЯНИНОВ Ярослав</v>
          </cell>
          <cell r="C63">
            <v>10140425971</v>
          </cell>
          <cell r="D63">
            <v>39348</v>
          </cell>
          <cell r="E63" t="str">
            <v>1 СР</v>
          </cell>
          <cell r="F63" t="str">
            <v>Республика Татарстан</v>
          </cell>
          <cell r="G63" t="str">
            <v>ГАУ ЦСП РТ</v>
          </cell>
        </row>
        <row r="64">
          <cell r="A64">
            <v>44</v>
          </cell>
          <cell r="B64" t="str">
            <v>ЗОЛЬНИКОВ Родион</v>
          </cell>
          <cell r="C64">
            <v>10130580269</v>
          </cell>
          <cell r="D64">
            <v>39402</v>
          </cell>
          <cell r="E64" t="str">
            <v>КМС</v>
          </cell>
          <cell r="F64" t="str">
            <v>Тюменская область</v>
          </cell>
          <cell r="G64" t="str">
            <v>МАУ ДО "СШ №2" г.Тобольска</v>
          </cell>
        </row>
        <row r="65">
          <cell r="A65">
            <v>45</v>
          </cell>
          <cell r="B65" t="str">
            <v>ГУЛЬМУТДИНОВ Раиль</v>
          </cell>
          <cell r="C65">
            <v>10132636770</v>
          </cell>
          <cell r="D65">
            <v>39696</v>
          </cell>
          <cell r="E65" t="str">
            <v>1 СР</v>
          </cell>
          <cell r="F65" t="str">
            <v>Республика Татарстан</v>
          </cell>
          <cell r="G65" t="str">
            <v>ГАУ ЦСП РТ</v>
          </cell>
        </row>
        <row r="66">
          <cell r="A66">
            <v>46</v>
          </cell>
          <cell r="B66" t="str">
            <v>ДЕМИДОВ Илья</v>
          </cell>
          <cell r="C66">
            <v>10153186525</v>
          </cell>
          <cell r="D66">
            <v>39857</v>
          </cell>
          <cell r="E66" t="str">
            <v>1 СР</v>
          </cell>
          <cell r="F66" t="str">
            <v>Тюменская область</v>
          </cell>
          <cell r="G66" t="str">
            <v>МАУ ДО "СШ №2" г.Тобольска</v>
          </cell>
        </row>
        <row r="67">
          <cell r="A67">
            <v>47</v>
          </cell>
          <cell r="B67" t="str">
            <v>МОТУНОВ Матвей</v>
          </cell>
          <cell r="C67">
            <v>10144195332</v>
          </cell>
          <cell r="D67">
            <v>39862</v>
          </cell>
          <cell r="E67" t="str">
            <v>1 СР</v>
          </cell>
          <cell r="F67" t="str">
            <v>Ростовская область</v>
          </cell>
          <cell r="G67" t="str">
            <v>МБУ ДО Гребной канал "Дон"</v>
          </cell>
        </row>
        <row r="68">
          <cell r="A68">
            <v>48</v>
          </cell>
          <cell r="B68" t="str">
            <v>СЛЫШКИН Мартин</v>
          </cell>
          <cell r="C68">
            <v>10140877932</v>
          </cell>
          <cell r="D68">
            <v>40045</v>
          </cell>
          <cell r="E68" t="str">
            <v>1 СР</v>
          </cell>
          <cell r="F68" t="str">
            <v>Ростовская область</v>
          </cell>
          <cell r="G68" t="str">
            <v>МБУ ДО Гребной канал "Дон"</v>
          </cell>
        </row>
        <row r="69">
          <cell r="A69">
            <v>49</v>
          </cell>
          <cell r="B69" t="str">
            <v>КУЗНЕЦОВ Егор</v>
          </cell>
          <cell r="C69">
            <v>10152749924</v>
          </cell>
          <cell r="D69">
            <v>40063</v>
          </cell>
          <cell r="E69" t="str">
            <v>2 СР</v>
          </cell>
          <cell r="F69" t="str">
            <v>Республика Башкортостан</v>
          </cell>
          <cell r="G69" t="str">
            <v>ГАУ ДО СШОР по велоспорту РБ</v>
          </cell>
        </row>
        <row r="70">
          <cell r="A70">
            <v>50</v>
          </cell>
          <cell r="B70" t="str">
            <v>ШИМЯКОВ Егор</v>
          </cell>
          <cell r="C70">
            <v>10153742960</v>
          </cell>
          <cell r="D70">
            <v>40065</v>
          </cell>
          <cell r="E70" t="str">
            <v>1 СР</v>
          </cell>
          <cell r="F70" t="str">
            <v>Ростовская область</v>
          </cell>
          <cell r="G70" t="str">
            <v>МБУ ДО Гребной канал "Дон"</v>
          </cell>
        </row>
        <row r="71">
          <cell r="A71">
            <v>51</v>
          </cell>
          <cell r="B71" t="str">
            <v>АШИХМИН Андрей</v>
          </cell>
          <cell r="C71">
            <v>10141220563</v>
          </cell>
          <cell r="D71">
            <v>40221</v>
          </cell>
          <cell r="E71" t="str">
            <v>2 СР</v>
          </cell>
          <cell r="F71" t="str">
            <v>Кировская область</v>
          </cell>
          <cell r="G71" t="str">
            <v>ФВСКО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ВСЕРОССИЙСКИЕ СОРЕВНОВАНИЯ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ЮНИОРЫ,ЮНИОРКИ (17-18 ЛЕТ),ЮНОШИ,ДЕВУШКИ (15-16 ЛЕТ),ЮНОШИ,ДЕВУШКИ (13-14 ЛЕТ)</v>
          </cell>
        </row>
        <row r="11">
          <cell r="A11" t="str">
            <v>МЕСТО ПРОВЕДЕНИЯ: г. Казань -Экстрим-парк "УРАМ"</v>
          </cell>
          <cell r="G11" t="str">
            <v>Номер-код ВРВС - 0080061612Я</v>
          </cell>
        </row>
        <row r="12">
          <cell r="A12" t="str">
            <v>ДАТА ПРОВЕДЕНИЯ: 28 июня - 01 июля 2024 года</v>
          </cell>
          <cell r="G12" t="str">
            <v>ЕКП 2024 № - 2008160021019380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B17">
            <v>38</v>
          </cell>
          <cell r="C17">
            <v>10129623508</v>
          </cell>
          <cell r="D17" t="str">
            <v>КОЗЛОВ Данил</v>
          </cell>
          <cell r="E17">
            <v>39020</v>
          </cell>
          <cell r="F17" t="str">
            <v>1 СР</v>
          </cell>
          <cell r="G17" t="str">
            <v>БУ ДО УР СШОР по велоспорту</v>
          </cell>
        </row>
        <row r="19">
          <cell r="B19" t="str">
            <v>Омская область</v>
          </cell>
        </row>
        <row r="20">
          <cell r="A20">
            <v>2</v>
          </cell>
          <cell r="B20">
            <v>39</v>
          </cell>
          <cell r="C20">
            <v>10130040911</v>
          </cell>
          <cell r="D20" t="str">
            <v>МИЗИН Дмитрий</v>
          </cell>
          <cell r="E20">
            <v>39020</v>
          </cell>
          <cell r="F20" t="str">
            <v>1 СР</v>
          </cell>
          <cell r="G20" t="str">
            <v>БУ ОО ДО "СШОР "Академия велоспорта"</v>
          </cell>
        </row>
        <row r="22">
          <cell r="B22" t="str">
            <v>Тюменская область</v>
          </cell>
        </row>
        <row r="23">
          <cell r="A23">
            <v>3</v>
          </cell>
          <cell r="B23">
            <v>44</v>
          </cell>
          <cell r="C23">
            <v>10130580269</v>
          </cell>
          <cell r="D23" t="str">
            <v>ЗОЛЬНИКОВ Родион</v>
          </cell>
          <cell r="E23">
            <v>39402</v>
          </cell>
          <cell r="F23" t="str">
            <v>КМС</v>
          </cell>
          <cell r="G23" t="str">
            <v>МАУ ДО "СШ №2" г.Тобольска</v>
          </cell>
        </row>
        <row r="24">
          <cell r="A24">
            <v>4</v>
          </cell>
          <cell r="B24">
            <v>46</v>
          </cell>
          <cell r="C24">
            <v>10153186525</v>
          </cell>
          <cell r="D24" t="str">
            <v>ДЕМИДОВ Илья</v>
          </cell>
          <cell r="E24">
            <v>39857</v>
          </cell>
          <cell r="F24" t="str">
            <v>1 СР</v>
          </cell>
          <cell r="G24" t="str">
            <v>МАУ ДО "СШ №2" г.Тобольска</v>
          </cell>
        </row>
        <row r="26">
          <cell r="B26" t="str">
            <v>Кировская область</v>
          </cell>
        </row>
        <row r="27">
          <cell r="A27">
            <v>5</v>
          </cell>
          <cell r="B27">
            <v>51</v>
          </cell>
          <cell r="C27">
            <v>10141220563</v>
          </cell>
          <cell r="D27" t="str">
            <v>АШИХМИН Андрей</v>
          </cell>
          <cell r="E27">
            <v>40221</v>
          </cell>
          <cell r="F27" t="str">
            <v>2 СР</v>
          </cell>
          <cell r="G27" t="str">
            <v>ФВСКО</v>
          </cell>
        </row>
        <row r="29">
          <cell r="B29" t="str">
            <v>Представитель: Юсупов Р.С.</v>
          </cell>
        </row>
        <row r="31">
          <cell r="B31" t="str">
            <v>Ростовская область</v>
          </cell>
        </row>
        <row r="32">
          <cell r="A32">
            <v>6</v>
          </cell>
          <cell r="B32">
            <v>36</v>
          </cell>
          <cell r="C32">
            <v>10151797304</v>
          </cell>
          <cell r="D32" t="str">
            <v>МИЩЕРСКИЙ Руслан</v>
          </cell>
          <cell r="E32">
            <v>38760</v>
          </cell>
          <cell r="F32" t="str">
            <v>1 СР</v>
          </cell>
          <cell r="G32" t="str">
            <v>МБУ ДО Гребной канал "Дон"</v>
          </cell>
        </row>
        <row r="33">
          <cell r="A33">
            <v>7</v>
          </cell>
          <cell r="B33">
            <v>47</v>
          </cell>
          <cell r="C33">
            <v>10144195332</v>
          </cell>
          <cell r="D33" t="str">
            <v>МОТУНОВ Матвей</v>
          </cell>
          <cell r="E33">
            <v>39862</v>
          </cell>
          <cell r="F33" t="str">
            <v>1 СР</v>
          </cell>
          <cell r="G33" t="str">
            <v>МБУ ДО Гребной канал "Дон"</v>
          </cell>
        </row>
        <row r="34">
          <cell r="A34">
            <v>8</v>
          </cell>
          <cell r="B34">
            <v>48</v>
          </cell>
          <cell r="C34">
            <v>10140877932</v>
          </cell>
          <cell r="D34" t="str">
            <v>СЛЫШКИН Мартин</v>
          </cell>
          <cell r="E34">
            <v>40045</v>
          </cell>
          <cell r="F34" t="str">
            <v>1 СР</v>
          </cell>
          <cell r="G34" t="str">
            <v>МБУ ДО Гребной канал "Дон"</v>
          </cell>
        </row>
        <row r="35">
          <cell r="A35">
            <v>9</v>
          </cell>
          <cell r="B35">
            <v>50</v>
          </cell>
          <cell r="C35">
            <v>10153742960</v>
          </cell>
          <cell r="D35" t="str">
            <v>ШИМЯКОВ Егор</v>
          </cell>
          <cell r="E35">
            <v>40065</v>
          </cell>
          <cell r="F35" t="str">
            <v>1 СР</v>
          </cell>
          <cell r="G35" t="str">
            <v>МБУ ДО Гребной канал "Дон"</v>
          </cell>
        </row>
        <row r="37">
          <cell r="B37" t="str">
            <v>Иркутская область</v>
          </cell>
        </row>
        <row r="38">
          <cell r="A38">
            <v>10</v>
          </cell>
          <cell r="B38">
            <v>35</v>
          </cell>
          <cell r="C38">
            <v>10150612587</v>
          </cell>
          <cell r="D38" t="str">
            <v>ОСТРОВСКАЯ Валерия</v>
          </cell>
          <cell r="E38">
            <v>39457</v>
          </cell>
          <cell r="F38" t="str">
            <v>2 СР</v>
          </cell>
          <cell r="G38" t="str">
            <v>ОГКУ ДО СШОР "Олимпиец",г.Иркутск</v>
          </cell>
        </row>
        <row r="40">
          <cell r="B40" t="str">
            <v>Представитель: Юсупов Р.С.</v>
          </cell>
        </row>
        <row r="42">
          <cell r="B42" t="str">
            <v>Московская область</v>
          </cell>
        </row>
        <row r="43">
          <cell r="A43">
            <v>11</v>
          </cell>
          <cell r="B43">
            <v>41</v>
          </cell>
          <cell r="C43">
            <v>10134127338</v>
          </cell>
          <cell r="D43" t="str">
            <v>СЕМИЛЕТНИКОВ Глеб</v>
          </cell>
          <cell r="E43">
            <v>39239</v>
          </cell>
          <cell r="F43" t="str">
            <v>1 СР</v>
          </cell>
          <cell r="G43" t="str">
            <v>"УОР № 1"</v>
          </cell>
        </row>
        <row r="44">
          <cell r="A44">
            <v>12</v>
          </cell>
          <cell r="B44">
            <v>42</v>
          </cell>
          <cell r="C44">
            <v>10132173291</v>
          </cell>
          <cell r="D44" t="str">
            <v>ТРИФОНОВ Артем</v>
          </cell>
          <cell r="E44">
            <v>39269</v>
          </cell>
          <cell r="F44" t="str">
            <v>1 СР</v>
          </cell>
          <cell r="G44" t="str">
            <v>"УОР № 1"</v>
          </cell>
        </row>
        <row r="46">
          <cell r="B46" t="str">
            <v>Республика Башкортостан</v>
          </cell>
        </row>
        <row r="47">
          <cell r="A47">
            <v>13</v>
          </cell>
          <cell r="B47">
            <v>49</v>
          </cell>
          <cell r="C47">
            <v>10152749924</v>
          </cell>
          <cell r="D47" t="str">
            <v>КУЗНЕЦОВ Егор</v>
          </cell>
          <cell r="E47">
            <v>40063</v>
          </cell>
          <cell r="F47" t="str">
            <v>2 СР</v>
          </cell>
          <cell r="G47" t="str">
            <v>ГАУ ДО СШОР по велоспорту РБ</v>
          </cell>
        </row>
        <row r="49">
          <cell r="B49" t="str">
            <v>РеспубликаТатарстан</v>
          </cell>
        </row>
        <row r="50">
          <cell r="A50">
            <v>14</v>
          </cell>
          <cell r="B50">
            <v>33</v>
          </cell>
          <cell r="C50">
            <v>10129594206</v>
          </cell>
          <cell r="D50" t="str">
            <v>САФИНА Ралина</v>
          </cell>
          <cell r="E50">
            <v>39170</v>
          </cell>
          <cell r="F50" t="str">
            <v>1 СР</v>
          </cell>
          <cell r="G50" t="str">
            <v>ГАУ ЦСП РТ</v>
          </cell>
        </row>
        <row r="51">
          <cell r="A51">
            <v>15</v>
          </cell>
          <cell r="B51">
            <v>34</v>
          </cell>
          <cell r="C51">
            <v>10129594307</v>
          </cell>
          <cell r="D51" t="str">
            <v>ИВАНОВА Элина</v>
          </cell>
          <cell r="E51">
            <v>39157</v>
          </cell>
          <cell r="F51" t="str">
            <v>КМС</v>
          </cell>
          <cell r="G51" t="str">
            <v>ГАУ ЦСП РТ</v>
          </cell>
        </row>
        <row r="52">
          <cell r="A52">
            <v>16</v>
          </cell>
          <cell r="B52">
            <v>37</v>
          </cell>
          <cell r="C52">
            <v>10116370678</v>
          </cell>
          <cell r="D52" t="str">
            <v>ЯКИМОВ Николай</v>
          </cell>
          <cell r="E52">
            <v>39005</v>
          </cell>
          <cell r="F52" t="str">
            <v>1 СР</v>
          </cell>
          <cell r="G52" t="str">
            <v>ГАУ ЦСП РТ</v>
          </cell>
        </row>
        <row r="53">
          <cell r="A53">
            <v>17</v>
          </cell>
          <cell r="B53">
            <v>40</v>
          </cell>
          <cell r="C53">
            <v>10132636871</v>
          </cell>
          <cell r="D53" t="str">
            <v>МАКАРОВ Семен</v>
          </cell>
          <cell r="E53">
            <v>39230</v>
          </cell>
          <cell r="F53" t="str">
            <v>1 СР</v>
          </cell>
          <cell r="G53" t="str">
            <v>ГАУ ЦСП РТ</v>
          </cell>
        </row>
        <row r="54">
          <cell r="A54">
            <v>18</v>
          </cell>
          <cell r="B54">
            <v>43</v>
          </cell>
          <cell r="C54">
            <v>10140425971</v>
          </cell>
          <cell r="D54" t="str">
            <v>ДВОРЯНИНОВ Ярослав</v>
          </cell>
          <cell r="E54">
            <v>39348</v>
          </cell>
          <cell r="F54" t="str">
            <v>1 СР</v>
          </cell>
          <cell r="G54" t="str">
            <v>ГАУ ЦСП РТ</v>
          </cell>
        </row>
        <row r="55">
          <cell r="A55">
            <v>19</v>
          </cell>
          <cell r="B55">
            <v>45</v>
          </cell>
          <cell r="C55">
            <v>10132636770</v>
          </cell>
          <cell r="D55" t="str">
            <v>ГУЛЬМУТДИНОВ Раиль</v>
          </cell>
          <cell r="E55">
            <v>39696</v>
          </cell>
          <cell r="F55" t="str">
            <v>1 СР</v>
          </cell>
          <cell r="G55" t="str">
            <v>ГАУ ЦСП РТ</v>
          </cell>
        </row>
        <row r="65">
          <cell r="A65">
            <v>3</v>
          </cell>
        </row>
        <row r="66">
          <cell r="A66">
            <v>4</v>
          </cell>
        </row>
        <row r="67">
          <cell r="A67">
            <v>5</v>
          </cell>
        </row>
        <row r="68">
          <cell r="B68" t="str">
            <v>Представитель: Макарова Т.Н.</v>
          </cell>
        </row>
        <row r="70">
          <cell r="B70" t="str">
            <v>Республика Крым</v>
          </cell>
        </row>
        <row r="71">
          <cell r="A71">
            <v>1</v>
          </cell>
          <cell r="B71">
            <v>7</v>
          </cell>
          <cell r="C71" t="e">
            <v>#NAME?</v>
          </cell>
          <cell r="D71" t="e">
            <v>#NAME?</v>
          </cell>
          <cell r="F71" t="e">
            <v>#NAME?</v>
          </cell>
          <cell r="G71" t="e">
            <v>#NAME?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МУЖЧИНЫ,ЖЕНЩИНЫ</v>
          </cell>
        </row>
        <row r="11">
          <cell r="A11" t="str">
            <v>МЕСТО ПРОВЕДЕНИЯ: г. Казань -Экстрим-парк "УРАМ"</v>
          </cell>
          <cell r="G11" t="str">
            <v>Номер-код ВРВС - 0080061612Я</v>
          </cell>
        </row>
        <row r="12">
          <cell r="A12" t="str">
            <v>ДАТА ПРОВЕДЕНИЯ: 28 июня - 01 июля 2024 года</v>
          </cell>
          <cell r="G12" t="str">
            <v>ЕКП 2024 № - 2008160019019332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B17">
            <v>21</v>
          </cell>
          <cell r="C17">
            <v>10130082842</v>
          </cell>
          <cell r="D17" t="str">
            <v>ДОЛГИХ Даниил</v>
          </cell>
          <cell r="E17">
            <v>38593</v>
          </cell>
          <cell r="F17" t="str">
            <v>КМС</v>
          </cell>
          <cell r="G17" t="str">
            <v>БУ ДО УР СШОР по велоспорту</v>
          </cell>
        </row>
        <row r="19">
          <cell r="B19" t="str">
            <v>Краснодарский край</v>
          </cell>
        </row>
        <row r="20">
          <cell r="A20">
            <v>2</v>
          </cell>
          <cell r="B20">
            <v>10</v>
          </cell>
          <cell r="C20">
            <v>10066301908</v>
          </cell>
          <cell r="D20" t="str">
            <v>МОЛЛАЕВ Александр</v>
          </cell>
          <cell r="E20">
            <v>37610</v>
          </cell>
          <cell r="F20" t="str">
            <v>МС</v>
          </cell>
          <cell r="G20" t="str">
            <v>ГБУ ДО КК "СШОР по велосипедному спорту"</v>
          </cell>
        </row>
        <row r="21">
          <cell r="A21">
            <v>3</v>
          </cell>
          <cell r="B21">
            <v>14</v>
          </cell>
          <cell r="C21">
            <v>10066301807</v>
          </cell>
          <cell r="D21" t="str">
            <v>ЛЮБИШКИН Арсений</v>
          </cell>
          <cell r="E21">
            <v>37951</v>
          </cell>
          <cell r="F21" t="str">
            <v>МС</v>
          </cell>
          <cell r="G21" t="str">
            <v>ГБУ ДО КК "СШОР по велосипедному спорту"</v>
          </cell>
        </row>
        <row r="23">
          <cell r="B23" t="str">
            <v>Красноярский край</v>
          </cell>
        </row>
        <row r="24">
          <cell r="A24">
            <v>4</v>
          </cell>
          <cell r="B24">
            <v>16</v>
          </cell>
          <cell r="C24">
            <v>10084682192</v>
          </cell>
          <cell r="D24" t="str">
            <v>ИСАКОВ Никита</v>
          </cell>
          <cell r="E24">
            <v>35954</v>
          </cell>
          <cell r="F24" t="str">
            <v>КМС</v>
          </cell>
          <cell r="G24" t="str">
            <v>РОО "Федерация велосипедного спорта Красноярского края"</v>
          </cell>
        </row>
        <row r="25">
          <cell r="A25">
            <v>5</v>
          </cell>
          <cell r="B25">
            <v>18</v>
          </cell>
          <cell r="C25">
            <v>10130778919</v>
          </cell>
          <cell r="D25" t="str">
            <v>РУДАКОВ Артём</v>
          </cell>
          <cell r="E25">
            <v>38065</v>
          </cell>
          <cell r="F25" t="str">
            <v>КМС</v>
          </cell>
          <cell r="G25" t="str">
            <v>РОО "Федерация велосипедного спорта Красноярского края"</v>
          </cell>
        </row>
        <row r="27">
          <cell r="B27" t="str">
            <v>Калининградская область</v>
          </cell>
        </row>
        <row r="28">
          <cell r="A28">
            <v>6</v>
          </cell>
          <cell r="B28">
            <v>5</v>
          </cell>
          <cell r="C28">
            <v>10089109335</v>
          </cell>
          <cell r="D28" t="str">
            <v>АЛИЕВ Анар</v>
          </cell>
          <cell r="E28">
            <v>37694</v>
          </cell>
          <cell r="F28" t="str">
            <v>МС</v>
          </cell>
          <cell r="G28" t="str">
            <v>ГАУ ДО КО "КСШОР"</v>
          </cell>
        </row>
        <row r="29">
          <cell r="A29">
            <v>7</v>
          </cell>
          <cell r="B29">
            <v>6</v>
          </cell>
          <cell r="C29">
            <v>10089454491</v>
          </cell>
          <cell r="D29" t="str">
            <v>ХОЛОДНЯКОВ Артем</v>
          </cell>
          <cell r="E29">
            <v>37900</v>
          </cell>
          <cell r="F29" t="str">
            <v>КМС</v>
          </cell>
          <cell r="G29" t="str">
            <v>ГАУ ДО КО "КСШОР"</v>
          </cell>
        </row>
        <row r="31">
          <cell r="B31" t="str">
            <v>Представитель: Юсупов Р.С.</v>
          </cell>
        </row>
        <row r="33">
          <cell r="B33" t="str">
            <v>Санкт-Петербург</v>
          </cell>
        </row>
        <row r="34">
          <cell r="A34">
            <v>8</v>
          </cell>
          <cell r="B34">
            <v>1</v>
          </cell>
          <cell r="C34">
            <v>10084695734</v>
          </cell>
          <cell r="D34" t="str">
            <v xml:space="preserve">ФОМИНОВ Никита </v>
          </cell>
          <cell r="E34">
            <v>36281</v>
          </cell>
          <cell r="F34" t="str">
            <v>МС</v>
          </cell>
          <cell r="G34" t="str">
            <v xml:space="preserve">ГБУ ДО СШОР №2 Калининского района </v>
          </cell>
        </row>
        <row r="35">
          <cell r="A35">
            <v>9</v>
          </cell>
          <cell r="B35">
            <v>2</v>
          </cell>
          <cell r="C35">
            <v>10139701101</v>
          </cell>
          <cell r="D35" t="str">
            <v>НЕЧИПОРЮК Данил</v>
          </cell>
          <cell r="E35">
            <v>38342</v>
          </cell>
          <cell r="F35" t="str">
            <v>КМС</v>
          </cell>
          <cell r="G35" t="str">
            <v xml:space="preserve">ГБУ ДО СШ "Локомотив"Выборгского р-на </v>
          </cell>
        </row>
        <row r="36">
          <cell r="A36">
            <v>10</v>
          </cell>
          <cell r="B36">
            <v>3</v>
          </cell>
          <cell r="C36">
            <v>10139700794</v>
          </cell>
          <cell r="D36" t="str">
            <v>ЧАЩИН Никита</v>
          </cell>
          <cell r="E36">
            <v>38349</v>
          </cell>
          <cell r="F36" t="str">
            <v>КМС</v>
          </cell>
          <cell r="G36" t="str">
            <v xml:space="preserve">ГБУ ДО СШ "Локомотив"Выборгского р-на </v>
          </cell>
        </row>
        <row r="37">
          <cell r="A37">
            <v>11</v>
          </cell>
          <cell r="B37">
            <v>4</v>
          </cell>
          <cell r="C37">
            <v>10129838019</v>
          </cell>
          <cell r="D37" t="str">
            <v>СОРОКО Роман</v>
          </cell>
          <cell r="E37">
            <v>38518</v>
          </cell>
          <cell r="F37" t="str">
            <v>КМС</v>
          </cell>
          <cell r="G37" t="str">
            <v xml:space="preserve">ГБУ ДО СШОР №2 Калининского района </v>
          </cell>
        </row>
        <row r="38">
          <cell r="A38">
            <v>12</v>
          </cell>
          <cell r="B38">
            <v>22</v>
          </cell>
          <cell r="C38">
            <v>10096489722</v>
          </cell>
          <cell r="D38" t="str">
            <v>ТЕРЕБОВА Анастасия</v>
          </cell>
          <cell r="E38">
            <v>36777</v>
          </cell>
          <cell r="F38" t="str">
            <v>МС</v>
          </cell>
          <cell r="G38" t="str">
            <v>ГБУ ДО СШОР №2 Калининского района</v>
          </cell>
        </row>
        <row r="39">
          <cell r="A39">
            <v>13</v>
          </cell>
          <cell r="B39">
            <v>23</v>
          </cell>
          <cell r="C39">
            <v>10119582489</v>
          </cell>
          <cell r="D39" t="str">
            <v>СИГАРЁВА Мария</v>
          </cell>
          <cell r="E39">
            <v>37972</v>
          </cell>
          <cell r="F39" t="str">
            <v>КМС</v>
          </cell>
          <cell r="G39" t="str">
            <v xml:space="preserve">ГБУ ДО СШОР №2 Калининского района </v>
          </cell>
        </row>
        <row r="40">
          <cell r="A40">
            <v>14</v>
          </cell>
          <cell r="B40">
            <v>31</v>
          </cell>
          <cell r="C40">
            <v>10140144873</v>
          </cell>
          <cell r="D40" t="str">
            <v>КОСТРОВА Диана</v>
          </cell>
          <cell r="E40">
            <v>38509</v>
          </cell>
          <cell r="F40" t="str">
            <v>КМС</v>
          </cell>
          <cell r="G40" t="str">
            <v xml:space="preserve">ГБУ ДО СШ "Локомотив"Выборгского р-на </v>
          </cell>
        </row>
        <row r="41">
          <cell r="A41">
            <v>15</v>
          </cell>
          <cell r="B41">
            <v>32</v>
          </cell>
          <cell r="C41">
            <v>10152489741</v>
          </cell>
          <cell r="D41" t="str">
            <v>КОНЮХОВА Александра</v>
          </cell>
          <cell r="E41">
            <v>32248</v>
          </cell>
          <cell r="F41" t="str">
            <v>КМС</v>
          </cell>
          <cell r="G41" t="str">
            <v>РОО "Федерация велосипедного спорта СПб"</v>
          </cell>
        </row>
        <row r="43">
          <cell r="B43" t="str">
            <v>Ростовская область</v>
          </cell>
        </row>
        <row r="44">
          <cell r="A44">
            <v>16</v>
          </cell>
          <cell r="B44">
            <v>19</v>
          </cell>
          <cell r="C44">
            <v>10066198541</v>
          </cell>
          <cell r="D44" t="str">
            <v>СТЕНЕНКО Вячеслав</v>
          </cell>
          <cell r="E44">
            <v>34436</v>
          </cell>
          <cell r="F44" t="str">
            <v>КМС</v>
          </cell>
          <cell r="G44" t="str">
            <v>МБУ "Гребной канал "Дон"</v>
          </cell>
        </row>
        <row r="45">
          <cell r="A45">
            <v>17</v>
          </cell>
          <cell r="B45">
            <v>20</v>
          </cell>
          <cell r="C45">
            <v>10120039605</v>
          </cell>
          <cell r="D45" t="str">
            <v>СЛЫШКИН Арсений</v>
          </cell>
          <cell r="E45">
            <v>38529</v>
          </cell>
          <cell r="F45" t="str">
            <v>КМС</v>
          </cell>
          <cell r="G45" t="str">
            <v>МБУ "Гребной канал "Дон"</v>
          </cell>
        </row>
        <row r="47">
          <cell r="B47" t="str">
            <v>Самарская область</v>
          </cell>
        </row>
        <row r="48">
          <cell r="A48">
            <v>18</v>
          </cell>
          <cell r="B48">
            <v>27</v>
          </cell>
          <cell r="C48">
            <v>10066351620</v>
          </cell>
          <cell r="D48" t="str">
            <v>КРУГЛОВА Екатерина</v>
          </cell>
          <cell r="E48">
            <v>34518</v>
          </cell>
          <cell r="F48" t="str">
            <v>МС</v>
          </cell>
          <cell r="G48" t="str">
            <v>ГАУ ДО СО СШОР № 7</v>
          </cell>
        </row>
        <row r="49">
          <cell r="A49">
            <v>19</v>
          </cell>
          <cell r="B49">
            <v>28</v>
          </cell>
          <cell r="C49">
            <v>10097381415</v>
          </cell>
          <cell r="D49" t="str">
            <v>РИЗАЕВА Дарья</v>
          </cell>
          <cell r="E49">
            <v>35351</v>
          </cell>
          <cell r="F49" t="str">
            <v>МС</v>
          </cell>
          <cell r="G49" t="str">
            <v>ГАУ ДО СО СШОР №7</v>
          </cell>
        </row>
        <row r="51">
          <cell r="B51" t="str">
            <v>Представитель: Юсупов Р.С.</v>
          </cell>
        </row>
        <row r="53">
          <cell r="B53" t="str">
            <v>Московская область</v>
          </cell>
        </row>
        <row r="54">
          <cell r="A54">
            <v>20</v>
          </cell>
          <cell r="B54">
            <v>8</v>
          </cell>
          <cell r="C54">
            <v>10140039284</v>
          </cell>
          <cell r="D54" t="str">
            <v>ГАЛКИН Дмитрий</v>
          </cell>
          <cell r="E54">
            <v>37933</v>
          </cell>
          <cell r="F54" t="str">
            <v>1 СР</v>
          </cell>
          <cell r="G54" t="str">
            <v>"УОР № 1"</v>
          </cell>
        </row>
        <row r="55">
          <cell r="A55">
            <v>21</v>
          </cell>
          <cell r="B55">
            <v>9</v>
          </cell>
          <cell r="C55">
            <v>10140039385</v>
          </cell>
          <cell r="D55" t="str">
            <v>СОКОЛОВ Игорь</v>
          </cell>
          <cell r="E55">
            <v>38016</v>
          </cell>
          <cell r="F55" t="str">
            <v>1 СР</v>
          </cell>
          <cell r="G55" t="str">
            <v>"УОР № 1"</v>
          </cell>
        </row>
        <row r="56">
          <cell r="A56">
            <v>22</v>
          </cell>
          <cell r="B56">
            <v>11</v>
          </cell>
          <cell r="C56">
            <v>10119779826</v>
          </cell>
          <cell r="D56" t="str">
            <v>ТАРАСОВ Никита</v>
          </cell>
          <cell r="E56">
            <v>38185</v>
          </cell>
          <cell r="F56" t="str">
            <v>КМС</v>
          </cell>
          <cell r="G56" t="str">
            <v>"УОР № 1"</v>
          </cell>
        </row>
        <row r="57">
          <cell r="A57">
            <v>23</v>
          </cell>
          <cell r="B57">
            <v>12</v>
          </cell>
          <cell r="C57">
            <v>10084649860</v>
          </cell>
          <cell r="D57" t="str">
            <v>СЕМИН Илья</v>
          </cell>
          <cell r="E57">
            <v>36249</v>
          </cell>
          <cell r="F57" t="str">
            <v>КМС</v>
          </cell>
          <cell r="G57" t="str">
            <v>"УОР № 1"</v>
          </cell>
        </row>
        <row r="58">
          <cell r="A58">
            <v>24</v>
          </cell>
          <cell r="B58">
            <v>17</v>
          </cell>
          <cell r="C58">
            <v>10066304231</v>
          </cell>
          <cell r="D58" t="str">
            <v>СУПОНИН Сергей</v>
          </cell>
          <cell r="E58">
            <v>36336</v>
          </cell>
          <cell r="F58" t="str">
            <v>КМС</v>
          </cell>
          <cell r="G58" t="str">
            <v>ГБПОУ МО "УОР №1"</v>
          </cell>
        </row>
        <row r="59">
          <cell r="A59">
            <v>25</v>
          </cell>
          <cell r="B59">
            <v>24</v>
          </cell>
          <cell r="C59">
            <v>10144340125</v>
          </cell>
          <cell r="D59" t="str">
            <v>КОРАБЕЛЬЩИКОВА Татьяна</v>
          </cell>
          <cell r="E59">
            <v>36347</v>
          </cell>
          <cell r="F59" t="str">
            <v>КМС</v>
          </cell>
          <cell r="G59" t="str">
            <v>"УОР № 1"</v>
          </cell>
        </row>
        <row r="60">
          <cell r="A60">
            <v>26</v>
          </cell>
          <cell r="B60">
            <v>25</v>
          </cell>
          <cell r="C60">
            <v>10119496102</v>
          </cell>
          <cell r="D60" t="str">
            <v>ГРАМАШОВА Алина</v>
          </cell>
          <cell r="E60">
            <v>37702</v>
          </cell>
          <cell r="F60" t="str">
            <v>МС</v>
          </cell>
          <cell r="G60" t="str">
            <v>ЦОВС МО ,"УОР № 1"</v>
          </cell>
        </row>
        <row r="61">
          <cell r="A61">
            <v>27</v>
          </cell>
          <cell r="B61">
            <v>26</v>
          </cell>
          <cell r="C61">
            <v>10066399413</v>
          </cell>
          <cell r="D61" t="str">
            <v>МАЛЫШЕВА Елена</v>
          </cell>
          <cell r="E61">
            <v>36485</v>
          </cell>
          <cell r="F61" t="str">
            <v>КМС</v>
          </cell>
          <cell r="G61" t="str">
            <v>"УОР № 1"</v>
          </cell>
        </row>
        <row r="62">
          <cell r="A62">
            <v>28</v>
          </cell>
          <cell r="B62">
            <v>29</v>
          </cell>
          <cell r="C62">
            <v>10131862689</v>
          </cell>
          <cell r="D62" t="str">
            <v>БЛИНОВА Анастасия</v>
          </cell>
          <cell r="E62">
            <v>36981</v>
          </cell>
          <cell r="F62" t="str">
            <v>КМС</v>
          </cell>
          <cell r="G62" t="str">
            <v xml:space="preserve">"УОР № 1" </v>
          </cell>
        </row>
        <row r="64">
          <cell r="B64" t="str">
            <v>Москва</v>
          </cell>
        </row>
        <row r="65">
          <cell r="A65">
            <v>29</v>
          </cell>
          <cell r="B65">
            <v>7</v>
          </cell>
          <cell r="C65">
            <v>10066198642</v>
          </cell>
          <cell r="D65" t="str">
            <v>НОВОСЕЛОВ Максим</v>
          </cell>
          <cell r="E65">
            <v>32810</v>
          </cell>
          <cell r="F65" t="str">
            <v>КМС</v>
          </cell>
          <cell r="G65" t="str">
            <v>ГБУ ДО "Московская академия велосипедного спорта"</v>
          </cell>
        </row>
        <row r="66">
          <cell r="A66">
            <v>30</v>
          </cell>
          <cell r="B66">
            <v>30</v>
          </cell>
          <cell r="C66">
            <v>10119777503</v>
          </cell>
          <cell r="D66" t="str">
            <v>ЧЕРНЯВСКАЯ Софья</v>
          </cell>
          <cell r="E66">
            <v>38237</v>
          </cell>
          <cell r="F66" t="str">
            <v>КМС</v>
          </cell>
          <cell r="G66" t="str">
            <v>ГБУ ДО "Московская академия велосипедного спорта"</v>
          </cell>
        </row>
        <row r="68">
          <cell r="B68" t="str">
            <v>РеспубликаТатарстан</v>
          </cell>
        </row>
        <row r="69">
          <cell r="A69">
            <v>31</v>
          </cell>
          <cell r="B69">
            <v>13</v>
          </cell>
          <cell r="C69">
            <v>10061949941</v>
          </cell>
          <cell r="D69" t="str">
            <v>РИЗАЕВ Ирек</v>
          </cell>
          <cell r="E69">
            <v>35704</v>
          </cell>
          <cell r="F69" t="str">
            <v>МСМК</v>
          </cell>
          <cell r="G69" t="str">
            <v>ГАУ ЦСП РТ</v>
          </cell>
        </row>
        <row r="70">
          <cell r="A70">
            <v>32</v>
          </cell>
          <cell r="B70">
            <v>15</v>
          </cell>
          <cell r="C70">
            <v>10097223080</v>
          </cell>
          <cell r="D70" t="str">
            <v>ШАРИФИЕВ Амир</v>
          </cell>
          <cell r="E70">
            <v>37930</v>
          </cell>
          <cell r="F70" t="str">
            <v>КМС</v>
          </cell>
          <cell r="G70" t="str">
            <v>ГАУ ЦСП РТ</v>
          </cell>
        </row>
      </sheetData>
      <sheetData sheetId="6"/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 xml:space="preserve">ЧЕМПИОНАТ РОССИИ 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28 июня - 01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27</v>
          </cell>
          <cell r="C23">
            <v>10066351620</v>
          </cell>
          <cell r="D23" t="str">
            <v>КРУГЛОВА Екатерина</v>
          </cell>
          <cell r="E23">
            <v>34518</v>
          </cell>
          <cell r="F23" t="str">
            <v>МС</v>
          </cell>
          <cell r="G23" t="str">
            <v>Самарская область</v>
          </cell>
        </row>
        <row r="24">
          <cell r="A24">
            <v>2</v>
          </cell>
          <cell r="B24">
            <v>25</v>
          </cell>
          <cell r="C24">
            <v>10119496102</v>
          </cell>
          <cell r="D24" t="str">
            <v>ГРАМАШОВА Алина</v>
          </cell>
          <cell r="E24">
            <v>37702</v>
          </cell>
          <cell r="F24" t="str">
            <v>МС</v>
          </cell>
          <cell r="G24" t="str">
            <v>Московская область</v>
          </cell>
        </row>
        <row r="25">
          <cell r="A25">
            <v>3</v>
          </cell>
          <cell r="B25">
            <v>26</v>
          </cell>
          <cell r="C25">
            <v>10066399413</v>
          </cell>
          <cell r="D25" t="str">
            <v>МАЛЫШЕВА Елена</v>
          </cell>
          <cell r="E25">
            <v>36485</v>
          </cell>
          <cell r="F25" t="str">
            <v>КМС</v>
          </cell>
          <cell r="G25" t="str">
            <v>Московская область</v>
          </cell>
        </row>
        <row r="26">
          <cell r="A26">
            <v>4</v>
          </cell>
          <cell r="B26">
            <v>24</v>
          </cell>
          <cell r="C26">
            <v>10144340125</v>
          </cell>
          <cell r="D26" t="str">
            <v>КОРАБЕЛЬЩИКОВА Татьяна</v>
          </cell>
          <cell r="E26">
            <v>36347</v>
          </cell>
          <cell r="F26" t="str">
            <v>КМС</v>
          </cell>
          <cell r="G26" t="str">
            <v>Московская область</v>
          </cell>
        </row>
        <row r="27">
          <cell r="A27">
            <v>5</v>
          </cell>
          <cell r="B27">
            <v>28</v>
          </cell>
          <cell r="C27">
            <v>10097381415</v>
          </cell>
          <cell r="D27" t="str">
            <v>РИЗАЕВА Дарья</v>
          </cell>
          <cell r="E27">
            <v>35351</v>
          </cell>
          <cell r="F27" t="str">
            <v>МС</v>
          </cell>
          <cell r="G27" t="str">
            <v>Самарская область</v>
          </cell>
        </row>
        <row r="28">
          <cell r="A28">
            <v>6</v>
          </cell>
          <cell r="B28">
            <v>29</v>
          </cell>
          <cell r="C28">
            <v>10131862689</v>
          </cell>
          <cell r="D28" t="str">
            <v>БЛИНОВА Анастасия</v>
          </cell>
          <cell r="E28">
            <v>36981</v>
          </cell>
          <cell r="F28" t="str">
            <v>КМС</v>
          </cell>
          <cell r="G28" t="str">
            <v>Московская область</v>
          </cell>
        </row>
        <row r="29">
          <cell r="A29">
            <v>7</v>
          </cell>
          <cell r="B29">
            <v>22</v>
          </cell>
          <cell r="C29">
            <v>10096489722</v>
          </cell>
          <cell r="D29" t="str">
            <v>ТЕРЕБОВА Анастасия</v>
          </cell>
          <cell r="E29">
            <v>36777</v>
          </cell>
          <cell r="F29" t="str">
            <v>МС</v>
          </cell>
          <cell r="G29" t="str">
            <v>Санкт-Петербург</v>
          </cell>
        </row>
        <row r="30">
          <cell r="A30">
            <v>8</v>
          </cell>
          <cell r="B30">
            <v>32</v>
          </cell>
          <cell r="C30">
            <v>10152489741</v>
          </cell>
          <cell r="D30" t="str">
            <v>КОНЮХОВА Александра</v>
          </cell>
          <cell r="E30">
            <v>32248</v>
          </cell>
          <cell r="F30" t="str">
            <v>КМС</v>
          </cell>
          <cell r="G30" t="str">
            <v>Санкт-Петербург</v>
          </cell>
        </row>
        <row r="31">
          <cell r="A31">
            <v>9</v>
          </cell>
          <cell r="B31">
            <v>23</v>
          </cell>
          <cell r="C31">
            <v>10119582489</v>
          </cell>
          <cell r="D31" t="str">
            <v>СИГАРЁВА Мария</v>
          </cell>
          <cell r="E31">
            <v>37972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B32">
            <v>30</v>
          </cell>
          <cell r="C32">
            <v>10119777503</v>
          </cell>
          <cell r="D32" t="str">
            <v>ЧЕРНЯВСКАЯ Софья</v>
          </cell>
          <cell r="E32">
            <v>38237</v>
          </cell>
          <cell r="F32" t="str">
            <v>КМС</v>
          </cell>
          <cell r="G32" t="str">
            <v>Москва</v>
          </cell>
        </row>
        <row r="33">
          <cell r="A33">
            <v>11</v>
          </cell>
          <cell r="B33">
            <v>31</v>
          </cell>
          <cell r="C33">
            <v>10140144873</v>
          </cell>
          <cell r="D33" t="str">
            <v>КОСТРОВА Диана</v>
          </cell>
          <cell r="E33">
            <v>38509</v>
          </cell>
          <cell r="F33" t="str">
            <v>КМС</v>
          </cell>
          <cell r="G33" t="str">
            <v>Санкт-Петербург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</v>
          </cell>
          <cell r="G36" t="str">
            <v>Субъектов РФ</v>
          </cell>
        </row>
        <row r="37">
          <cell r="A37" t="str">
            <v>Влажность:</v>
          </cell>
          <cell r="G37" t="str">
            <v>Заявлено</v>
          </cell>
        </row>
        <row r="38">
          <cell r="A38" t="str">
            <v>Осадки:</v>
          </cell>
          <cell r="G38" t="str">
            <v>Стартовало</v>
          </cell>
        </row>
        <row r="39">
          <cell r="A39" t="str">
            <v>Ветер:</v>
          </cell>
          <cell r="G39" t="str">
            <v>Финишировало</v>
          </cell>
        </row>
        <row r="40">
          <cell r="G40" t="str">
            <v>Н. финишировало</v>
          </cell>
        </row>
        <row r="41">
          <cell r="G41" t="str">
            <v>Дисквалифицировано</v>
          </cell>
        </row>
        <row r="42">
          <cell r="G42" t="str">
            <v>Н. стартовало</v>
          </cell>
        </row>
        <row r="44">
          <cell r="D44" t="str">
            <v>ГЛАВНЫЙ СУДЬЯ</v>
          </cell>
          <cell r="G44" t="str">
            <v>ГЛАВНЫЙ СЕКРЕТАРЬ</v>
          </cell>
        </row>
        <row r="50">
          <cell r="D50" t="str">
            <v xml:space="preserve">БОЯРОВ В.В. (ВК, г. САРАНСК) </v>
          </cell>
          <cell r="G50" t="str">
            <v>СЛАБКОВСКАЯ В.Н. ( ВК, г. ОМСК)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 xml:space="preserve">ЧЕМПИОНАТ РОССИИ 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28 июня - 01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</v>
          </cell>
          <cell r="C23">
            <v>10084695734</v>
          </cell>
          <cell r="D23" t="str">
            <v xml:space="preserve">ФОМИНОВ Никита </v>
          </cell>
          <cell r="E23">
            <v>36281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B24">
            <v>14</v>
          </cell>
          <cell r="C24">
            <v>10066301807</v>
          </cell>
          <cell r="D24" t="str">
            <v>ЛЮБИШКИН Арсений</v>
          </cell>
          <cell r="E24">
            <v>37951</v>
          </cell>
          <cell r="F24" t="str">
            <v>МС</v>
          </cell>
          <cell r="G24" t="str">
            <v>Краснодарский край</v>
          </cell>
        </row>
        <row r="25">
          <cell r="A25">
            <v>3</v>
          </cell>
          <cell r="B25">
            <v>13</v>
          </cell>
          <cell r="C25">
            <v>10061949941</v>
          </cell>
          <cell r="D25" t="str">
            <v>РИЗАЕВ Ирек</v>
          </cell>
          <cell r="E25">
            <v>35704</v>
          </cell>
          <cell r="F25" t="str">
            <v>МСМК</v>
          </cell>
          <cell r="G25" t="str">
            <v>Республика Татарстан</v>
          </cell>
        </row>
        <row r="26">
          <cell r="A26">
            <v>4</v>
          </cell>
          <cell r="B26">
            <v>5</v>
          </cell>
          <cell r="C26">
            <v>10089109335</v>
          </cell>
          <cell r="D26" t="str">
            <v>АЛИЕВ Анар</v>
          </cell>
          <cell r="E26">
            <v>37694</v>
          </cell>
          <cell r="F26" t="str">
            <v>МС</v>
          </cell>
          <cell r="G26" t="str">
            <v>Калининградская область</v>
          </cell>
        </row>
        <row r="27">
          <cell r="A27">
            <v>5</v>
          </cell>
          <cell r="B27">
            <v>10</v>
          </cell>
          <cell r="C27">
            <v>10066301908</v>
          </cell>
          <cell r="D27" t="str">
            <v>МОЛЛАЕВ Александр</v>
          </cell>
          <cell r="E27">
            <v>37610</v>
          </cell>
          <cell r="F27" t="str">
            <v>МС</v>
          </cell>
          <cell r="G27" t="str">
            <v>Краснодарский край</v>
          </cell>
        </row>
        <row r="28">
          <cell r="A28">
            <v>6</v>
          </cell>
          <cell r="B28">
            <v>16</v>
          </cell>
          <cell r="C28">
            <v>10084682192</v>
          </cell>
          <cell r="D28" t="str">
            <v>ИСАКОВ Никита</v>
          </cell>
          <cell r="E28">
            <v>35954</v>
          </cell>
          <cell r="F28" t="str">
            <v>КМС</v>
          </cell>
          <cell r="G28" t="str">
            <v>Красноярский край</v>
          </cell>
        </row>
        <row r="29">
          <cell r="A29">
            <v>7</v>
          </cell>
          <cell r="B29">
            <v>15</v>
          </cell>
          <cell r="C29">
            <v>10097223080</v>
          </cell>
          <cell r="D29" t="str">
            <v>ШАРИФИЕВ Амир</v>
          </cell>
          <cell r="E29">
            <v>37930</v>
          </cell>
          <cell r="F29" t="str">
            <v>КМС</v>
          </cell>
          <cell r="G29" t="str">
            <v>Республика Татарстан</v>
          </cell>
        </row>
        <row r="30">
          <cell r="A30">
            <v>8</v>
          </cell>
          <cell r="B30">
            <v>6</v>
          </cell>
          <cell r="C30">
            <v>10089454491</v>
          </cell>
          <cell r="D30" t="str">
            <v>ХОЛОДНЯКОВ Артем</v>
          </cell>
          <cell r="E30">
            <v>37900</v>
          </cell>
          <cell r="F30" t="str">
            <v>КМС</v>
          </cell>
          <cell r="G30" t="str">
            <v>Калининградская область</v>
          </cell>
        </row>
        <row r="31">
          <cell r="A31">
            <v>9</v>
          </cell>
          <cell r="B31">
            <v>18</v>
          </cell>
          <cell r="C31">
            <v>10130778919</v>
          </cell>
          <cell r="D31" t="str">
            <v>РУДАКОВ Артём</v>
          </cell>
          <cell r="E31">
            <v>38065</v>
          </cell>
          <cell r="F31" t="str">
            <v>КМС</v>
          </cell>
          <cell r="G31" t="str">
            <v>Красноярский край</v>
          </cell>
        </row>
        <row r="32">
          <cell r="A32">
            <v>10</v>
          </cell>
          <cell r="B32">
            <v>17</v>
          </cell>
          <cell r="C32">
            <v>10066304231</v>
          </cell>
          <cell r="D32" t="str">
            <v>СУПОНИН Сергей</v>
          </cell>
          <cell r="E32">
            <v>36336</v>
          </cell>
          <cell r="F32" t="str">
            <v>КМС</v>
          </cell>
          <cell r="G32" t="str">
            <v>Московская область</v>
          </cell>
        </row>
        <row r="33">
          <cell r="A33">
            <v>11</v>
          </cell>
          <cell r="B33">
            <v>4</v>
          </cell>
          <cell r="C33">
            <v>10129838019</v>
          </cell>
          <cell r="D33" t="str">
            <v>СОРОКО Роман</v>
          </cell>
          <cell r="E33">
            <v>38518</v>
          </cell>
          <cell r="F33" t="str">
            <v>КМС</v>
          </cell>
          <cell r="G33" t="str">
            <v>Санкт-Петербург</v>
          </cell>
        </row>
        <row r="34">
          <cell r="A34">
            <v>12</v>
          </cell>
          <cell r="B34">
            <v>7</v>
          </cell>
          <cell r="C34">
            <v>10066198642</v>
          </cell>
          <cell r="D34" t="str">
            <v>НОВОСЕЛОВ Максим</v>
          </cell>
          <cell r="E34">
            <v>32810</v>
          </cell>
          <cell r="F34" t="str">
            <v>КМС</v>
          </cell>
          <cell r="G34" t="str">
            <v>Москва</v>
          </cell>
        </row>
        <row r="35">
          <cell r="A35">
            <v>13</v>
          </cell>
          <cell r="B35">
            <v>20</v>
          </cell>
          <cell r="C35">
            <v>10120039605</v>
          </cell>
          <cell r="D35" t="str">
            <v>СЛЫШКИН Арсений</v>
          </cell>
          <cell r="E35">
            <v>38529</v>
          </cell>
          <cell r="F35" t="str">
            <v>КМС</v>
          </cell>
          <cell r="G35" t="str">
            <v>Ростовская область</v>
          </cell>
        </row>
        <row r="36">
          <cell r="A36">
            <v>14</v>
          </cell>
          <cell r="B36">
            <v>8</v>
          </cell>
          <cell r="C36">
            <v>10140039284</v>
          </cell>
          <cell r="D36" t="str">
            <v>ГАЛКИН Дмитрий</v>
          </cell>
          <cell r="E36">
            <v>37933</v>
          </cell>
          <cell r="F36" t="str">
            <v>1 СР</v>
          </cell>
          <cell r="G36" t="str">
            <v>Московская область</v>
          </cell>
        </row>
        <row r="37">
          <cell r="A37">
            <v>15</v>
          </cell>
          <cell r="B37">
            <v>19</v>
          </cell>
          <cell r="C37">
            <v>10066198541</v>
          </cell>
          <cell r="D37" t="str">
            <v>СТЕНЕНКО Вячеслав</v>
          </cell>
          <cell r="E37">
            <v>34436</v>
          </cell>
          <cell r="F37" t="str">
            <v>КМС</v>
          </cell>
          <cell r="G37" t="str">
            <v>Ростовская область</v>
          </cell>
        </row>
        <row r="38">
          <cell r="A38">
            <v>16</v>
          </cell>
          <cell r="B38">
            <v>11</v>
          </cell>
          <cell r="C38">
            <v>10119779826</v>
          </cell>
          <cell r="D38" t="str">
            <v>ТАРАСОВ Никита</v>
          </cell>
          <cell r="E38">
            <v>38185</v>
          </cell>
          <cell r="F38" t="str">
            <v>КМС</v>
          </cell>
          <cell r="G38" t="str">
            <v>Московская область</v>
          </cell>
        </row>
        <row r="39">
          <cell r="A39">
            <v>17</v>
          </cell>
          <cell r="B39">
            <v>3</v>
          </cell>
          <cell r="C39">
            <v>10139700794</v>
          </cell>
          <cell r="D39" t="str">
            <v>ЧАЩИН Никита</v>
          </cell>
          <cell r="E39">
            <v>38349</v>
          </cell>
          <cell r="F39" t="str">
            <v>КМС</v>
          </cell>
          <cell r="G39" t="str">
            <v>Санкт-Петербург</v>
          </cell>
        </row>
        <row r="40">
          <cell r="A40">
            <v>18</v>
          </cell>
          <cell r="B40">
            <v>12</v>
          </cell>
          <cell r="C40">
            <v>10084649860</v>
          </cell>
          <cell r="D40" t="str">
            <v>СЕМИН Илья</v>
          </cell>
          <cell r="E40">
            <v>36249</v>
          </cell>
          <cell r="F40" t="str">
            <v>КМС</v>
          </cell>
          <cell r="G40" t="str">
            <v>Московская область</v>
          </cell>
        </row>
        <row r="41">
          <cell r="A41">
            <v>19</v>
          </cell>
          <cell r="B41">
            <v>21</v>
          </cell>
          <cell r="C41">
            <v>10130082842</v>
          </cell>
          <cell r="D41" t="str">
            <v>ДОЛГИХ Даниил</v>
          </cell>
          <cell r="E41">
            <v>38593</v>
          </cell>
          <cell r="F41" t="str">
            <v>КМС</v>
          </cell>
          <cell r="G41" t="str">
            <v>Казань</v>
          </cell>
        </row>
        <row r="42">
          <cell r="A42">
            <v>20</v>
          </cell>
          <cell r="B42">
            <v>9</v>
          </cell>
          <cell r="C42">
            <v>10140039385</v>
          </cell>
          <cell r="D42" t="str">
            <v>СОКОЛОВ Игорь</v>
          </cell>
          <cell r="E42">
            <v>38016</v>
          </cell>
          <cell r="F42" t="str">
            <v>1 СР</v>
          </cell>
          <cell r="G42" t="str">
            <v>Московская область</v>
          </cell>
        </row>
        <row r="43">
          <cell r="A43" t="str">
            <v>НС</v>
          </cell>
          <cell r="B43">
            <v>2</v>
          </cell>
          <cell r="C43">
            <v>10139701101</v>
          </cell>
          <cell r="D43" t="str">
            <v>НЕЧИПОРЮК Данил</v>
          </cell>
          <cell r="E43">
            <v>38342</v>
          </cell>
          <cell r="F43" t="str">
            <v>КМС</v>
          </cell>
          <cell r="G43" t="str">
            <v>Санкт-Петербург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</v>
          </cell>
          <cell r="G46" t="str">
            <v>Субъектов РФ</v>
          </cell>
        </row>
        <row r="47">
          <cell r="A47" t="str">
            <v>Влажность:</v>
          </cell>
          <cell r="G47" t="str">
            <v>Заявлено</v>
          </cell>
        </row>
        <row r="48">
          <cell r="A48" t="str">
            <v>Осадки:</v>
          </cell>
          <cell r="G48" t="str">
            <v>Стартовало</v>
          </cell>
        </row>
        <row r="49">
          <cell r="A49" t="str">
            <v>Ветер:</v>
          </cell>
          <cell r="G49" t="str">
            <v>Финишировало</v>
          </cell>
        </row>
        <row r="50">
          <cell r="G50" t="str">
            <v>Н. финишировало</v>
          </cell>
        </row>
        <row r="51">
          <cell r="G51" t="str">
            <v>Дисквалифицировано</v>
          </cell>
        </row>
        <row r="52">
          <cell r="G52" t="str">
            <v>Н. стартовало</v>
          </cell>
        </row>
        <row r="54">
          <cell r="D54" t="str">
            <v>ГЛАВНЫЙ СУДЬЯ</v>
          </cell>
          <cell r="G54" t="str">
            <v>ГЛАВНЫЙ СЕКРЕТАРЬ</v>
          </cell>
        </row>
        <row r="60">
          <cell r="D60" t="str">
            <v xml:space="preserve">БОЯРОВ В.В. (ВК, г. САРАНСК) </v>
          </cell>
          <cell r="G60" t="str">
            <v>СЛАБКОВСКАЯ В.Н. ( ВК, г. ОМСК)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ЮНИОРКИ 17-18 ЛЕТ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28 июня - 01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33</v>
          </cell>
          <cell r="C23">
            <v>10129594206</v>
          </cell>
          <cell r="D23" t="str">
            <v>САФИНА Ралина</v>
          </cell>
          <cell r="E23">
            <v>39170</v>
          </cell>
          <cell r="F23" t="str">
            <v>1 СР</v>
          </cell>
          <cell r="G23" t="str">
            <v>Республика Татарстан</v>
          </cell>
        </row>
        <row r="24">
          <cell r="A24" t="str">
            <v>нс</v>
          </cell>
          <cell r="B24">
            <v>34</v>
          </cell>
          <cell r="C24">
            <v>10129594307</v>
          </cell>
          <cell r="D24" t="str">
            <v>ИВАНОВА Элина</v>
          </cell>
          <cell r="E24">
            <v>39157</v>
          </cell>
          <cell r="F24" t="str">
            <v>КМС</v>
          </cell>
          <cell r="G24" t="str">
            <v>Республика Татарстан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</v>
          </cell>
          <cell r="G27" t="str">
            <v>Субъектов РФ</v>
          </cell>
        </row>
        <row r="28">
          <cell r="A28" t="str">
            <v>Влажность:</v>
          </cell>
          <cell r="G28" t="str">
            <v>Заявлено</v>
          </cell>
        </row>
        <row r="29">
          <cell r="A29" t="str">
            <v>Осадки:</v>
          </cell>
          <cell r="G29" t="str">
            <v>Стартовало</v>
          </cell>
        </row>
        <row r="30">
          <cell r="A30" t="str">
            <v>Ветер:</v>
          </cell>
          <cell r="G30" t="str">
            <v>Финишировало</v>
          </cell>
        </row>
        <row r="31">
          <cell r="G31" t="str">
            <v>Н. финишировало</v>
          </cell>
        </row>
        <row r="32">
          <cell r="G32" t="str">
            <v>Дисквалифицировано</v>
          </cell>
        </row>
        <row r="33">
          <cell r="G33" t="str">
            <v>Н. стартовало</v>
          </cell>
        </row>
        <row r="35">
          <cell r="D35" t="str">
            <v>ГЛАВНЫЙ СУДЬЯ</v>
          </cell>
          <cell r="G35" t="str">
            <v>ГЛАВНЫЙ СЕКРЕТАРЬ</v>
          </cell>
        </row>
        <row r="41">
          <cell r="D41" t="str">
            <v xml:space="preserve">БОЯРОВ В.В. (ВК, г. САРАНСК) </v>
          </cell>
          <cell r="G41" t="str">
            <v>СЛАБКОВСКАЯ В.Н. ( ВК, г. ОМСК)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ЮНИОРЫ 17-18 ЛЕТ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28 июня - 01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39</v>
          </cell>
          <cell r="C23">
            <v>10130040911</v>
          </cell>
          <cell r="D23" t="str">
            <v>МИЗИН Дмитрий</v>
          </cell>
          <cell r="E23">
            <v>39020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37</v>
          </cell>
          <cell r="C24">
            <v>10116370678</v>
          </cell>
          <cell r="D24" t="str">
            <v>ЯКИМОВ Николай</v>
          </cell>
          <cell r="E24">
            <v>39005</v>
          </cell>
          <cell r="F24" t="str">
            <v>1 СР</v>
          </cell>
          <cell r="G24" t="str">
            <v>Республика Татарстан</v>
          </cell>
        </row>
        <row r="25">
          <cell r="A25">
            <v>3</v>
          </cell>
          <cell r="B25">
            <v>40</v>
          </cell>
          <cell r="C25">
            <v>10132636871</v>
          </cell>
          <cell r="D25" t="str">
            <v>МАКАРОВ Семен</v>
          </cell>
          <cell r="E25">
            <v>39230</v>
          </cell>
          <cell r="F25" t="str">
            <v>1 СР</v>
          </cell>
          <cell r="G25" t="str">
            <v>Республика Татарстан</v>
          </cell>
        </row>
        <row r="26">
          <cell r="A26">
            <v>4</v>
          </cell>
          <cell r="B26">
            <v>43</v>
          </cell>
          <cell r="C26">
            <v>10140425971</v>
          </cell>
          <cell r="D26" t="str">
            <v>ДВОРЯНИНОВ Ярослав</v>
          </cell>
          <cell r="E26">
            <v>39348</v>
          </cell>
          <cell r="F26" t="str">
            <v>1 СР</v>
          </cell>
          <cell r="G26" t="str">
            <v>Республика Татарстан</v>
          </cell>
        </row>
        <row r="27">
          <cell r="A27">
            <v>5</v>
          </cell>
          <cell r="B27">
            <v>42</v>
          </cell>
          <cell r="C27">
            <v>10132173291</v>
          </cell>
          <cell r="D27" t="str">
            <v>ТРИФОНОВ Артем</v>
          </cell>
          <cell r="E27">
            <v>39269</v>
          </cell>
          <cell r="F27" t="str">
            <v>1 СР</v>
          </cell>
          <cell r="G27" t="str">
            <v>Московская область</v>
          </cell>
        </row>
        <row r="28">
          <cell r="A28">
            <v>6</v>
          </cell>
          <cell r="B28">
            <v>38</v>
          </cell>
          <cell r="C28">
            <v>10129623508</v>
          </cell>
          <cell r="D28" t="str">
            <v>КОЗЛОВ Данил</v>
          </cell>
          <cell r="E28">
            <v>39020</v>
          </cell>
          <cell r="F28" t="str">
            <v>1 СР</v>
          </cell>
          <cell r="G28" t="str">
            <v>Казань</v>
          </cell>
        </row>
        <row r="29">
          <cell r="A29">
            <v>7</v>
          </cell>
          <cell r="B29">
            <v>36</v>
          </cell>
          <cell r="C29">
            <v>10151797304</v>
          </cell>
          <cell r="D29" t="str">
            <v>МИЩЕРСКИЙ Руслан</v>
          </cell>
          <cell r="E29">
            <v>38760</v>
          </cell>
          <cell r="F29" t="str">
            <v>1 СР</v>
          </cell>
          <cell r="G29" t="str">
            <v>Ростовская область</v>
          </cell>
        </row>
        <row r="30">
          <cell r="A30">
            <v>8</v>
          </cell>
          <cell r="B30">
            <v>44</v>
          </cell>
          <cell r="C30">
            <v>10130580269</v>
          </cell>
          <cell r="D30" t="str">
            <v>ЗОЛЬНИКОВ Родион</v>
          </cell>
          <cell r="E30">
            <v>39402</v>
          </cell>
          <cell r="F30" t="str">
            <v>КМС</v>
          </cell>
          <cell r="G30" t="str">
            <v>Тюменская область</v>
          </cell>
        </row>
        <row r="31">
          <cell r="A31">
            <v>9</v>
          </cell>
          <cell r="B31">
            <v>41</v>
          </cell>
          <cell r="C31">
            <v>10134127338</v>
          </cell>
          <cell r="D31" t="str">
            <v>СЕМИЛЕТНИКОВ Глеб</v>
          </cell>
          <cell r="E31">
            <v>39239</v>
          </cell>
          <cell r="F31" t="str">
            <v>1 СР</v>
          </cell>
          <cell r="G31" t="str">
            <v>Московская область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</v>
          </cell>
          <cell r="G34" t="str">
            <v>Субъектов РФ</v>
          </cell>
        </row>
        <row r="35">
          <cell r="A35" t="str">
            <v>Влажность:</v>
          </cell>
          <cell r="G35" t="str">
            <v>Заявлено</v>
          </cell>
        </row>
        <row r="36">
          <cell r="A36" t="str">
            <v>Осадки:</v>
          </cell>
          <cell r="G36" t="str">
            <v>Стартовало</v>
          </cell>
        </row>
        <row r="37">
          <cell r="A37" t="str">
            <v>Ветер:</v>
          </cell>
          <cell r="G37" t="str">
            <v>Финишировало</v>
          </cell>
        </row>
        <row r="38">
          <cell r="G38" t="str">
            <v>Н. финишировало</v>
          </cell>
        </row>
        <row r="39">
          <cell r="G39" t="str">
            <v>Дисквалифицировано</v>
          </cell>
        </row>
        <row r="40">
          <cell r="G40" t="str">
            <v>Н. стартовало</v>
          </cell>
        </row>
        <row r="42">
          <cell r="D42" t="str">
            <v>ГЛАВНЫЙ СУДЬЯ</v>
          </cell>
          <cell r="G42" t="str">
            <v>ГЛАВНЫЙ СЕКРЕТАРЬ</v>
          </cell>
        </row>
        <row r="48">
          <cell r="D48" t="str">
            <v xml:space="preserve">БОЯРОВ В.В. (ВК, г. САРАНСК) </v>
          </cell>
          <cell r="G48" t="str">
            <v>СЛАБКОВСКАЯ В.Н. ( ВК, г. ОМСК)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ДЕВУШКИ 15-16 ЛЕТ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28 июня - 01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35</v>
          </cell>
          <cell r="C23">
            <v>10150612587</v>
          </cell>
          <cell r="D23" t="str">
            <v>ОСТРОВСКАЯ Валерия</v>
          </cell>
          <cell r="E23">
            <v>39457</v>
          </cell>
          <cell r="F23" t="str">
            <v>2 СР</v>
          </cell>
          <cell r="G23" t="str">
            <v>Иркутская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0">
          <cell r="D40" t="str">
            <v xml:space="preserve">БОЯРОВ В.В. (ВК, г. САРАНСК) </v>
          </cell>
          <cell r="G40" t="str">
            <v>СЛАБКОВСКАЯ В.Н. ( ВК, г. ОМСК)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15-16 ЛЕТ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28 июня - 01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45</v>
          </cell>
          <cell r="C23">
            <v>10132636770</v>
          </cell>
          <cell r="D23" t="str">
            <v>ГУЛЬМУТДИНОВ Раиль</v>
          </cell>
          <cell r="E23">
            <v>39696</v>
          </cell>
          <cell r="F23" t="str">
            <v>1 СР</v>
          </cell>
          <cell r="G23" t="str">
            <v>Республика Татарстан</v>
          </cell>
        </row>
        <row r="24">
          <cell r="A24">
            <v>2</v>
          </cell>
          <cell r="B24">
            <v>47</v>
          </cell>
          <cell r="C24">
            <v>10144195332</v>
          </cell>
          <cell r="D24" t="str">
            <v>МОТУНОВ Матвей</v>
          </cell>
          <cell r="E24">
            <v>39862</v>
          </cell>
          <cell r="F24" t="str">
            <v>1 СР</v>
          </cell>
          <cell r="G24" t="str">
            <v>Ростовская область</v>
          </cell>
        </row>
        <row r="25">
          <cell r="A25">
            <v>3</v>
          </cell>
          <cell r="B25">
            <v>48</v>
          </cell>
          <cell r="C25">
            <v>10140877932</v>
          </cell>
          <cell r="D25" t="str">
            <v>СЛЫШКИН Мартин</v>
          </cell>
          <cell r="E25">
            <v>40045</v>
          </cell>
          <cell r="F25" t="str">
            <v>1 СР</v>
          </cell>
          <cell r="G25" t="str">
            <v>Ростовская область</v>
          </cell>
        </row>
        <row r="26">
          <cell r="A26">
            <v>4</v>
          </cell>
          <cell r="B26">
            <v>46</v>
          </cell>
          <cell r="C26">
            <v>10153186525</v>
          </cell>
          <cell r="D26" t="str">
            <v>ДЕМИДОВ Илья</v>
          </cell>
          <cell r="E26">
            <v>39857</v>
          </cell>
          <cell r="F26" t="str">
            <v>1 СР</v>
          </cell>
          <cell r="G26" t="str">
            <v>Тюменская область</v>
          </cell>
        </row>
        <row r="27">
          <cell r="A27">
            <v>5</v>
          </cell>
          <cell r="B27">
            <v>49</v>
          </cell>
          <cell r="C27">
            <v>10152749924</v>
          </cell>
          <cell r="D27" t="str">
            <v>КУЗНЕЦОВ Егор</v>
          </cell>
          <cell r="E27">
            <v>40063</v>
          </cell>
          <cell r="F27" t="str">
            <v>2 СР</v>
          </cell>
          <cell r="G27" t="str">
            <v>Республика Башкортостан</v>
          </cell>
        </row>
        <row r="28">
          <cell r="A28">
            <v>6</v>
          </cell>
          <cell r="B28">
            <v>50</v>
          </cell>
          <cell r="C28">
            <v>10153742960</v>
          </cell>
          <cell r="D28" t="str">
            <v>ШИМЯКОВ Егор</v>
          </cell>
          <cell r="E28">
            <v>40065</v>
          </cell>
          <cell r="F28" t="str">
            <v>1 СР</v>
          </cell>
          <cell r="G28" t="str">
            <v>Ростовская область</v>
          </cell>
        </row>
        <row r="30">
          <cell r="A30" t="str">
            <v>ПОГОДНЫЕ УСЛОВИЯ</v>
          </cell>
          <cell r="G30" t="str">
            <v>СТАТИСТИКА ГОНКИ</v>
          </cell>
        </row>
        <row r="31">
          <cell r="A31" t="str">
            <v>Температура:</v>
          </cell>
          <cell r="G31" t="str">
            <v>Субъектов РФ</v>
          </cell>
        </row>
        <row r="32">
          <cell r="A32" t="str">
            <v>Влажность:</v>
          </cell>
          <cell r="G32" t="str">
            <v>Заявлено</v>
          </cell>
        </row>
        <row r="33">
          <cell r="A33" t="str">
            <v>Осадки:</v>
          </cell>
          <cell r="G33" t="str">
            <v>Стартовало</v>
          </cell>
        </row>
        <row r="34">
          <cell r="A34" t="str">
            <v>Ветер:</v>
          </cell>
          <cell r="G34" t="str">
            <v>Финишировало</v>
          </cell>
        </row>
        <row r="35">
          <cell r="G35" t="str">
            <v>Н. финишировало</v>
          </cell>
        </row>
        <row r="36">
          <cell r="G36" t="str">
            <v>Дисквалифицировано</v>
          </cell>
        </row>
        <row r="37">
          <cell r="G37" t="str">
            <v>Н. стартовало</v>
          </cell>
        </row>
        <row r="39">
          <cell r="D39" t="str">
            <v>ГЛАВНЫЙ СУДЬЯ</v>
          </cell>
          <cell r="G39" t="str">
            <v>ГЛАВНЫЙ СЕКРЕТАРЬ</v>
          </cell>
        </row>
        <row r="45">
          <cell r="D45" t="str">
            <v xml:space="preserve">БОЯРОВ В.В. (ВК, г. САРАНСК) </v>
          </cell>
          <cell r="G45" t="str">
            <v>СЛАБКОВСКАЯ В.Н. ( ВК, г. ОМСК)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Республики Татарстан</v>
          </cell>
        </row>
        <row r="3">
          <cell r="A3" t="str">
            <v>Федерация велосипедного спорта России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13-14 ЛЕТ</v>
          </cell>
        </row>
        <row r="13">
          <cell r="A13" t="str">
            <v>МЕСТО ПРОВЕДЕНИЯ: г. Казань -Экстрим-парк "УРАМ"</v>
          </cell>
          <cell r="G13" t="str">
            <v>НАЧАЛО ГОНКИ:</v>
          </cell>
        </row>
        <row r="14">
          <cell r="A14" t="str">
            <v>ДАТА ПРОВЕДЕНИЯ: 28 июня - 01 июля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БОЯРОВ В.В. (ВК, г. САРАНСК)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51</v>
          </cell>
          <cell r="C23">
            <v>10141220563</v>
          </cell>
          <cell r="D23" t="str">
            <v>АШИХМИН Андрей</v>
          </cell>
          <cell r="E23">
            <v>40221</v>
          </cell>
          <cell r="F23" t="str">
            <v>2 СР</v>
          </cell>
          <cell r="G23" t="str">
            <v>Кировская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0">
          <cell r="D40" t="str">
            <v xml:space="preserve">БОЯРОВ В.В. (ВК, г. САРАНСК) </v>
          </cell>
          <cell r="G40" t="str">
            <v>СЛАБКОВСКАЯ В.Н. ( ВК, г. ОМСК)</v>
          </cell>
        </row>
      </sheetData>
      <sheetData sheetId="14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ЖЕНЩИНЫ</v>
          </cell>
        </row>
        <row r="12">
          <cell r="B12" t="str">
            <v>МЕСТО ПРОВЕДЕНИЯ: г. Казань -Экстрим-парк "УРАМ"</v>
          </cell>
        </row>
        <row r="13">
          <cell r="B13" t="str">
            <v>ДАТА ПРОВЕДЕНИЯ: 30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32</v>
          </cell>
          <cell r="D23">
            <v>10152489741</v>
          </cell>
          <cell r="E23" t="str">
            <v>КОНЮХОВА Александра</v>
          </cell>
          <cell r="F23">
            <v>32248</v>
          </cell>
          <cell r="G23" t="str">
            <v>КМС</v>
          </cell>
        </row>
        <row r="24">
          <cell r="B24">
            <v>2</v>
          </cell>
          <cell r="C24">
            <v>22</v>
          </cell>
          <cell r="D24">
            <v>10096489722</v>
          </cell>
          <cell r="E24" t="str">
            <v>ТЕРЕБОВА Анастасия</v>
          </cell>
          <cell r="F24">
            <v>36777</v>
          </cell>
          <cell r="G24" t="str">
            <v>МС</v>
          </cell>
        </row>
        <row r="25">
          <cell r="B25">
            <v>3</v>
          </cell>
          <cell r="C25">
            <v>29</v>
          </cell>
          <cell r="D25">
            <v>10131862689</v>
          </cell>
          <cell r="E25" t="str">
            <v>БЛИНОВА Анастасия</v>
          </cell>
          <cell r="F25">
            <v>36981</v>
          </cell>
          <cell r="G25" t="str">
            <v>КМС</v>
          </cell>
        </row>
        <row r="26">
          <cell r="B26">
            <v>4</v>
          </cell>
          <cell r="C26">
            <v>28</v>
          </cell>
          <cell r="D26">
            <v>10097381415</v>
          </cell>
          <cell r="E26" t="str">
            <v>РИЗАЕВА Дарья</v>
          </cell>
          <cell r="F26">
            <v>35351</v>
          </cell>
          <cell r="G26" t="str">
            <v>МС</v>
          </cell>
        </row>
        <row r="27">
          <cell r="B27">
            <v>5</v>
          </cell>
          <cell r="C27">
            <v>24</v>
          </cell>
          <cell r="D27">
            <v>10144340125</v>
          </cell>
          <cell r="E27" t="str">
            <v>КОРАБЕЛЬЩИКОВА Татьяна</v>
          </cell>
          <cell r="F27">
            <v>36347</v>
          </cell>
          <cell r="G27" t="str">
            <v>КМС</v>
          </cell>
        </row>
        <row r="28">
          <cell r="B28">
            <v>6</v>
          </cell>
          <cell r="C28">
            <v>26</v>
          </cell>
          <cell r="D28">
            <v>10066399413</v>
          </cell>
          <cell r="E28" t="str">
            <v>МАЛЫШЕВА Елена</v>
          </cell>
          <cell r="F28">
            <v>36485</v>
          </cell>
          <cell r="G28" t="str">
            <v>КМС</v>
          </cell>
        </row>
        <row r="29">
          <cell r="B29">
            <v>7</v>
          </cell>
          <cell r="C29">
            <v>25</v>
          </cell>
          <cell r="D29">
            <v>10119496102</v>
          </cell>
          <cell r="E29" t="str">
            <v>ГРАМАШОВА Алина</v>
          </cell>
          <cell r="F29">
            <v>37702</v>
          </cell>
          <cell r="G29" t="str">
            <v>МС</v>
          </cell>
        </row>
        <row r="30">
          <cell r="B30">
            <v>8</v>
          </cell>
          <cell r="C30">
            <v>27</v>
          </cell>
          <cell r="D30">
            <v>10066351620</v>
          </cell>
          <cell r="E30" t="str">
            <v>КРУГЛОВА Екатерина</v>
          </cell>
          <cell r="F30">
            <v>34518</v>
          </cell>
          <cell r="G30" t="str">
            <v>МС</v>
          </cell>
        </row>
        <row r="31">
          <cell r="C31">
            <v>31</v>
          </cell>
          <cell r="D31">
            <v>10140144873</v>
          </cell>
          <cell r="E31" t="str">
            <v>КОСТРОВА Диана</v>
          </cell>
          <cell r="F31">
            <v>38509</v>
          </cell>
          <cell r="G31" t="str">
            <v>КМС</v>
          </cell>
        </row>
        <row r="32">
          <cell r="C32">
            <v>23</v>
          </cell>
          <cell r="D32">
            <v>10119582489</v>
          </cell>
          <cell r="E32" t="str">
            <v>СИГАРЁВА Мария</v>
          </cell>
          <cell r="F32">
            <v>37972</v>
          </cell>
          <cell r="G32" t="str">
            <v>КМС</v>
          </cell>
        </row>
        <row r="33">
          <cell r="C33">
            <v>30</v>
          </cell>
          <cell r="D33">
            <v>10119777503</v>
          </cell>
          <cell r="E33" t="str">
            <v>ЧЕРНЯВСКАЯ Софья</v>
          </cell>
          <cell r="F33">
            <v>38237</v>
          </cell>
          <cell r="G33" t="str">
            <v>КМС</v>
          </cell>
        </row>
        <row r="36">
          <cell r="B36" t="str">
            <v>НЕ СТАРТОВАЛИ:</v>
          </cell>
        </row>
        <row r="39">
          <cell r="B39" t="str">
            <v>ПОГОДНЫЕ УСЛОВИЯ</v>
          </cell>
        </row>
        <row r="40">
          <cell r="B40" t="str">
            <v xml:space="preserve">  Погода в начале | Погода в конце | Т в начале | Т в конце | Влажность</v>
          </cell>
        </row>
        <row r="45">
          <cell r="B45" t="str">
            <v>ЗАМЕСТИТЕЛЬ ГЛАВНОГО СУДЬИ</v>
          </cell>
          <cell r="E45" t="str">
            <v>ГЛАВНЫЙ СУДЬЯ</v>
          </cell>
        </row>
        <row r="49">
          <cell r="B49" t="str">
            <v xml:space="preserve">МАЛАХОВ Р.А.. (1 кат., г. Ижевск) </v>
          </cell>
          <cell r="E49" t="str">
            <v xml:space="preserve">БОЯРОВ В.В. (ВК, г. Саранск) </v>
          </cell>
        </row>
      </sheetData>
      <sheetData sheetId="15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МУЖЧИНЫ</v>
          </cell>
        </row>
        <row r="13">
          <cell r="B13" t="str">
            <v>МЕСТО ПРОВЕДЕНИЯ: г. Казань -Экстрим-парк "УРАМ"</v>
          </cell>
        </row>
        <row r="14">
          <cell r="B14" t="str">
            <v>ДАТА ПРОВЕДЕНИЯ: 30 ИЮНЯ 2024 ГОДА</v>
          </cell>
        </row>
        <row r="16">
          <cell r="B16" t="str">
            <v>ИНФОРМАЦИЯ О ЖЮРИ И ГСК СОРЕВНОВАНИЙ:</v>
          </cell>
        </row>
        <row r="17">
          <cell r="B17" t="str">
            <v xml:space="preserve"> ТЕХНИЧЕСКИЙ ДЕЛЕГАТ ФВСР:</v>
          </cell>
        </row>
        <row r="18">
          <cell r="B18" t="str">
            <v xml:space="preserve"> АССИСТЕНТ ТД:</v>
          </cell>
        </row>
        <row r="19">
          <cell r="B19" t="str">
            <v xml:space="preserve"> ГЛАВНЫЙ СУДЬЯ:</v>
          </cell>
        </row>
        <row r="20">
          <cell r="B20" t="str">
            <v xml:space="preserve"> ГЛАВНЫЙ СЕКРЕТАРЬ:</v>
          </cell>
        </row>
        <row r="21">
          <cell r="B21" t="str">
            <v>ЗАМЕСТИТЕЛЬ ГЛАВНОГО СУДЬИ:</v>
          </cell>
        </row>
        <row r="22">
          <cell r="B22" t="str">
            <v>п/п</v>
          </cell>
          <cell r="C22" t="str">
            <v>СТАРТ №</v>
          </cell>
          <cell r="D22" t="str">
            <v>UCI ID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</row>
        <row r="24">
          <cell r="B24">
            <v>1</v>
          </cell>
          <cell r="C24">
            <v>7</v>
          </cell>
          <cell r="D24">
            <v>10066198642</v>
          </cell>
          <cell r="E24" t="str">
            <v>НОВОСЕЛОВ Максим</v>
          </cell>
          <cell r="F24">
            <v>32810</v>
          </cell>
          <cell r="G24" t="str">
            <v>КМС</v>
          </cell>
        </row>
        <row r="25">
          <cell r="B25">
            <v>2</v>
          </cell>
          <cell r="C25">
            <v>4</v>
          </cell>
          <cell r="D25">
            <v>10129838019</v>
          </cell>
          <cell r="E25" t="str">
            <v>СОРОКО Роман</v>
          </cell>
          <cell r="F25">
            <v>38518</v>
          </cell>
          <cell r="G25" t="str">
            <v>КМС</v>
          </cell>
        </row>
        <row r="26">
          <cell r="B26">
            <v>3</v>
          </cell>
          <cell r="C26">
            <v>17</v>
          </cell>
          <cell r="D26">
            <v>10066304231</v>
          </cell>
          <cell r="E26" t="str">
            <v>СУПОНИН Сергей</v>
          </cell>
          <cell r="F26">
            <v>36336</v>
          </cell>
          <cell r="G26" t="str">
            <v>КМС</v>
          </cell>
        </row>
        <row r="27">
          <cell r="B27">
            <v>4</v>
          </cell>
          <cell r="C27">
            <v>18</v>
          </cell>
          <cell r="D27">
            <v>10130778919</v>
          </cell>
          <cell r="E27" t="str">
            <v>РУДАКОВ Артём</v>
          </cell>
          <cell r="F27">
            <v>38065</v>
          </cell>
          <cell r="G27" t="str">
            <v>КМС</v>
          </cell>
        </row>
        <row r="28">
          <cell r="B28">
            <v>5</v>
          </cell>
          <cell r="C28">
            <v>6</v>
          </cell>
          <cell r="D28">
            <v>10089454491</v>
          </cell>
          <cell r="E28" t="str">
            <v>ХОЛОДНЯКОВ Артем</v>
          </cell>
          <cell r="F28">
            <v>37900</v>
          </cell>
          <cell r="G28" t="str">
            <v>КМС</v>
          </cell>
        </row>
        <row r="29">
          <cell r="B29">
            <v>6</v>
          </cell>
          <cell r="C29">
            <v>15</v>
          </cell>
          <cell r="D29">
            <v>10097223080</v>
          </cell>
          <cell r="E29" t="str">
            <v>ШАРИФИЕВ Амир</v>
          </cell>
          <cell r="F29">
            <v>37930</v>
          </cell>
          <cell r="G29" t="str">
            <v>КМС</v>
          </cell>
        </row>
        <row r="30">
          <cell r="B30">
            <v>7</v>
          </cell>
          <cell r="C30">
            <v>16</v>
          </cell>
          <cell r="D30">
            <v>10084682192</v>
          </cell>
          <cell r="E30" t="str">
            <v>ИСАКОВ Никита</v>
          </cell>
          <cell r="F30">
            <v>35954</v>
          </cell>
          <cell r="G30" t="str">
            <v>КМС</v>
          </cell>
        </row>
        <row r="31">
          <cell r="B31">
            <v>8</v>
          </cell>
          <cell r="C31">
            <v>10</v>
          </cell>
          <cell r="D31">
            <v>10066301908</v>
          </cell>
          <cell r="E31" t="str">
            <v>МОЛЛАЕВ Александр</v>
          </cell>
          <cell r="F31">
            <v>37610</v>
          </cell>
          <cell r="G31" t="str">
            <v>МС</v>
          </cell>
        </row>
        <row r="32">
          <cell r="B32">
            <v>9</v>
          </cell>
          <cell r="C32">
            <v>5</v>
          </cell>
          <cell r="D32">
            <v>10089109335</v>
          </cell>
          <cell r="E32" t="str">
            <v>АЛИЕВ Анар</v>
          </cell>
          <cell r="F32">
            <v>37694</v>
          </cell>
          <cell r="G32" t="str">
            <v>МС</v>
          </cell>
        </row>
        <row r="33">
          <cell r="B33">
            <v>10</v>
          </cell>
          <cell r="C33">
            <v>13</v>
          </cell>
          <cell r="D33">
            <v>10061949941</v>
          </cell>
          <cell r="E33" t="str">
            <v>РИЗАЕВ Ирек</v>
          </cell>
          <cell r="F33">
            <v>35704</v>
          </cell>
          <cell r="G33" t="str">
            <v>МСМК</v>
          </cell>
        </row>
        <row r="34">
          <cell r="B34">
            <v>11</v>
          </cell>
          <cell r="C34">
            <v>14</v>
          </cell>
          <cell r="D34">
            <v>10066301807</v>
          </cell>
          <cell r="E34" t="str">
            <v>ЛЮБИШКИН Арсений</v>
          </cell>
          <cell r="F34">
            <v>37951</v>
          </cell>
          <cell r="G34" t="str">
            <v>МС</v>
          </cell>
        </row>
        <row r="35">
          <cell r="B35">
            <v>12</v>
          </cell>
          <cell r="C35">
            <v>1</v>
          </cell>
          <cell r="D35">
            <v>10084695734</v>
          </cell>
          <cell r="E35" t="str">
            <v xml:space="preserve">ФОМИНОВ Никита </v>
          </cell>
          <cell r="F35">
            <v>36281</v>
          </cell>
          <cell r="G35" t="str">
            <v>МС</v>
          </cell>
        </row>
        <row r="36">
          <cell r="C36">
            <v>2</v>
          </cell>
          <cell r="D36">
            <v>10139701101</v>
          </cell>
          <cell r="E36" t="str">
            <v>НЕЧИПОРЮК Данил</v>
          </cell>
          <cell r="F36">
            <v>38342</v>
          </cell>
          <cell r="G36" t="str">
            <v>КМС</v>
          </cell>
        </row>
        <row r="37">
          <cell r="C37">
            <v>3</v>
          </cell>
          <cell r="D37">
            <v>10139700794</v>
          </cell>
          <cell r="E37" t="str">
            <v>ЧАЩИН Никита</v>
          </cell>
          <cell r="F37">
            <v>38349</v>
          </cell>
          <cell r="G37" t="str">
            <v>КМС</v>
          </cell>
        </row>
        <row r="38">
          <cell r="C38">
            <v>11</v>
          </cell>
          <cell r="D38">
            <v>10119779826</v>
          </cell>
          <cell r="E38" t="str">
            <v>ТАРАСОВ Никита</v>
          </cell>
          <cell r="F38">
            <v>38185</v>
          </cell>
          <cell r="G38" t="str">
            <v>КМС</v>
          </cell>
        </row>
        <row r="39">
          <cell r="C39">
            <v>8</v>
          </cell>
          <cell r="D39">
            <v>10140039284</v>
          </cell>
          <cell r="E39" t="str">
            <v>ГАЛКИН Дмитрий</v>
          </cell>
          <cell r="F39">
            <v>37933</v>
          </cell>
          <cell r="G39" t="str">
            <v>1 СР</v>
          </cell>
        </row>
        <row r="40">
          <cell r="C40">
            <v>12</v>
          </cell>
          <cell r="D40">
            <v>10084649860</v>
          </cell>
          <cell r="E40" t="str">
            <v>СЕМИН Илья</v>
          </cell>
          <cell r="F40">
            <v>36249</v>
          </cell>
          <cell r="G40" t="str">
            <v>КМС</v>
          </cell>
        </row>
        <row r="41">
          <cell r="C41">
            <v>19</v>
          </cell>
          <cell r="D41">
            <v>10066198541</v>
          </cell>
          <cell r="E41" t="str">
            <v>СТЕНЕНКО Вячеслав</v>
          </cell>
          <cell r="F41">
            <v>34436</v>
          </cell>
          <cell r="G41" t="str">
            <v>КМС</v>
          </cell>
        </row>
        <row r="42">
          <cell r="C42">
            <v>9</v>
          </cell>
          <cell r="D42">
            <v>10140039385</v>
          </cell>
          <cell r="E42" t="str">
            <v>СОКОЛОВ Игорь</v>
          </cell>
          <cell r="F42">
            <v>38016</v>
          </cell>
          <cell r="G42" t="str">
            <v>1 СР</v>
          </cell>
        </row>
        <row r="43">
          <cell r="C43">
            <v>20</v>
          </cell>
          <cell r="D43">
            <v>10120039605</v>
          </cell>
          <cell r="E43" t="str">
            <v>СЛЫШКИН Арсений</v>
          </cell>
          <cell r="F43">
            <v>38529</v>
          </cell>
          <cell r="G43" t="str">
            <v>КМС</v>
          </cell>
        </row>
        <row r="44">
          <cell r="C44">
            <v>21</v>
          </cell>
          <cell r="D44">
            <v>10130082842</v>
          </cell>
          <cell r="E44" t="str">
            <v>ДОЛГИХ Даниил</v>
          </cell>
          <cell r="F44">
            <v>38593</v>
          </cell>
          <cell r="G44" t="str">
            <v>КМС</v>
          </cell>
        </row>
      </sheetData>
      <sheetData sheetId="16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 (17-18 ЛЕТ)</v>
          </cell>
        </row>
        <row r="12">
          <cell r="B12" t="str">
            <v>МЕСТО ПРОВЕДЕНИЯ: г. Казань -Экстрим-парк "УРАМ"</v>
          </cell>
        </row>
        <row r="13">
          <cell r="B13" t="str">
            <v>ДАТА ПРОВЕДЕНИЯ: 30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38</v>
          </cell>
          <cell r="D23">
            <v>10129623508</v>
          </cell>
          <cell r="E23" t="str">
            <v>КОЗЛОВ Данил</v>
          </cell>
          <cell r="F23">
            <v>39020</v>
          </cell>
          <cell r="G23" t="str">
            <v>1 СР</v>
          </cell>
        </row>
        <row r="24">
          <cell r="B24">
            <v>2</v>
          </cell>
          <cell r="C24">
            <v>44</v>
          </cell>
          <cell r="D24">
            <v>10130580269</v>
          </cell>
          <cell r="E24" t="str">
            <v>ЗОЛЬНИКОВ Родион</v>
          </cell>
          <cell r="F24">
            <v>39402</v>
          </cell>
          <cell r="G24" t="str">
            <v>КМС</v>
          </cell>
        </row>
        <row r="25">
          <cell r="B25">
            <v>3</v>
          </cell>
          <cell r="C25">
            <v>42</v>
          </cell>
          <cell r="D25">
            <v>10132173291</v>
          </cell>
          <cell r="E25" t="str">
            <v>ТРИФОНОВ Артем</v>
          </cell>
          <cell r="F25">
            <v>39269</v>
          </cell>
          <cell r="G25" t="str">
            <v>1 СР</v>
          </cell>
        </row>
        <row r="26">
          <cell r="B26">
            <v>4</v>
          </cell>
          <cell r="C26">
            <v>36</v>
          </cell>
          <cell r="D26">
            <v>10151797304</v>
          </cell>
          <cell r="E26" t="str">
            <v>МИЩЕРСКИЙ Руслан</v>
          </cell>
          <cell r="F26">
            <v>38760</v>
          </cell>
          <cell r="G26" t="str">
            <v>1 СР</v>
          </cell>
        </row>
        <row r="27">
          <cell r="B27">
            <v>5</v>
          </cell>
          <cell r="C27">
            <v>43</v>
          </cell>
          <cell r="D27">
            <v>10140425971</v>
          </cell>
          <cell r="E27" t="str">
            <v>ДВОРЯНИНОВ Ярослав</v>
          </cell>
          <cell r="F27">
            <v>39348</v>
          </cell>
          <cell r="G27" t="str">
            <v>1 СР</v>
          </cell>
        </row>
        <row r="28">
          <cell r="B28">
            <v>6</v>
          </cell>
          <cell r="C28">
            <v>40</v>
          </cell>
          <cell r="D28">
            <v>10132636871</v>
          </cell>
          <cell r="E28" t="str">
            <v>МАКАРОВ Семен</v>
          </cell>
          <cell r="F28">
            <v>39230</v>
          </cell>
          <cell r="G28" t="str">
            <v>1 СР</v>
          </cell>
        </row>
        <row r="29">
          <cell r="B29">
            <v>7</v>
          </cell>
          <cell r="C29">
            <v>37</v>
          </cell>
          <cell r="D29">
            <v>10116370678</v>
          </cell>
          <cell r="E29" t="str">
            <v>ЯКИМОВ Николай</v>
          </cell>
          <cell r="F29">
            <v>39005</v>
          </cell>
          <cell r="G29" t="str">
            <v>1 СР</v>
          </cell>
        </row>
        <row r="30">
          <cell r="B30">
            <v>8</v>
          </cell>
          <cell r="C30">
            <v>39</v>
          </cell>
          <cell r="D30">
            <v>10130040911</v>
          </cell>
          <cell r="E30" t="str">
            <v>МИЗИН Дмитрий</v>
          </cell>
          <cell r="F30">
            <v>39020</v>
          </cell>
          <cell r="G30" t="str">
            <v>1 СР</v>
          </cell>
        </row>
        <row r="31">
          <cell r="C31">
            <v>41</v>
          </cell>
          <cell r="D31">
            <v>10134127338</v>
          </cell>
          <cell r="E31" t="str">
            <v>СЕМИЛЕТНИКОВ Глеб</v>
          </cell>
          <cell r="F31">
            <v>39239</v>
          </cell>
          <cell r="G31" t="str">
            <v>1 СР</v>
          </cell>
        </row>
        <row r="32">
          <cell r="B32">
            <v>10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11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12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7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ЮНИОРКИ (17-18 ЛЕТ)</v>
          </cell>
        </row>
        <row r="12">
          <cell r="B12" t="str">
            <v>МЕСТО ПРОВЕДЕНИЯ: г. Казань -Экстрим-парк "УРАМ"</v>
          </cell>
        </row>
        <row r="13">
          <cell r="B13" t="str">
            <v>ДАТА ПРОВЕДЕНИЯ: 30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33</v>
          </cell>
          <cell r="D23">
            <v>10129594206</v>
          </cell>
          <cell r="E23" t="str">
            <v>САФИНА Ралина</v>
          </cell>
          <cell r="F23">
            <v>39170</v>
          </cell>
          <cell r="G23" t="str">
            <v>1 СР</v>
          </cell>
        </row>
        <row r="24">
          <cell r="B24">
            <v>2</v>
          </cell>
          <cell r="C24">
            <v>34</v>
          </cell>
          <cell r="D24">
            <v>10129594307</v>
          </cell>
          <cell r="E24" t="str">
            <v>ИВАНОВА Элина</v>
          </cell>
          <cell r="F24">
            <v>39157</v>
          </cell>
          <cell r="G24" t="str">
            <v>КМС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B32">
            <v>10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11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12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8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ЮНОШИ (15-16 ЛЕТ)</v>
          </cell>
        </row>
        <row r="12">
          <cell r="B12" t="str">
            <v>МЕСТО ПРОВЕДЕНИЯ: г. Казань -Экстрим-парк "УРАМ"</v>
          </cell>
        </row>
        <row r="13">
          <cell r="B13" t="str">
            <v>ДАТА ПРОВЕДЕНИЯ: 30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46</v>
          </cell>
          <cell r="D23">
            <v>10153186525</v>
          </cell>
          <cell r="E23" t="str">
            <v>ДЕМИДОВ Илья</v>
          </cell>
          <cell r="F23">
            <v>39857</v>
          </cell>
          <cell r="G23" t="str">
            <v>1 СР</v>
          </cell>
        </row>
        <row r="24">
          <cell r="B24">
            <v>2</v>
          </cell>
          <cell r="C24">
            <v>48</v>
          </cell>
          <cell r="D24">
            <v>10140877932</v>
          </cell>
          <cell r="E24" t="str">
            <v>СЛЫШКИН Мартин</v>
          </cell>
          <cell r="F24">
            <v>40045</v>
          </cell>
          <cell r="G24" t="str">
            <v>1 СР</v>
          </cell>
        </row>
        <row r="25">
          <cell r="B25">
            <v>3</v>
          </cell>
          <cell r="C25">
            <v>47</v>
          </cell>
          <cell r="D25">
            <v>10144195332</v>
          </cell>
          <cell r="E25" t="str">
            <v>МОТУНОВ Матвей</v>
          </cell>
          <cell r="F25">
            <v>39862</v>
          </cell>
          <cell r="G25" t="str">
            <v>1 СР</v>
          </cell>
        </row>
        <row r="26">
          <cell r="B26">
            <v>4</v>
          </cell>
          <cell r="C26">
            <v>45</v>
          </cell>
          <cell r="D26">
            <v>10132636770</v>
          </cell>
          <cell r="E26" t="str">
            <v>ГУЛЬМУТДИНОВ Раиль</v>
          </cell>
          <cell r="F26">
            <v>39696</v>
          </cell>
          <cell r="G26" t="str">
            <v>1 СР</v>
          </cell>
        </row>
        <row r="27">
          <cell r="C27">
            <v>49</v>
          </cell>
          <cell r="D27">
            <v>10152749924</v>
          </cell>
          <cell r="E27" t="str">
            <v>КУЗНЕЦОВ Егор</v>
          </cell>
          <cell r="F27">
            <v>40063</v>
          </cell>
          <cell r="G27" t="str">
            <v>2 СР</v>
          </cell>
        </row>
        <row r="28">
          <cell r="C28">
            <v>50</v>
          </cell>
          <cell r="D28">
            <v>10153742960</v>
          </cell>
          <cell r="E28" t="str">
            <v>ШИМЯКОВ Егор</v>
          </cell>
          <cell r="F28">
            <v>40065</v>
          </cell>
          <cell r="G28" t="str">
            <v>1 СР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9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ДЕВУШКИ (15-16 ЛЕТ)</v>
          </cell>
        </row>
        <row r="12">
          <cell r="B12" t="str">
            <v>МЕСТО ПРОВЕДЕНИЯ: г. Казань -Экстрим-парк "УРАМ"</v>
          </cell>
        </row>
        <row r="13">
          <cell r="B13" t="str">
            <v>ДАТА ПРОВЕДЕНИЯ: 30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35</v>
          </cell>
          <cell r="D23">
            <v>10150612587</v>
          </cell>
          <cell r="E23" t="str">
            <v>ОСТРОВСКАЯ Валерия</v>
          </cell>
          <cell r="F23">
            <v>39457</v>
          </cell>
          <cell r="G23" t="str">
            <v>2 СР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20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ЮНОШИ (13-14 ЛЕТ)</v>
          </cell>
        </row>
        <row r="12">
          <cell r="B12" t="str">
            <v>МЕСТО ПРОВЕДЕНИЯ: г. Казань -Экстрим-парк "УРАМ"</v>
          </cell>
        </row>
        <row r="13">
          <cell r="B13" t="str">
            <v>ДАТА ПРОВЕДЕНИЯ: 30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51</v>
          </cell>
          <cell r="D23">
            <v>10141220563</v>
          </cell>
          <cell r="E23" t="str">
            <v>АШИХМИН Андрей</v>
          </cell>
          <cell r="F23">
            <v>40221</v>
          </cell>
          <cell r="G23" t="str">
            <v>2 СР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21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ЮНИОРЫ,ЮНИОРКИ (17-18 ЛЕТ)/ЮНОШИ,ДЕВУШКИ (15-16 ЛЕТ)/ЮНОШИ,ДЕВУШКИ (13-14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19</v>
          </cell>
          <cell r="D23">
            <v>10066198541</v>
          </cell>
          <cell r="E23" t="str">
            <v>СТЕНЕНКО Вячеслав</v>
          </cell>
          <cell r="F23">
            <v>34436</v>
          </cell>
          <cell r="G23" t="str">
            <v>КМС</v>
          </cell>
        </row>
        <row r="24">
          <cell r="B24">
            <v>2</v>
          </cell>
          <cell r="C24">
            <v>20</v>
          </cell>
          <cell r="D24">
            <v>10120039605</v>
          </cell>
          <cell r="E24" t="str">
            <v>СЛЫШКИН Арсений</v>
          </cell>
          <cell r="F24">
            <v>38529</v>
          </cell>
          <cell r="G24" t="str">
            <v>КМС</v>
          </cell>
        </row>
        <row r="25">
          <cell r="B25">
            <v>3</v>
          </cell>
          <cell r="C25">
            <v>21</v>
          </cell>
          <cell r="D25">
            <v>10130082842</v>
          </cell>
          <cell r="E25" t="str">
            <v>ДОЛГИХ Даниил</v>
          </cell>
          <cell r="F25">
            <v>38593</v>
          </cell>
          <cell r="G25" t="str">
            <v>КМС</v>
          </cell>
        </row>
        <row r="26">
          <cell r="B26">
            <v>4</v>
          </cell>
          <cell r="C26">
            <v>22</v>
          </cell>
          <cell r="D26">
            <v>10096489722</v>
          </cell>
          <cell r="E26" t="str">
            <v>ТЕРЕБОВА Анастасия</v>
          </cell>
          <cell r="F26">
            <v>36777</v>
          </cell>
          <cell r="G26" t="str">
            <v>МС</v>
          </cell>
        </row>
        <row r="27">
          <cell r="B27">
            <v>5</v>
          </cell>
          <cell r="C27">
            <v>23</v>
          </cell>
          <cell r="D27">
            <v>10119582489</v>
          </cell>
          <cell r="E27" t="str">
            <v>СИГАРЁВА Мария</v>
          </cell>
          <cell r="F27">
            <v>37972</v>
          </cell>
          <cell r="G27" t="str">
            <v>КМС</v>
          </cell>
        </row>
        <row r="28">
          <cell r="B28">
            <v>6</v>
          </cell>
          <cell r="C28">
            <v>24</v>
          </cell>
          <cell r="E28" t="str">
            <v>КОРАБЕЛЬЩИКОВА Татьяна</v>
          </cell>
          <cell r="F28">
            <v>36347</v>
          </cell>
          <cell r="G28" t="str">
            <v>КМС</v>
          </cell>
        </row>
        <row r="29">
          <cell r="B29">
            <v>7</v>
          </cell>
          <cell r="C29">
            <v>25</v>
          </cell>
          <cell r="D29">
            <v>10119496102</v>
          </cell>
          <cell r="E29" t="str">
            <v>ГРАМАШОВА Алина</v>
          </cell>
          <cell r="F29">
            <v>37702</v>
          </cell>
          <cell r="G29" t="str">
            <v>МС</v>
          </cell>
        </row>
        <row r="30">
          <cell r="B30">
            <v>8</v>
          </cell>
          <cell r="C30">
            <v>26</v>
          </cell>
          <cell r="D30">
            <v>10066399413</v>
          </cell>
          <cell r="E30" t="str">
            <v>МАЛЫШЕВА Елена</v>
          </cell>
          <cell r="F30">
            <v>36485</v>
          </cell>
          <cell r="G30" t="str">
            <v>КМС</v>
          </cell>
        </row>
        <row r="31">
          <cell r="B31">
            <v>9</v>
          </cell>
          <cell r="C31">
            <v>27</v>
          </cell>
          <cell r="D31">
            <v>10066351620</v>
          </cell>
          <cell r="E31" t="str">
            <v>КРУГЛОВА Екатерина</v>
          </cell>
          <cell r="F31">
            <v>34518</v>
          </cell>
          <cell r="G31" t="str">
            <v>МС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22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13-14 ЛЕТ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30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51</v>
          </cell>
          <cell r="D26" t="str">
            <v>АШИХМИН Андрей</v>
          </cell>
          <cell r="E26">
            <v>10141220563</v>
          </cell>
          <cell r="F26" t="str">
            <v>2 СР</v>
          </cell>
          <cell r="G26" t="str">
            <v>Кировская область</v>
          </cell>
        </row>
        <row r="28">
          <cell r="B28">
            <v>2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2">
          <cell r="B32">
            <v>4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5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6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ЛЮБИШКИН Арсений</v>
          </cell>
          <cell r="E40">
            <v>10066301807</v>
          </cell>
          <cell r="F40" t="str">
            <v>МС</v>
          </cell>
          <cell r="G40" t="str">
            <v>Краснодарский край</v>
          </cell>
        </row>
        <row r="41">
          <cell r="C41">
            <v>14</v>
          </cell>
        </row>
        <row r="42">
          <cell r="B42" t="str">
            <v>ГРУППА - 2</v>
          </cell>
        </row>
        <row r="43">
          <cell r="B43">
            <v>7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8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10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B53">
            <v>12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C55" t="str">
            <v>ГРУППА - 3</v>
          </cell>
        </row>
        <row r="56">
          <cell r="B56">
            <v>14</v>
          </cell>
        </row>
        <row r="57">
          <cell r="B57">
            <v>15</v>
          </cell>
        </row>
        <row r="58">
          <cell r="B58">
            <v>16</v>
          </cell>
        </row>
        <row r="59">
          <cell r="B59">
            <v>17</v>
          </cell>
        </row>
        <row r="60">
          <cell r="B60">
            <v>18</v>
          </cell>
        </row>
        <row r="61">
          <cell r="B61">
            <v>19</v>
          </cell>
        </row>
        <row r="62">
          <cell r="B62">
            <v>20</v>
          </cell>
        </row>
        <row r="63">
          <cell r="B63">
            <v>21</v>
          </cell>
        </row>
        <row r="64">
          <cell r="B64">
            <v>22</v>
          </cell>
        </row>
        <row r="65">
          <cell r="B65" t="str">
            <v>НЕ СТАРТОВАЛИ:</v>
          </cell>
        </row>
        <row r="67">
          <cell r="B67" t="str">
            <v>ПОГОДНЫЕ УСЛОВИЯ</v>
          </cell>
        </row>
        <row r="68">
          <cell r="B68" t="str">
            <v xml:space="preserve">  Погода в начале | Погода в конце | Т в начале | Т в конце | Влажность</v>
          </cell>
        </row>
      </sheetData>
      <sheetData sheetId="23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протокол-Финал-ДЕВУШКИ 15-16 ЛЕТ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30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35</v>
          </cell>
          <cell r="D26" t="str">
            <v>ОСТРОВСКАЯ Валерия</v>
          </cell>
          <cell r="E26">
            <v>10150612587</v>
          </cell>
          <cell r="F26" t="str">
            <v>2 СР</v>
          </cell>
          <cell r="G26" t="str">
            <v>Иркутская область</v>
          </cell>
        </row>
        <row r="28">
          <cell r="B28">
            <v>2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2">
          <cell r="B32">
            <v>4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5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6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ЛЮБИШКИН Арсений</v>
          </cell>
          <cell r="E40">
            <v>10066301807</v>
          </cell>
          <cell r="F40" t="str">
            <v>МС</v>
          </cell>
          <cell r="G40" t="str">
            <v>Краснодарский край</v>
          </cell>
        </row>
        <row r="41">
          <cell r="C41">
            <v>14</v>
          </cell>
        </row>
        <row r="42">
          <cell r="B42" t="str">
            <v>ГРУППА - 2</v>
          </cell>
        </row>
        <row r="43">
          <cell r="B43">
            <v>7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8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10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B53">
            <v>12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C55" t="str">
            <v>ГРУППА - 3</v>
          </cell>
        </row>
        <row r="56">
          <cell r="B56">
            <v>14</v>
          </cell>
        </row>
        <row r="57">
          <cell r="B57">
            <v>15</v>
          </cell>
        </row>
        <row r="58">
          <cell r="B58">
            <v>16</v>
          </cell>
        </row>
        <row r="59">
          <cell r="B59">
            <v>17</v>
          </cell>
        </row>
        <row r="60">
          <cell r="B60">
            <v>18</v>
          </cell>
        </row>
        <row r="61">
          <cell r="B61">
            <v>19</v>
          </cell>
        </row>
        <row r="62">
          <cell r="B62">
            <v>20</v>
          </cell>
        </row>
        <row r="63">
          <cell r="B63">
            <v>21</v>
          </cell>
        </row>
        <row r="64">
          <cell r="B64">
            <v>22</v>
          </cell>
        </row>
        <row r="65">
          <cell r="B65" t="str">
            <v>НЕ СТАРТОВАЛИ:</v>
          </cell>
        </row>
        <row r="67">
          <cell r="B67" t="str">
            <v>ПОГОДНЫЕ УСЛОВИЯ</v>
          </cell>
        </row>
        <row r="68">
          <cell r="B68" t="str">
            <v xml:space="preserve">  Погода в начале | Погода в конце | Т в начале | Т в конце | Влажность</v>
          </cell>
        </row>
      </sheetData>
      <sheetData sheetId="24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15-16 ЛЕТ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30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46</v>
          </cell>
          <cell r="D26" t="str">
            <v>ДЕМИДОВ Илья</v>
          </cell>
          <cell r="E26">
            <v>10153186525</v>
          </cell>
          <cell r="F26" t="str">
            <v>1 СР</v>
          </cell>
          <cell r="G26" t="str">
            <v>Тюменская область</v>
          </cell>
        </row>
        <row r="28">
          <cell r="B28">
            <v>2</v>
          </cell>
          <cell r="D28" t="str">
            <v>СЛЫШКИН Мартин</v>
          </cell>
          <cell r="E28">
            <v>10140877932</v>
          </cell>
          <cell r="F28" t="str">
            <v>1 СР</v>
          </cell>
          <cell r="G28" t="str">
            <v>Ростовская область</v>
          </cell>
        </row>
        <row r="29">
          <cell r="C29">
            <v>48</v>
          </cell>
        </row>
        <row r="30">
          <cell r="B30">
            <v>3</v>
          </cell>
          <cell r="D30" t="str">
            <v>МОТУНОВ Матвей</v>
          </cell>
          <cell r="E30">
            <v>10144195332</v>
          </cell>
          <cell r="F30" t="str">
            <v>1 СР</v>
          </cell>
          <cell r="G30" t="str">
            <v>Ростовская область</v>
          </cell>
        </row>
        <row r="31">
          <cell r="C31">
            <v>47</v>
          </cell>
        </row>
        <row r="32">
          <cell r="B32">
            <v>4</v>
          </cell>
          <cell r="D32" t="str">
            <v>ГУЛЬМУТДИНОВ Раиль</v>
          </cell>
          <cell r="E32">
            <v>10132636770</v>
          </cell>
          <cell r="F32" t="str">
            <v>1 СР</v>
          </cell>
          <cell r="G32" t="str">
            <v>Республика Татарстан</v>
          </cell>
        </row>
        <row r="33">
          <cell r="C33">
            <v>45</v>
          </cell>
        </row>
        <row r="34">
          <cell r="B34">
            <v>5</v>
          </cell>
          <cell r="D34" t="str">
            <v>КУЗНЕЦОВ Егор</v>
          </cell>
          <cell r="E34">
            <v>10152749924</v>
          </cell>
          <cell r="F34" t="str">
            <v>2 СР</v>
          </cell>
          <cell r="G34" t="str">
            <v>Республика Башкортостан</v>
          </cell>
        </row>
        <row r="35">
          <cell r="C35">
            <v>49</v>
          </cell>
        </row>
        <row r="36">
          <cell r="B36">
            <v>6</v>
          </cell>
          <cell r="D36" t="str">
            <v>ШИМЯКОВ Егор</v>
          </cell>
          <cell r="E36">
            <v>10153742960</v>
          </cell>
          <cell r="F36" t="str">
            <v>1 СР</v>
          </cell>
          <cell r="G36" t="str">
            <v>Ростовская область</v>
          </cell>
        </row>
        <row r="37">
          <cell r="C37">
            <v>50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ЛЮБИШКИН Арсений</v>
          </cell>
          <cell r="E40">
            <v>10066301807</v>
          </cell>
          <cell r="F40" t="str">
            <v>МС</v>
          </cell>
          <cell r="G40" t="str">
            <v>Краснодарский край</v>
          </cell>
        </row>
        <row r="41">
          <cell r="C41">
            <v>14</v>
          </cell>
        </row>
        <row r="42">
          <cell r="B42" t="str">
            <v>ГРУППА - 2</v>
          </cell>
        </row>
        <row r="43">
          <cell r="B43">
            <v>7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8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10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B53">
            <v>12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C55" t="str">
            <v>ГРУППА - 3</v>
          </cell>
        </row>
        <row r="56">
          <cell r="B56">
            <v>14</v>
          </cell>
        </row>
        <row r="57">
          <cell r="B57">
            <v>15</v>
          </cell>
        </row>
        <row r="58">
          <cell r="B58">
            <v>16</v>
          </cell>
        </row>
        <row r="59">
          <cell r="B59">
            <v>17</v>
          </cell>
        </row>
        <row r="60">
          <cell r="B60">
            <v>18</v>
          </cell>
        </row>
        <row r="61">
          <cell r="B61">
            <v>19</v>
          </cell>
        </row>
        <row r="62">
          <cell r="B62">
            <v>20</v>
          </cell>
        </row>
        <row r="63">
          <cell r="B63">
            <v>21</v>
          </cell>
        </row>
        <row r="64">
          <cell r="B64">
            <v>22</v>
          </cell>
        </row>
        <row r="65">
          <cell r="B65" t="str">
            <v>НЕ СТАРТОВАЛИ:</v>
          </cell>
        </row>
        <row r="67">
          <cell r="B67" t="str">
            <v>ПОГОДНЫЕ УСЛОВИЯ</v>
          </cell>
        </row>
        <row r="68">
          <cell r="B68" t="str">
            <v xml:space="preserve">  Погода в начале | Погода в конце | Т в начале | Т в конце | Влажность</v>
          </cell>
        </row>
      </sheetData>
      <sheetData sheetId="25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протокол-Квалификация-ЮНОШИ 15-16 ЛЕТ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29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45</v>
          </cell>
          <cell r="D26" t="str">
            <v>ГУЛЬМУТДИНОВ Раиль</v>
          </cell>
          <cell r="E26">
            <v>10132636770</v>
          </cell>
          <cell r="F26" t="str">
            <v>1 СР</v>
          </cell>
          <cell r="G26" t="str">
            <v>Республика Татарстан</v>
          </cell>
        </row>
        <row r="28">
          <cell r="B28">
            <v>2</v>
          </cell>
          <cell r="D28" t="str">
            <v>ДЕМИДОВ Илья</v>
          </cell>
          <cell r="E28">
            <v>10153186525</v>
          </cell>
          <cell r="F28" t="str">
            <v>1 СР</v>
          </cell>
          <cell r="G28" t="str">
            <v>Тюменская область</v>
          </cell>
        </row>
        <row r="29">
          <cell r="C29">
            <v>46</v>
          </cell>
        </row>
        <row r="30">
          <cell r="B30">
            <v>3</v>
          </cell>
          <cell r="D30" t="str">
            <v>МОТУНОВ Матвей</v>
          </cell>
          <cell r="E30">
            <v>10144195332</v>
          </cell>
          <cell r="F30" t="str">
            <v>1 СР</v>
          </cell>
          <cell r="G30" t="str">
            <v>Ростовская область</v>
          </cell>
        </row>
        <row r="31">
          <cell r="C31">
            <v>47</v>
          </cell>
        </row>
        <row r="32">
          <cell r="B32">
            <v>4</v>
          </cell>
          <cell r="D32" t="str">
            <v>СЛЫШКИН Мартин</v>
          </cell>
          <cell r="E32">
            <v>10140877932</v>
          </cell>
          <cell r="F32" t="str">
            <v>1 СР</v>
          </cell>
          <cell r="G32" t="str">
            <v>Ростовская область</v>
          </cell>
        </row>
        <row r="33">
          <cell r="C33">
            <v>48</v>
          </cell>
        </row>
        <row r="34">
          <cell r="B34">
            <v>5</v>
          </cell>
          <cell r="D34" t="str">
            <v>КУЗНЕЦОВ Егор</v>
          </cell>
          <cell r="E34">
            <v>10152749924</v>
          </cell>
          <cell r="F34" t="str">
            <v>2 СР</v>
          </cell>
          <cell r="G34" t="str">
            <v>Республика Башкортостан</v>
          </cell>
        </row>
        <row r="35">
          <cell r="C35">
            <v>49</v>
          </cell>
        </row>
        <row r="36">
          <cell r="B36">
            <v>6</v>
          </cell>
          <cell r="D36" t="str">
            <v>ШИМЯКОВ Егор</v>
          </cell>
          <cell r="E36">
            <v>10153742960</v>
          </cell>
          <cell r="F36" t="str">
            <v>1 СР</v>
          </cell>
          <cell r="G36" t="str">
            <v>Ростовская область</v>
          </cell>
        </row>
        <row r="37">
          <cell r="C37">
            <v>50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ЛЮБИШКИН Арсений</v>
          </cell>
          <cell r="E40">
            <v>10066301807</v>
          </cell>
          <cell r="F40" t="str">
            <v>МС</v>
          </cell>
          <cell r="G40" t="str">
            <v>Краснодарский край</v>
          </cell>
        </row>
        <row r="41">
          <cell r="C41">
            <v>14</v>
          </cell>
        </row>
        <row r="42">
          <cell r="B42" t="str">
            <v>ГРУППА - 2</v>
          </cell>
        </row>
        <row r="43">
          <cell r="B43">
            <v>7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8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10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11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B53">
            <v>12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C55" t="str">
            <v>ГРУППА - 3</v>
          </cell>
        </row>
        <row r="56">
          <cell r="B56">
            <v>14</v>
          </cell>
        </row>
        <row r="57">
          <cell r="B57">
            <v>15</v>
          </cell>
        </row>
        <row r="58">
          <cell r="B58">
            <v>16</v>
          </cell>
        </row>
        <row r="59">
          <cell r="B59">
            <v>17</v>
          </cell>
        </row>
        <row r="60">
          <cell r="B60">
            <v>18</v>
          </cell>
        </row>
        <row r="61">
          <cell r="B61">
            <v>19</v>
          </cell>
        </row>
        <row r="62">
          <cell r="B62">
            <v>20</v>
          </cell>
        </row>
        <row r="63">
          <cell r="B63">
            <v>21</v>
          </cell>
        </row>
        <row r="64">
          <cell r="B64">
            <v>22</v>
          </cell>
        </row>
        <row r="65">
          <cell r="B65" t="str">
            <v>НЕ СТАРТОВАЛИ:</v>
          </cell>
        </row>
        <row r="67">
          <cell r="B67" t="str">
            <v>ПОГОДНЫЕ УСЛОВИЯ</v>
          </cell>
        </row>
        <row r="68">
          <cell r="B68" t="str">
            <v xml:space="preserve">  Погода в начале | Погода в конце | Т в начале | Т в конце | Влажность</v>
          </cell>
        </row>
      </sheetData>
      <sheetData sheetId="26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протокол-Финал-ЮНИОРКИ 17-18 ЛЕТ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30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</v>
          </cell>
        </row>
        <row r="26">
          <cell r="B26">
            <v>1</v>
          </cell>
          <cell r="C26">
            <v>25</v>
          </cell>
          <cell r="D26" t="str">
            <v>ГРАМАШОВА Алина</v>
          </cell>
          <cell r="E26">
            <v>10119496102</v>
          </cell>
          <cell r="F26" t="str">
            <v>МС</v>
          </cell>
          <cell r="G26" t="str">
            <v>Московская область</v>
          </cell>
        </row>
        <row r="28">
          <cell r="B28">
            <v>2</v>
          </cell>
          <cell r="D28" t="str">
            <v>КРУГЛОВА Екатерина</v>
          </cell>
          <cell r="E28">
            <v>10066351620</v>
          </cell>
          <cell r="F28" t="str">
            <v>МС</v>
          </cell>
          <cell r="G28" t="str">
            <v>Самарская область</v>
          </cell>
        </row>
        <row r="29">
          <cell r="C29">
            <v>27</v>
          </cell>
        </row>
        <row r="30">
          <cell r="B30">
            <v>3</v>
          </cell>
          <cell r="D30" t="str">
            <v>МАЛЫШЕВА Елена</v>
          </cell>
          <cell r="E30">
            <v>10066399413</v>
          </cell>
          <cell r="F30" t="str">
            <v>КМС</v>
          </cell>
          <cell r="G30" t="str">
            <v>Московская область</v>
          </cell>
        </row>
        <row r="31">
          <cell r="C31">
            <v>26</v>
          </cell>
        </row>
        <row r="32">
          <cell r="B32">
            <v>1</v>
          </cell>
          <cell r="D32" t="str">
            <v>САФИНА Ралина</v>
          </cell>
          <cell r="E32">
            <v>10129594206</v>
          </cell>
          <cell r="F32" t="str">
            <v>1 СР</v>
          </cell>
          <cell r="G32" t="str">
            <v>Республика Татарстан</v>
          </cell>
        </row>
        <row r="33">
          <cell r="C33">
            <v>33</v>
          </cell>
        </row>
        <row r="34">
          <cell r="B34">
            <v>2</v>
          </cell>
          <cell r="D34" t="str">
            <v>ИВАНОВА Элина</v>
          </cell>
          <cell r="E34">
            <v>10129594307</v>
          </cell>
          <cell r="F34" t="str">
            <v>КМС</v>
          </cell>
          <cell r="G34" t="str">
            <v>Республика Татарстан</v>
          </cell>
        </row>
        <row r="35">
          <cell r="C35">
            <v>34</v>
          </cell>
        </row>
        <row r="36">
          <cell r="B36">
            <v>3</v>
          </cell>
          <cell r="D36" t="str">
            <v>СЛЫШКИН Арсений</v>
          </cell>
          <cell r="E36">
            <v>10120039605</v>
          </cell>
          <cell r="F36" t="str">
            <v>КМС</v>
          </cell>
          <cell r="G36" t="str">
            <v>Ростовская область</v>
          </cell>
        </row>
        <row r="37">
          <cell r="C37">
            <v>20</v>
          </cell>
        </row>
        <row r="38">
          <cell r="B38">
            <v>4</v>
          </cell>
          <cell r="C38">
            <v>21</v>
          </cell>
          <cell r="D38" t="str">
            <v>ДОЛГИХ Даниил</v>
          </cell>
          <cell r="E38">
            <v>10130082842</v>
          </cell>
          <cell r="F38" t="str">
            <v>КМС</v>
          </cell>
          <cell r="G38" t="str">
            <v>Казань</v>
          </cell>
        </row>
        <row r="40">
          <cell r="B40">
            <v>5</v>
          </cell>
          <cell r="D40" t="str">
            <v>ТЕРЕБОВА Анастасия</v>
          </cell>
          <cell r="E40">
            <v>10096489722</v>
          </cell>
          <cell r="F40" t="str">
            <v>МС</v>
          </cell>
          <cell r="G40" t="str">
            <v>Санкт-Петербург</v>
          </cell>
        </row>
        <row r="41">
          <cell r="C41">
            <v>22</v>
          </cell>
        </row>
        <row r="42">
          <cell r="B42">
            <v>6</v>
          </cell>
          <cell r="D42" t="str">
            <v>КОРАБЕЛЬЩИКОВА Татьяна</v>
          </cell>
          <cell r="E42">
            <v>10144340125</v>
          </cell>
          <cell r="F42" t="str">
            <v>КМС</v>
          </cell>
          <cell r="G42" t="str">
            <v>Московская область</v>
          </cell>
        </row>
        <row r="43">
          <cell r="C43">
            <v>24</v>
          </cell>
        </row>
        <row r="44">
          <cell r="B44">
            <v>10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11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12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C50" t="str">
            <v>ГРУППА - 3</v>
          </cell>
        </row>
        <row r="51">
          <cell r="B51">
            <v>14</v>
          </cell>
        </row>
        <row r="52">
          <cell r="B52">
            <v>15</v>
          </cell>
        </row>
        <row r="53">
          <cell r="B53">
            <v>16</v>
          </cell>
        </row>
        <row r="54">
          <cell r="B54">
            <v>17</v>
          </cell>
        </row>
        <row r="55">
          <cell r="B55">
            <v>18</v>
          </cell>
        </row>
        <row r="56">
          <cell r="B56">
            <v>19</v>
          </cell>
        </row>
        <row r="57">
          <cell r="B57">
            <v>20</v>
          </cell>
        </row>
        <row r="58">
          <cell r="B58">
            <v>21</v>
          </cell>
        </row>
        <row r="59">
          <cell r="B59">
            <v>22</v>
          </cell>
        </row>
        <row r="60">
          <cell r="B60" t="str">
            <v>НЕ СТАРТОВАЛИ:</v>
          </cell>
        </row>
        <row r="62">
          <cell r="B62" t="str">
            <v>ПОГОДНЫЕ УСЛОВИЯ</v>
          </cell>
        </row>
        <row r="63">
          <cell r="B63" t="str">
            <v xml:space="preserve">  Погода в начале | Погода в конце | Т в начале | Т в конце | Влажность</v>
          </cell>
        </row>
        <row r="68">
          <cell r="B68" t="str">
            <v>ЗАМЕСТИТЕЛЬ ГЛАВНОГО СУДЬИ</v>
          </cell>
          <cell r="E68" t="str">
            <v>ГЛАВНЫЙ СУДЬЯ</v>
          </cell>
        </row>
      </sheetData>
      <sheetData sheetId="27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протокол-Финал-ЮНИОРЫ 17-18 ЛЕТ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30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ЮНИОРЫ 17-18 ЛЕТ</v>
          </cell>
        </row>
        <row r="26">
          <cell r="B26">
            <v>1</v>
          </cell>
          <cell r="C26">
            <v>25</v>
          </cell>
          <cell r="D26" t="str">
            <v>ГРАМАШОВА Алина</v>
          </cell>
          <cell r="E26">
            <v>10119496102</v>
          </cell>
          <cell r="F26" t="str">
            <v>МС</v>
          </cell>
          <cell r="G26" t="str">
            <v>Московская область</v>
          </cell>
        </row>
        <row r="28">
          <cell r="B28">
            <v>2</v>
          </cell>
          <cell r="D28" t="str">
            <v>КРУГЛОВА Екатерина</v>
          </cell>
          <cell r="E28">
            <v>10066351620</v>
          </cell>
          <cell r="F28" t="str">
            <v>МС</v>
          </cell>
          <cell r="G28" t="str">
            <v>Самарская область</v>
          </cell>
        </row>
        <row r="29">
          <cell r="C29">
            <v>27</v>
          </cell>
        </row>
        <row r="30">
          <cell r="B30">
            <v>3</v>
          </cell>
          <cell r="D30" t="str">
            <v>МАЛЫШЕВА Елена</v>
          </cell>
          <cell r="E30">
            <v>10066399413</v>
          </cell>
          <cell r="F30" t="str">
            <v>КМС</v>
          </cell>
          <cell r="G30" t="str">
            <v>Московская область</v>
          </cell>
        </row>
        <row r="31">
          <cell r="C31">
            <v>26</v>
          </cell>
        </row>
        <row r="32">
          <cell r="B32">
            <v>1</v>
          </cell>
          <cell r="D32" t="str">
            <v>КОЗЛОВ Данил</v>
          </cell>
          <cell r="E32">
            <v>10129623508</v>
          </cell>
          <cell r="F32" t="str">
            <v>1 СР</v>
          </cell>
          <cell r="G32" t="str">
            <v>Казань</v>
          </cell>
        </row>
        <row r="33">
          <cell r="C33">
            <v>38</v>
          </cell>
        </row>
        <row r="34">
          <cell r="B34">
            <v>2</v>
          </cell>
          <cell r="D34" t="str">
            <v>ЗОЛЬНИКОВ Родион</v>
          </cell>
          <cell r="E34">
            <v>10130580269</v>
          </cell>
          <cell r="F34" t="str">
            <v>КМС</v>
          </cell>
          <cell r="G34" t="str">
            <v>Тюменская область</v>
          </cell>
        </row>
        <row r="35">
          <cell r="C35">
            <v>44</v>
          </cell>
        </row>
        <row r="36">
          <cell r="B36">
            <v>3</v>
          </cell>
          <cell r="D36" t="str">
            <v>ТРИФОНОВ Артем</v>
          </cell>
          <cell r="E36">
            <v>10132173291</v>
          </cell>
          <cell r="F36" t="str">
            <v>1 СР</v>
          </cell>
          <cell r="G36" t="str">
            <v>Московская область</v>
          </cell>
        </row>
        <row r="37">
          <cell r="C37">
            <v>42</v>
          </cell>
        </row>
        <row r="38">
          <cell r="B38">
            <v>4</v>
          </cell>
          <cell r="C38">
            <v>36</v>
          </cell>
          <cell r="D38" t="str">
            <v>МИЩЕРСКИЙ Руслан</v>
          </cell>
          <cell r="E38">
            <v>10151797304</v>
          </cell>
          <cell r="F38" t="str">
            <v>1 СР</v>
          </cell>
          <cell r="G38" t="str">
            <v>Ростовская область</v>
          </cell>
        </row>
        <row r="40">
          <cell r="B40" t="str">
            <v>ГРУППА - 2 ЮНИОРЫ 17-18 ЛЕТ</v>
          </cell>
        </row>
        <row r="41">
          <cell r="B41">
            <v>5</v>
          </cell>
          <cell r="D41" t="str">
            <v>ДВОРЯНИНОВ Ярослав</v>
          </cell>
          <cell r="E41">
            <v>10140425971</v>
          </cell>
          <cell r="F41" t="str">
            <v>1 СР</v>
          </cell>
          <cell r="G41" t="str">
            <v>Республика Татарстан</v>
          </cell>
        </row>
        <row r="42">
          <cell r="C42">
            <v>43</v>
          </cell>
        </row>
        <row r="43">
          <cell r="B43" t="str">
            <v>ГРУППА - 2 ЮНИОРЫ 17-18 ЛЕТ</v>
          </cell>
        </row>
        <row r="44">
          <cell r="B44">
            <v>6</v>
          </cell>
          <cell r="D44" t="str">
            <v>МАКАРОВ Семен</v>
          </cell>
          <cell r="E44">
            <v>10132636871</v>
          </cell>
          <cell r="F44" t="str">
            <v>1 СР</v>
          </cell>
          <cell r="G44" t="str">
            <v>Республика Татарстан</v>
          </cell>
        </row>
        <row r="45">
          <cell r="C45">
            <v>40</v>
          </cell>
        </row>
        <row r="46">
          <cell r="B46">
            <v>7</v>
          </cell>
          <cell r="D46" t="str">
            <v>ЯКИМОВ Николай</v>
          </cell>
          <cell r="E46">
            <v>10116370678</v>
          </cell>
          <cell r="F46" t="str">
            <v>1 СР</v>
          </cell>
          <cell r="G46" t="str">
            <v>Республика Татарстан</v>
          </cell>
        </row>
        <row r="47">
          <cell r="C47">
            <v>37</v>
          </cell>
        </row>
        <row r="48">
          <cell r="B48">
            <v>8</v>
          </cell>
          <cell r="D48" t="str">
            <v>МИЗИН Дмитрий</v>
          </cell>
          <cell r="E48">
            <v>10130040911</v>
          </cell>
          <cell r="F48" t="str">
            <v>1 СР</v>
          </cell>
          <cell r="G48" t="str">
            <v>Омская область</v>
          </cell>
        </row>
        <row r="49">
          <cell r="C49">
            <v>39</v>
          </cell>
        </row>
        <row r="50">
          <cell r="B50">
            <v>9</v>
          </cell>
          <cell r="D50" t="str">
            <v>ЗОЛЬНИКОВ Родион</v>
          </cell>
          <cell r="E50">
            <v>10130580269</v>
          </cell>
          <cell r="F50" t="str">
            <v>КМС</v>
          </cell>
          <cell r="G50" t="str">
            <v>Тюменская область</v>
          </cell>
        </row>
        <row r="51">
          <cell r="C51">
            <v>44</v>
          </cell>
        </row>
        <row r="52">
          <cell r="C52" t="str">
            <v>ГРУППА - 3</v>
          </cell>
        </row>
        <row r="53">
          <cell r="B53">
            <v>14</v>
          </cell>
        </row>
        <row r="54">
          <cell r="B54">
            <v>15</v>
          </cell>
        </row>
        <row r="55">
          <cell r="B55">
            <v>16</v>
          </cell>
        </row>
        <row r="56">
          <cell r="B56">
            <v>17</v>
          </cell>
        </row>
        <row r="57">
          <cell r="B57">
            <v>18</v>
          </cell>
        </row>
        <row r="58">
          <cell r="B58">
            <v>19</v>
          </cell>
        </row>
        <row r="59">
          <cell r="B59">
            <v>20</v>
          </cell>
        </row>
        <row r="60">
          <cell r="B60">
            <v>21</v>
          </cell>
        </row>
        <row r="61">
          <cell r="B61">
            <v>22</v>
          </cell>
        </row>
        <row r="62">
          <cell r="B62" t="str">
            <v>НЕ СТАРТОВАЛИ:</v>
          </cell>
        </row>
        <row r="64">
          <cell r="B64" t="str">
            <v>ПОГОДНЫЕ УСЛОВИЯ</v>
          </cell>
        </row>
        <row r="65">
          <cell r="B65" t="str">
            <v xml:space="preserve">  Погода в начале | Погода в конце | Т в начале | Т в конце | Влажность</v>
          </cell>
        </row>
        <row r="70">
          <cell r="B70" t="str">
            <v>ЗАМЕСТИТЕЛЬ ГЛАВНОГО СУДЬИ</v>
          </cell>
          <cell r="E70" t="str">
            <v>ГЛАВНЫЙ СУДЬЯ</v>
          </cell>
        </row>
      </sheetData>
      <sheetData sheetId="28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протокол-Квалификация-ЮНИОРЫ 17-18 ЛЕТ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29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ЮНИОРЫ 17-18 ЛЕТ</v>
          </cell>
        </row>
        <row r="26">
          <cell r="B26">
            <v>1</v>
          </cell>
          <cell r="C26">
            <v>25</v>
          </cell>
          <cell r="D26" t="str">
            <v>ГРАМАШОВА Алина</v>
          </cell>
          <cell r="E26">
            <v>10119496102</v>
          </cell>
          <cell r="F26" t="str">
            <v>МС</v>
          </cell>
          <cell r="G26" t="str">
            <v>Московская область</v>
          </cell>
        </row>
        <row r="28">
          <cell r="B28">
            <v>2</v>
          </cell>
          <cell r="D28" t="str">
            <v>КРУГЛОВА Екатерина</v>
          </cell>
          <cell r="E28">
            <v>10066351620</v>
          </cell>
          <cell r="F28" t="str">
            <v>МС</v>
          </cell>
          <cell r="G28" t="str">
            <v>Самарская область</v>
          </cell>
        </row>
        <row r="29">
          <cell r="C29">
            <v>27</v>
          </cell>
        </row>
        <row r="30">
          <cell r="B30">
            <v>3</v>
          </cell>
          <cell r="D30" t="str">
            <v>МАЛЫШЕВА Елена</v>
          </cell>
          <cell r="E30">
            <v>10066399413</v>
          </cell>
          <cell r="F30" t="str">
            <v>КМС</v>
          </cell>
          <cell r="G30" t="str">
            <v>Московская область</v>
          </cell>
        </row>
        <row r="31">
          <cell r="C31">
            <v>26</v>
          </cell>
        </row>
        <row r="32">
          <cell r="B32">
            <v>1</v>
          </cell>
          <cell r="D32" t="str">
            <v>МИЩЕРСКИЙ Руслан</v>
          </cell>
          <cell r="E32">
            <v>10151797304</v>
          </cell>
          <cell r="F32" t="str">
            <v>1 СР</v>
          </cell>
          <cell r="G32" t="str">
            <v>Ростовская область</v>
          </cell>
        </row>
        <row r="33">
          <cell r="C33">
            <v>36</v>
          </cell>
        </row>
        <row r="34">
          <cell r="B34">
            <v>2</v>
          </cell>
          <cell r="D34" t="str">
            <v>ЯКИМОВ Николай</v>
          </cell>
          <cell r="E34">
            <v>10116370678</v>
          </cell>
          <cell r="F34" t="str">
            <v>1 СР</v>
          </cell>
          <cell r="G34" t="str">
            <v>Республика Татарстан</v>
          </cell>
        </row>
        <row r="35">
          <cell r="C35">
            <v>37</v>
          </cell>
        </row>
        <row r="36">
          <cell r="B36">
            <v>3</v>
          </cell>
          <cell r="D36" t="str">
            <v>КОЗЛОВ Данил</v>
          </cell>
          <cell r="E36">
            <v>10129623508</v>
          </cell>
          <cell r="F36" t="str">
            <v>1 СР</v>
          </cell>
          <cell r="G36" t="str">
            <v>Казань</v>
          </cell>
        </row>
        <row r="37">
          <cell r="C37">
            <v>38</v>
          </cell>
        </row>
        <row r="38">
          <cell r="B38">
            <v>4</v>
          </cell>
          <cell r="C38">
            <v>39</v>
          </cell>
          <cell r="D38" t="str">
            <v>МИЗИН Дмитрий</v>
          </cell>
          <cell r="E38">
            <v>10130040911</v>
          </cell>
          <cell r="F38" t="str">
            <v>1 СР</v>
          </cell>
          <cell r="G38" t="str">
            <v>Омская область</v>
          </cell>
        </row>
        <row r="40">
          <cell r="B40">
            <v>5</v>
          </cell>
          <cell r="D40" t="str">
            <v>МАКАРОВ Семен</v>
          </cell>
          <cell r="E40">
            <v>10132636871</v>
          </cell>
          <cell r="F40" t="str">
            <v>1 СР</v>
          </cell>
          <cell r="G40" t="str">
            <v>Республика Татарстан</v>
          </cell>
        </row>
        <row r="41">
          <cell r="C41">
            <v>40</v>
          </cell>
        </row>
        <row r="42">
          <cell r="B42" t="str">
            <v>ГРУППА - 2 ЮНИОРЫ 17-18 ЛЕТ</v>
          </cell>
        </row>
        <row r="43">
          <cell r="B43">
            <v>6</v>
          </cell>
          <cell r="D43" t="str">
            <v>СЕМИЛЕТНИКОВ Глеб</v>
          </cell>
          <cell r="E43">
            <v>10134127338</v>
          </cell>
          <cell r="F43" t="str">
            <v>1 СР</v>
          </cell>
          <cell r="G43" t="str">
            <v>Московская область</v>
          </cell>
        </row>
        <row r="44">
          <cell r="C44">
            <v>41</v>
          </cell>
        </row>
        <row r="45">
          <cell r="B45">
            <v>7</v>
          </cell>
          <cell r="D45" t="str">
            <v>ТРИФОНОВ Артем</v>
          </cell>
          <cell r="E45">
            <v>10132173291</v>
          </cell>
          <cell r="F45" t="str">
            <v>1 СР</v>
          </cell>
          <cell r="G45" t="str">
            <v>Московская область</v>
          </cell>
        </row>
        <row r="46">
          <cell r="C46">
            <v>42</v>
          </cell>
        </row>
        <row r="47">
          <cell r="B47">
            <v>8</v>
          </cell>
          <cell r="D47" t="str">
            <v>ДВОРЯНИНОВ Ярослав</v>
          </cell>
          <cell r="E47">
            <v>10140425971</v>
          </cell>
          <cell r="F47" t="str">
            <v>1 СР</v>
          </cell>
          <cell r="G47" t="str">
            <v>Республика Татарстан</v>
          </cell>
        </row>
        <row r="48">
          <cell r="C48">
            <v>43</v>
          </cell>
        </row>
        <row r="49">
          <cell r="B49">
            <v>9</v>
          </cell>
          <cell r="D49" t="str">
            <v>ЗОЛЬНИКОВ Родион</v>
          </cell>
          <cell r="E49">
            <v>10130580269</v>
          </cell>
          <cell r="F49" t="str">
            <v>КМС</v>
          </cell>
          <cell r="G49" t="str">
            <v>Тюменская область</v>
          </cell>
        </row>
        <row r="50">
          <cell r="C50">
            <v>44</v>
          </cell>
        </row>
        <row r="51">
          <cell r="C51" t="str">
            <v>ГРУППА - 3</v>
          </cell>
        </row>
        <row r="52">
          <cell r="B52">
            <v>14</v>
          </cell>
        </row>
        <row r="53">
          <cell r="B53">
            <v>15</v>
          </cell>
        </row>
        <row r="54">
          <cell r="B54">
            <v>16</v>
          </cell>
        </row>
        <row r="55">
          <cell r="B55">
            <v>17</v>
          </cell>
        </row>
        <row r="56">
          <cell r="B56">
            <v>18</v>
          </cell>
        </row>
        <row r="57">
          <cell r="B57">
            <v>19</v>
          </cell>
        </row>
        <row r="58">
          <cell r="B58">
            <v>20</v>
          </cell>
        </row>
        <row r="59">
          <cell r="B59">
            <v>21</v>
          </cell>
        </row>
        <row r="60">
          <cell r="B60">
            <v>22</v>
          </cell>
        </row>
        <row r="61">
          <cell r="B61" t="str">
            <v>НЕ СТАРТОВАЛИ:</v>
          </cell>
        </row>
        <row r="63">
          <cell r="B63" t="str">
            <v>ПОГОДНЫЕ УСЛОВИЯ</v>
          </cell>
        </row>
        <row r="64">
          <cell r="B64" t="str">
            <v xml:space="preserve">  Погода в начале | Погода в конце | Т в начале | Т в конце | Влажность</v>
          </cell>
        </row>
        <row r="69">
          <cell r="B69" t="str">
            <v>ЗАМЕСТИТЕЛЬ ГЛАВНОГО СУДЬИ</v>
          </cell>
          <cell r="E69" t="str">
            <v>ГЛАВНЫЙ СУДЬЯ</v>
          </cell>
        </row>
      </sheetData>
      <sheetData sheetId="29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протокол-Квалификация-Мужчины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29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МУЖЧИНЫ</v>
          </cell>
        </row>
        <row r="26">
          <cell r="B26">
            <v>1</v>
          </cell>
          <cell r="C26">
            <v>5</v>
          </cell>
          <cell r="D26" t="str">
            <v>АЛИЕВ Анар</v>
          </cell>
          <cell r="E26">
            <v>10089109335</v>
          </cell>
          <cell r="F26" t="str">
            <v>МС</v>
          </cell>
          <cell r="G26" t="str">
            <v>Калининградская область</v>
          </cell>
        </row>
        <row r="28">
          <cell r="B28">
            <v>2</v>
          </cell>
          <cell r="C28">
            <v>1</v>
          </cell>
          <cell r="D28" t="str">
            <v xml:space="preserve">ФОМИНОВ Никита 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C30">
            <v>13</v>
          </cell>
          <cell r="D30" t="str">
            <v>РИЗАЕВ Ирек</v>
          </cell>
          <cell r="E30" t="e">
            <v>#N/A</v>
          </cell>
          <cell r="F30" t="e">
            <v>#N/A</v>
          </cell>
          <cell r="G30" t="e">
            <v>#N/A</v>
          </cell>
        </row>
        <row r="32">
          <cell r="B32">
            <v>4</v>
          </cell>
          <cell r="C32">
            <v>2</v>
          </cell>
          <cell r="D32" t="str">
            <v>НЕЧИПОРЮК Данил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5</v>
          </cell>
          <cell r="C34">
            <v>14</v>
          </cell>
          <cell r="D34" t="str">
            <v>ЛЮБИШКИН Арсений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6</v>
          </cell>
          <cell r="C36">
            <v>3</v>
          </cell>
          <cell r="D36" t="str">
            <v>ЧАЩИН Никита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ЛЮБИШКИН Арсений</v>
          </cell>
          <cell r="E40">
            <v>10066301807</v>
          </cell>
          <cell r="F40" t="str">
            <v>МС</v>
          </cell>
          <cell r="G40" t="str">
            <v>Краснодарский край</v>
          </cell>
        </row>
        <row r="41">
          <cell r="C41">
            <v>14</v>
          </cell>
        </row>
        <row r="42">
          <cell r="B42" t="str">
            <v>ГРУППА - 2 МУЖЧИНЫ</v>
          </cell>
        </row>
        <row r="43">
          <cell r="B43">
            <v>7</v>
          </cell>
          <cell r="C43">
            <v>11</v>
          </cell>
          <cell r="D43" t="str">
            <v>ТАРАСОВ Никита</v>
          </cell>
          <cell r="E43">
            <v>10119779826</v>
          </cell>
          <cell r="F43" t="str">
            <v>КМС</v>
          </cell>
          <cell r="G43" t="str">
            <v>Московская область</v>
          </cell>
        </row>
        <row r="45">
          <cell r="B45">
            <v>8</v>
          </cell>
          <cell r="D45" t="str">
            <v>ГАЛКИН Дмитрий</v>
          </cell>
          <cell r="E45">
            <v>10140039284</v>
          </cell>
          <cell r="F45" t="str">
            <v>1 СР</v>
          </cell>
          <cell r="G45" t="str">
            <v>Московская область</v>
          </cell>
        </row>
        <row r="46">
          <cell r="C46">
            <v>8</v>
          </cell>
        </row>
        <row r="47">
          <cell r="B47">
            <v>9</v>
          </cell>
          <cell r="D47" t="str">
            <v>СЕМИН Илья</v>
          </cell>
          <cell r="E47">
            <v>10084649860</v>
          </cell>
          <cell r="F47" t="str">
            <v>КМС</v>
          </cell>
          <cell r="G47" t="str">
            <v>Московская область</v>
          </cell>
        </row>
        <row r="48">
          <cell r="C48">
            <v>12</v>
          </cell>
        </row>
        <row r="49">
          <cell r="B49">
            <v>10</v>
          </cell>
          <cell r="D49" t="str">
            <v>СОРОКО Роман</v>
          </cell>
          <cell r="E49">
            <v>10129838019</v>
          </cell>
          <cell r="F49" t="str">
            <v>КМС</v>
          </cell>
          <cell r="G49" t="str">
            <v>Санкт-Петербург</v>
          </cell>
        </row>
        <row r="50">
          <cell r="C50">
            <v>4</v>
          </cell>
        </row>
        <row r="51">
          <cell r="B51">
            <v>11</v>
          </cell>
          <cell r="D51" t="str">
            <v>ИСАКОВ Никита</v>
          </cell>
        </row>
        <row r="52">
          <cell r="C52">
            <v>16</v>
          </cell>
        </row>
        <row r="53">
          <cell r="B53" t="str">
            <v>ГРУППА - 3 МУЖЧИНЫ</v>
          </cell>
        </row>
        <row r="54">
          <cell r="B54">
            <v>12</v>
          </cell>
          <cell r="D54" t="str">
            <v>РУДАКОВ Артём</v>
          </cell>
          <cell r="E54">
            <v>10130778919</v>
          </cell>
          <cell r="F54" t="str">
            <v>КМС</v>
          </cell>
          <cell r="G54" t="str">
            <v>Красноярский край</v>
          </cell>
        </row>
        <row r="55">
          <cell r="C55">
            <v>18</v>
          </cell>
        </row>
        <row r="56">
          <cell r="B56">
            <v>13</v>
          </cell>
          <cell r="C56">
            <v>6</v>
          </cell>
          <cell r="D56" t="str">
            <v>ХОЛОДНЯКОВ Артем</v>
          </cell>
          <cell r="E56">
            <v>10089454491</v>
          </cell>
          <cell r="F56" t="str">
            <v>КМС</v>
          </cell>
          <cell r="G56" t="str">
            <v>Калининградская область</v>
          </cell>
        </row>
        <row r="58">
          <cell r="B58">
            <v>14</v>
          </cell>
          <cell r="D58" t="str">
            <v>ШАРИФИЕВ Амир</v>
          </cell>
          <cell r="E58">
            <v>10097223080</v>
          </cell>
          <cell r="F58" t="str">
            <v>КМС</v>
          </cell>
          <cell r="G58" t="str">
            <v>Республика Татарстан</v>
          </cell>
        </row>
        <row r="59">
          <cell r="C59">
            <v>15</v>
          </cell>
        </row>
        <row r="60">
          <cell r="B60">
            <v>15</v>
          </cell>
          <cell r="D60" t="str">
            <v>СУПОНИН Сергей</v>
          </cell>
          <cell r="E60">
            <v>10066304231</v>
          </cell>
          <cell r="F60" t="str">
            <v>КМС</v>
          </cell>
          <cell r="G60" t="str">
            <v>Московская область</v>
          </cell>
        </row>
        <row r="61">
          <cell r="C61">
            <v>17</v>
          </cell>
        </row>
        <row r="62">
          <cell r="B62">
            <v>16</v>
          </cell>
          <cell r="D62" t="str">
            <v>СТЕНЕНКО Вячеслав</v>
          </cell>
          <cell r="E62">
            <v>10066198541</v>
          </cell>
          <cell r="F62" t="str">
            <v>КМС</v>
          </cell>
          <cell r="G62" t="str">
            <v>Ростовская область</v>
          </cell>
        </row>
        <row r="63">
          <cell r="C63">
            <v>19</v>
          </cell>
        </row>
        <row r="64">
          <cell r="B64" t="str">
            <v>ГРУППА - 4 МУЖЧИНЫ</v>
          </cell>
        </row>
        <row r="65">
          <cell r="B65">
            <v>17</v>
          </cell>
          <cell r="D65" t="str">
            <v>СОКОЛОВ Игорь</v>
          </cell>
        </row>
        <row r="66">
          <cell r="C66">
            <v>9</v>
          </cell>
        </row>
        <row r="67">
          <cell r="B67">
            <v>18</v>
          </cell>
          <cell r="D67" t="str">
            <v>СЛЫШКИН Арсений</v>
          </cell>
        </row>
        <row r="68">
          <cell r="C68">
            <v>20</v>
          </cell>
        </row>
        <row r="69">
          <cell r="B69">
            <v>19</v>
          </cell>
          <cell r="D69" t="str">
            <v>МОЛЛАЕВ Александр</v>
          </cell>
        </row>
        <row r="70">
          <cell r="C70">
            <v>10</v>
          </cell>
        </row>
        <row r="71">
          <cell r="B71">
            <v>20</v>
          </cell>
          <cell r="D71" t="str">
            <v>НОВОСЕЛОВ Максим</v>
          </cell>
        </row>
      </sheetData>
      <sheetData sheetId="30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протокол-Финал-Мужчины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30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МУЖЧИНЫ</v>
          </cell>
        </row>
        <row r="26">
          <cell r="B26">
            <v>1</v>
          </cell>
          <cell r="C26">
            <v>7</v>
          </cell>
          <cell r="D26" t="str">
            <v>НОВОСЕЛОВ Максим</v>
          </cell>
          <cell r="E26">
            <v>10066198642</v>
          </cell>
          <cell r="F26" t="str">
            <v>КМС</v>
          </cell>
          <cell r="G26" t="str">
            <v>Москва</v>
          </cell>
        </row>
        <row r="28">
          <cell r="B28">
            <v>2</v>
          </cell>
          <cell r="C28">
            <v>4</v>
          </cell>
          <cell r="D28" t="str">
            <v>СОРОКО Роман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C30">
            <v>17</v>
          </cell>
          <cell r="D30" t="str">
            <v>СУПОНИН Сергей</v>
          </cell>
          <cell r="E30" t="e">
            <v>#N/A</v>
          </cell>
          <cell r="F30" t="e">
            <v>#N/A</v>
          </cell>
          <cell r="G30" t="e">
            <v>#N/A</v>
          </cell>
        </row>
        <row r="32">
          <cell r="B32">
            <v>4</v>
          </cell>
          <cell r="C32">
            <v>18</v>
          </cell>
          <cell r="D32" t="str">
            <v>РУДАКОВ Артём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5</v>
          </cell>
          <cell r="C34">
            <v>6</v>
          </cell>
          <cell r="D34" t="str">
            <v>ХОЛОДНЯКОВ Артем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6</v>
          </cell>
          <cell r="C36">
            <v>15</v>
          </cell>
          <cell r="D36" t="str">
            <v>ШАРИФИЕВ Амир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40">
          <cell r="B40">
            <v>6</v>
          </cell>
          <cell r="D40" t="str">
            <v>ЛЮБИШКИН Арсений</v>
          </cell>
          <cell r="E40">
            <v>10066301807</v>
          </cell>
          <cell r="F40" t="str">
            <v>МС</v>
          </cell>
          <cell r="G40" t="str">
            <v>Краснодарский край</v>
          </cell>
        </row>
        <row r="41">
          <cell r="C41">
            <v>14</v>
          </cell>
        </row>
        <row r="42">
          <cell r="B42" t="str">
            <v>ГРУППА - 2 МУЖЧИНЫ</v>
          </cell>
        </row>
        <row r="43">
          <cell r="B43">
            <v>7</v>
          </cell>
          <cell r="C43">
            <v>16</v>
          </cell>
          <cell r="D43" t="str">
            <v>ИСАКОВ Никита</v>
          </cell>
          <cell r="E43">
            <v>10084682192</v>
          </cell>
          <cell r="F43" t="str">
            <v>КМС</v>
          </cell>
          <cell r="G43" t="str">
            <v>Красноярский край</v>
          </cell>
        </row>
        <row r="45">
          <cell r="B45">
            <v>8</v>
          </cell>
          <cell r="D45" t="str">
            <v>МОЛЛАЕВ Александр</v>
          </cell>
          <cell r="E45">
            <v>10066301908</v>
          </cell>
          <cell r="F45" t="str">
            <v>МС</v>
          </cell>
          <cell r="G45" t="str">
            <v>Краснодарский край</v>
          </cell>
        </row>
        <row r="46">
          <cell r="C46">
            <v>10</v>
          </cell>
        </row>
        <row r="47">
          <cell r="B47">
            <v>9</v>
          </cell>
          <cell r="D47" t="str">
            <v>АЛИЕВ Анар</v>
          </cell>
          <cell r="E47">
            <v>10089109335</v>
          </cell>
          <cell r="F47" t="str">
            <v>МС</v>
          </cell>
          <cell r="G47" t="str">
            <v>Калининградская область</v>
          </cell>
        </row>
        <row r="48">
          <cell r="C48">
            <v>5</v>
          </cell>
        </row>
        <row r="49">
          <cell r="B49">
            <v>10</v>
          </cell>
          <cell r="D49" t="str">
            <v>РИЗАЕВ Ирек</v>
          </cell>
          <cell r="E49">
            <v>10061949941</v>
          </cell>
          <cell r="F49" t="str">
            <v>МСМК</v>
          </cell>
          <cell r="G49" t="str">
            <v>Республика Татарстан</v>
          </cell>
        </row>
        <row r="50">
          <cell r="C50">
            <v>13</v>
          </cell>
        </row>
        <row r="51">
          <cell r="B51">
            <v>11</v>
          </cell>
          <cell r="D51" t="str">
            <v>ЛЮБИШКИН Арсений</v>
          </cell>
        </row>
        <row r="52">
          <cell r="C52">
            <v>14</v>
          </cell>
        </row>
        <row r="53">
          <cell r="B53" t="str">
            <v>ГРУППА - 3 МУЖЧИНЫ</v>
          </cell>
        </row>
        <row r="54">
          <cell r="B54">
            <v>12</v>
          </cell>
          <cell r="D54" t="str">
            <v xml:space="preserve">ФОМИНОВ Никита </v>
          </cell>
          <cell r="E54">
            <v>10084695734</v>
          </cell>
          <cell r="F54" t="str">
            <v>МС</v>
          </cell>
          <cell r="G54" t="str">
            <v>Санкт-Петербург</v>
          </cell>
        </row>
        <row r="55">
          <cell r="C55">
            <v>1</v>
          </cell>
        </row>
        <row r="56">
          <cell r="B56">
            <v>13</v>
          </cell>
          <cell r="C56">
            <v>6</v>
          </cell>
          <cell r="D56" t="str">
            <v>ХОЛОДНЯКОВ Артем</v>
          </cell>
          <cell r="E56">
            <v>10089454491</v>
          </cell>
          <cell r="F56" t="str">
            <v>КМС</v>
          </cell>
          <cell r="G56" t="str">
            <v>Калининградская область</v>
          </cell>
        </row>
        <row r="58">
          <cell r="B58">
            <v>14</v>
          </cell>
          <cell r="D58" t="str">
            <v>ШАРИФИЕВ Амир</v>
          </cell>
          <cell r="E58">
            <v>10097223080</v>
          </cell>
          <cell r="F58" t="str">
            <v>КМС</v>
          </cell>
          <cell r="G58" t="str">
            <v>Республика Татарстан</v>
          </cell>
        </row>
        <row r="59">
          <cell r="C59">
            <v>15</v>
          </cell>
        </row>
        <row r="60">
          <cell r="B60">
            <v>15</v>
          </cell>
          <cell r="D60" t="str">
            <v>СУПОНИН Сергей</v>
          </cell>
          <cell r="E60">
            <v>10066304231</v>
          </cell>
          <cell r="F60" t="str">
            <v>КМС</v>
          </cell>
          <cell r="G60" t="str">
            <v>Московская область</v>
          </cell>
        </row>
        <row r="61">
          <cell r="C61">
            <v>17</v>
          </cell>
        </row>
        <row r="62">
          <cell r="B62">
            <v>16</v>
          </cell>
          <cell r="D62" t="str">
            <v>СТЕНЕНКО Вячеслав</v>
          </cell>
          <cell r="E62">
            <v>10066198541</v>
          </cell>
          <cell r="F62" t="str">
            <v>КМС</v>
          </cell>
          <cell r="G62" t="str">
            <v>Ростовская область</v>
          </cell>
        </row>
        <row r="63">
          <cell r="C63">
            <v>19</v>
          </cell>
        </row>
        <row r="64">
          <cell r="B64" t="str">
            <v>ГРУППА - 4 МУЖЧИНЫ</v>
          </cell>
        </row>
        <row r="65">
          <cell r="B65">
            <v>17</v>
          </cell>
          <cell r="D65" t="str">
            <v>СОКОЛОВ Игорь</v>
          </cell>
        </row>
        <row r="66">
          <cell r="C66">
            <v>9</v>
          </cell>
        </row>
        <row r="67">
          <cell r="B67">
            <v>18</v>
          </cell>
          <cell r="D67" t="str">
            <v>СЛЫШКИН Арсений</v>
          </cell>
        </row>
        <row r="68">
          <cell r="C68">
            <v>20</v>
          </cell>
        </row>
        <row r="69">
          <cell r="B69">
            <v>19</v>
          </cell>
          <cell r="D69" t="str">
            <v>МОЛЛАЕВ Александр</v>
          </cell>
        </row>
        <row r="70">
          <cell r="C70">
            <v>10</v>
          </cell>
        </row>
        <row r="71">
          <cell r="B71">
            <v>20</v>
          </cell>
          <cell r="D71" t="str">
            <v>НОВОСЕЛОВ Максим</v>
          </cell>
        </row>
      </sheetData>
      <sheetData sheetId="31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протокол-Финал-Женщины</v>
          </cell>
        </row>
        <row r="11">
          <cell r="G11" t="str">
            <v>№ ВРВС</v>
          </cell>
        </row>
        <row r="12">
          <cell r="G12" t="str">
            <v>№ ЕКП 2020</v>
          </cell>
        </row>
        <row r="13">
          <cell r="E13" t="str">
            <v>Комплексный зачет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30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ФАМИЛИЯ ИМЯ</v>
          </cell>
          <cell r="E23" t="str">
            <v>ЗАЧЕТ ОЧКИ</v>
          </cell>
        </row>
        <row r="24">
          <cell r="E24" t="str">
            <v>попытки</v>
          </cell>
          <cell r="G24" t="str">
            <v>Общий итог</v>
          </cell>
        </row>
        <row r="25">
          <cell r="B25" t="str">
            <v>ГРУППА- 1 ЖЕНЩИНЫ</v>
          </cell>
        </row>
        <row r="26">
          <cell r="B26">
            <v>1</v>
          </cell>
          <cell r="C26">
            <v>32</v>
          </cell>
          <cell r="D26" t="str">
            <v>КОНЮХОВА Александра</v>
          </cell>
          <cell r="E26">
            <v>1</v>
          </cell>
        </row>
        <row r="27">
          <cell r="E27">
            <v>2</v>
          </cell>
        </row>
        <row r="28">
          <cell r="B28">
            <v>2</v>
          </cell>
          <cell r="C28">
            <v>22</v>
          </cell>
          <cell r="D28" t="str">
            <v>ТЕРЕБОВА Анастасия</v>
          </cell>
          <cell r="E28">
            <v>1</v>
          </cell>
        </row>
        <row r="29">
          <cell r="E29">
            <v>2</v>
          </cell>
        </row>
        <row r="30">
          <cell r="B30">
            <v>3</v>
          </cell>
          <cell r="C30">
            <v>29</v>
          </cell>
          <cell r="D30" t="str">
            <v>БЛИНОВА Анастасия</v>
          </cell>
          <cell r="E30">
            <v>1</v>
          </cell>
        </row>
        <row r="31">
          <cell r="E31">
            <v>2</v>
          </cell>
        </row>
        <row r="32">
          <cell r="B32">
            <v>4</v>
          </cell>
          <cell r="C32">
            <v>28</v>
          </cell>
          <cell r="D32" t="str">
            <v>РИЗАЕВА Дарья</v>
          </cell>
          <cell r="E32">
            <v>1</v>
          </cell>
        </row>
        <row r="33">
          <cell r="E33">
            <v>2</v>
          </cell>
        </row>
        <row r="34">
          <cell r="B34" t="str">
            <v>ГРУППА- 2 ЖЕНЩИНЫ</v>
          </cell>
        </row>
        <row r="35">
          <cell r="B35">
            <v>5</v>
          </cell>
          <cell r="C35">
            <v>24</v>
          </cell>
          <cell r="D35" t="str">
            <v>КОРАБЕЛЬЩИКОВА Татьяна</v>
          </cell>
          <cell r="E35">
            <v>1</v>
          </cell>
        </row>
        <row r="36">
          <cell r="E36">
            <v>2</v>
          </cell>
        </row>
        <row r="37">
          <cell r="B37">
            <v>6</v>
          </cell>
          <cell r="C37">
            <v>26</v>
          </cell>
          <cell r="D37" t="str">
            <v>МАЛЫШЕВА Елена</v>
          </cell>
          <cell r="E37">
            <v>1</v>
          </cell>
        </row>
        <row r="38">
          <cell r="E38">
            <v>2</v>
          </cell>
        </row>
        <row r="39">
          <cell r="B39">
            <v>7</v>
          </cell>
          <cell r="C39">
            <v>25</v>
          </cell>
          <cell r="D39" t="str">
            <v>ГРАМАШОВА Алина</v>
          </cell>
          <cell r="E39">
            <v>1</v>
          </cell>
        </row>
        <row r="40">
          <cell r="E40">
            <v>2</v>
          </cell>
        </row>
        <row r="41">
          <cell r="B41">
            <v>8</v>
          </cell>
          <cell r="C41">
            <v>27</v>
          </cell>
          <cell r="D41" t="str">
            <v>КРУГЛОВА Екатерина</v>
          </cell>
          <cell r="E41">
            <v>1</v>
          </cell>
        </row>
        <row r="42">
          <cell r="E42">
            <v>2</v>
          </cell>
        </row>
        <row r="43">
          <cell r="B43">
            <v>9</v>
          </cell>
          <cell r="D43" t="e">
            <v>#N/A</v>
          </cell>
          <cell r="E43">
            <v>1</v>
          </cell>
        </row>
        <row r="44">
          <cell r="E44">
            <v>2</v>
          </cell>
        </row>
        <row r="45">
          <cell r="B45">
            <v>10</v>
          </cell>
          <cell r="C45">
            <v>27</v>
          </cell>
          <cell r="D45" t="str">
            <v>КРУГЛОВА Екатерина</v>
          </cell>
          <cell r="E45">
            <v>1</v>
          </cell>
        </row>
        <row r="46">
          <cell r="E46">
            <v>2</v>
          </cell>
        </row>
        <row r="47">
          <cell r="B47">
            <v>11</v>
          </cell>
          <cell r="C47">
            <v>28</v>
          </cell>
          <cell r="D47" t="str">
            <v>РИЗАЕВА Дарья</v>
          </cell>
          <cell r="E47">
            <v>1</v>
          </cell>
        </row>
        <row r="48">
          <cell r="E48">
            <v>2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</sheetData>
      <sheetData sheetId="32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ЧЕМПИОНАТ РОССИИ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протокол-Квалификация-Женщины</v>
          </cell>
        </row>
        <row r="11">
          <cell r="G11" t="str">
            <v>№ ВРВС</v>
          </cell>
        </row>
        <row r="12">
          <cell r="G12" t="str">
            <v>№ ЕКП 2020</v>
          </cell>
        </row>
        <row r="13">
          <cell r="E13" t="str">
            <v>Комплексный зачет</v>
          </cell>
        </row>
        <row r="14">
          <cell r="B14" t="str">
            <v>МЕСТО ПРОВЕДЕНИЯ: г. Казань -Экстрим-парк "УРАМ"</v>
          </cell>
        </row>
        <row r="15">
          <cell r="B15" t="str">
            <v>ДАТА ПРОВЕДЕНИЯ: 29 ИЮНЯ 2024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ФАМИЛИЯ ИМЯ</v>
          </cell>
          <cell r="E23" t="str">
            <v>ЗАЧЕТ ОЧКИ</v>
          </cell>
        </row>
        <row r="24">
          <cell r="E24" t="str">
            <v>попытки</v>
          </cell>
          <cell r="G24" t="str">
            <v>Общий итог</v>
          </cell>
        </row>
        <row r="25">
          <cell r="B25" t="str">
            <v>ГРУППА- 1 ЖЕНЩИНЫ</v>
          </cell>
        </row>
        <row r="26">
          <cell r="B26">
            <v>1</v>
          </cell>
          <cell r="C26">
            <v>25</v>
          </cell>
          <cell r="D26" t="str">
            <v>ГРАМАШОВА Алина</v>
          </cell>
          <cell r="E26">
            <v>1</v>
          </cell>
        </row>
        <row r="27">
          <cell r="E27">
            <v>2</v>
          </cell>
        </row>
        <row r="28">
          <cell r="B28">
            <v>2</v>
          </cell>
          <cell r="C28">
            <v>29</v>
          </cell>
          <cell r="D28" t="str">
            <v>БЛИНОВА Анастасия</v>
          </cell>
          <cell r="E28">
            <v>1</v>
          </cell>
        </row>
        <row r="29">
          <cell r="E29">
            <v>2</v>
          </cell>
        </row>
        <row r="30">
          <cell r="B30">
            <v>3</v>
          </cell>
          <cell r="C30">
            <v>31</v>
          </cell>
          <cell r="D30" t="str">
            <v>КОСТРОВА Диана</v>
          </cell>
          <cell r="E30">
            <v>1</v>
          </cell>
        </row>
        <row r="31">
          <cell r="E31">
            <v>2</v>
          </cell>
        </row>
        <row r="32">
          <cell r="B32">
            <v>4</v>
          </cell>
          <cell r="C32">
            <v>32</v>
          </cell>
          <cell r="D32" t="str">
            <v>КОНЮХОВА Александра</v>
          </cell>
          <cell r="E32">
            <v>1</v>
          </cell>
        </row>
        <row r="33">
          <cell r="E33">
            <v>2</v>
          </cell>
        </row>
        <row r="34">
          <cell r="B34">
            <v>5</v>
          </cell>
          <cell r="C34">
            <v>22</v>
          </cell>
          <cell r="D34" t="str">
            <v>ТЕРЕБОВА Анастасия</v>
          </cell>
          <cell r="E34">
            <v>1</v>
          </cell>
        </row>
        <row r="35">
          <cell r="E35">
            <v>2</v>
          </cell>
        </row>
        <row r="36">
          <cell r="B36">
            <v>6</v>
          </cell>
          <cell r="C36">
            <v>26</v>
          </cell>
          <cell r="D36" t="str">
            <v>МАЛЫШЕВА Елена</v>
          </cell>
          <cell r="E36">
            <v>1</v>
          </cell>
        </row>
        <row r="37">
          <cell r="E37">
            <v>2</v>
          </cell>
        </row>
        <row r="38">
          <cell r="B38" t="str">
            <v>ГРУППА-2 ЖЕНЩИНЫ</v>
          </cell>
        </row>
        <row r="39">
          <cell r="B39">
            <v>7</v>
          </cell>
          <cell r="C39">
            <v>23</v>
          </cell>
          <cell r="D39" t="str">
            <v>СИГАРЁВА Мария</v>
          </cell>
          <cell r="E39">
            <v>1</v>
          </cell>
        </row>
        <row r="40">
          <cell r="E40">
            <v>2</v>
          </cell>
        </row>
        <row r="41">
          <cell r="B41">
            <v>8</v>
          </cell>
          <cell r="C41">
            <v>30</v>
          </cell>
          <cell r="D41" t="str">
            <v>ЧЕРНЯВСКАЯ Софья</v>
          </cell>
          <cell r="E41">
            <v>1</v>
          </cell>
        </row>
        <row r="42">
          <cell r="E42">
            <v>2</v>
          </cell>
        </row>
        <row r="43">
          <cell r="B43">
            <v>9</v>
          </cell>
          <cell r="C43">
            <v>24</v>
          </cell>
          <cell r="D43" t="str">
            <v>КОРАБЕЛЬЩИКОВА Татьяна</v>
          </cell>
          <cell r="E43">
            <v>1</v>
          </cell>
        </row>
        <row r="44">
          <cell r="E44">
            <v>2</v>
          </cell>
        </row>
        <row r="45">
          <cell r="B45">
            <v>10</v>
          </cell>
          <cell r="C45">
            <v>27</v>
          </cell>
          <cell r="D45" t="str">
            <v>КРУГЛОВА Екатерина</v>
          </cell>
          <cell r="E45">
            <v>1</v>
          </cell>
        </row>
        <row r="46">
          <cell r="E46">
            <v>2</v>
          </cell>
        </row>
        <row r="47">
          <cell r="B47">
            <v>11</v>
          </cell>
          <cell r="C47">
            <v>28</v>
          </cell>
          <cell r="D47" t="str">
            <v>РИЗАЕВА Дарья</v>
          </cell>
          <cell r="E47">
            <v>1</v>
          </cell>
        </row>
        <row r="48">
          <cell r="E48">
            <v>2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</sheetData>
      <sheetData sheetId="33"/>
      <sheetData sheetId="34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МУЖЧИНЫ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28</v>
          </cell>
          <cell r="D23">
            <v>10097381415</v>
          </cell>
          <cell r="E23" t="str">
            <v>РИЗАЕВА Дарья</v>
          </cell>
          <cell r="F23">
            <v>35351</v>
          </cell>
          <cell r="G23" t="str">
            <v>МС</v>
          </cell>
        </row>
        <row r="24">
          <cell r="B24">
            <v>2</v>
          </cell>
          <cell r="C24">
            <v>29</v>
          </cell>
          <cell r="D24">
            <v>10131862689</v>
          </cell>
          <cell r="E24" t="str">
            <v>БЛИНОВА Анастасия</v>
          </cell>
          <cell r="F24">
            <v>36981</v>
          </cell>
          <cell r="G24" t="str">
            <v>КМС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35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ПЕРВЕНСТВО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 (17-18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30</v>
          </cell>
          <cell r="D23">
            <v>10119777503</v>
          </cell>
          <cell r="E23" t="str">
            <v>ЧЕРНЯВСКАЯ Софья</v>
          </cell>
          <cell r="F23">
            <v>38237</v>
          </cell>
          <cell r="G23" t="str">
            <v>КМС</v>
          </cell>
        </row>
        <row r="24">
          <cell r="B24">
            <v>2</v>
          </cell>
          <cell r="C24">
            <v>31</v>
          </cell>
          <cell r="D24">
            <v>10140144873</v>
          </cell>
          <cell r="E24" t="str">
            <v>КОСТРОВА Диана</v>
          </cell>
          <cell r="F24">
            <v>38509</v>
          </cell>
          <cell r="G24" t="str">
            <v>КМС</v>
          </cell>
        </row>
        <row r="25">
          <cell r="B25">
            <v>3</v>
          </cell>
          <cell r="C25">
            <v>32</v>
          </cell>
          <cell r="D25">
            <v>10152489741</v>
          </cell>
          <cell r="E25" t="str">
            <v>КОНЮХОВА Александра</v>
          </cell>
          <cell r="F25">
            <v>32248</v>
          </cell>
          <cell r="G25" t="str">
            <v>КМС</v>
          </cell>
        </row>
        <row r="26">
          <cell r="B26">
            <v>4</v>
          </cell>
          <cell r="C26">
            <v>33</v>
          </cell>
          <cell r="E26" t="str">
            <v>САФИНА Ралина</v>
          </cell>
          <cell r="F26">
            <v>39170</v>
          </cell>
          <cell r="G26" t="str">
            <v>1 СР</v>
          </cell>
        </row>
        <row r="33">
          <cell r="B33" t="str">
            <v>НЕ СТАРТОВАЛИ:</v>
          </cell>
        </row>
        <row r="36">
          <cell r="B36" t="str">
            <v>ПОГОДНЫЕ УСЛОВИЯ</v>
          </cell>
        </row>
        <row r="37">
          <cell r="B37" t="str">
            <v xml:space="preserve">  Погода в начале | Погода в конце | Т в начале | Т в конце | Влажность</v>
          </cell>
        </row>
        <row r="42">
          <cell r="B42" t="str">
            <v>ЗАМЕСТИТЕЛЬ ГЛАВНОГО СУДЬИ</v>
          </cell>
          <cell r="E42" t="str">
            <v>ГЛАВНЫЙ СУДЬЯ</v>
          </cell>
        </row>
        <row r="46">
          <cell r="B46" t="str">
            <v xml:space="preserve">МАЛАХОВ Р.А.. (1 кат., г. Ижевск) </v>
          </cell>
          <cell r="E46" t="str">
            <v xml:space="preserve">БОЯРОВ В.В. (ВК, г. Саранск) </v>
          </cell>
        </row>
      </sheetData>
      <sheetData sheetId="36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ЧЕМПИОНАТ И ПЕРВЕНСТВО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ЮНОШИ (15-16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28</v>
          </cell>
          <cell r="D23">
            <v>10097381415</v>
          </cell>
          <cell r="E23" t="str">
            <v>РИЗАЕВА Дарья</v>
          </cell>
          <cell r="F23">
            <v>35351</v>
          </cell>
          <cell r="G23" t="str">
            <v>МС</v>
          </cell>
        </row>
        <row r="24">
          <cell r="B24">
            <v>2</v>
          </cell>
          <cell r="C24">
            <v>29</v>
          </cell>
          <cell r="D24">
            <v>10131862689</v>
          </cell>
          <cell r="E24" t="str">
            <v>БЛИНОВА Анастасия</v>
          </cell>
          <cell r="F24">
            <v>36981</v>
          </cell>
          <cell r="G24" t="str">
            <v>КМС</v>
          </cell>
        </row>
        <row r="25">
          <cell r="B25">
            <v>3</v>
          </cell>
          <cell r="C25">
            <v>30</v>
          </cell>
          <cell r="D25">
            <v>10119777503</v>
          </cell>
          <cell r="E25" t="str">
            <v>ЧЕРНЯВСКАЯ Софья</v>
          </cell>
          <cell r="F25">
            <v>38237</v>
          </cell>
          <cell r="G25" t="str">
            <v>КМС</v>
          </cell>
        </row>
        <row r="26">
          <cell r="B26">
            <v>4</v>
          </cell>
          <cell r="C26">
            <v>31</v>
          </cell>
          <cell r="D26">
            <v>10140144873</v>
          </cell>
          <cell r="E26" t="str">
            <v>КОСТРОВА Диана</v>
          </cell>
          <cell r="F26">
            <v>38509</v>
          </cell>
          <cell r="G26" t="str">
            <v>КМС</v>
          </cell>
        </row>
        <row r="27">
          <cell r="B27">
            <v>5</v>
          </cell>
          <cell r="C27">
            <v>32</v>
          </cell>
          <cell r="D27">
            <v>10152489741</v>
          </cell>
          <cell r="E27" t="str">
            <v>КОНЮХОВА Александра</v>
          </cell>
          <cell r="F27">
            <v>32248</v>
          </cell>
          <cell r="G27" t="str">
            <v>КМС</v>
          </cell>
        </row>
        <row r="28">
          <cell r="B28">
            <v>6</v>
          </cell>
          <cell r="C28">
            <v>33</v>
          </cell>
          <cell r="D28">
            <v>10129594206</v>
          </cell>
          <cell r="E28" t="str">
            <v>САФИНА Ралина</v>
          </cell>
          <cell r="F28">
            <v>39170</v>
          </cell>
          <cell r="G28" t="str">
            <v>1 СР</v>
          </cell>
        </row>
        <row r="29">
          <cell r="B29">
            <v>1</v>
          </cell>
          <cell r="C29">
            <v>34</v>
          </cell>
          <cell r="D29">
            <v>10129594307</v>
          </cell>
          <cell r="E29" t="str">
            <v>ИВАНОВА Элина</v>
          </cell>
          <cell r="F29">
            <v>39157</v>
          </cell>
          <cell r="G29" t="str">
            <v>КМС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37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ПЕРВЕНСТВО ОМСКОЙ ОБЛАСТИ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 (17-18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28</v>
          </cell>
          <cell r="D23">
            <v>10097381415</v>
          </cell>
          <cell r="E23" t="str">
            <v>РИЗАЕВА Дарья</v>
          </cell>
          <cell r="F23">
            <v>35351</v>
          </cell>
          <cell r="G23" t="str">
            <v>МС</v>
          </cell>
        </row>
        <row r="24">
          <cell r="B24">
            <v>2</v>
          </cell>
          <cell r="C24">
            <v>29</v>
          </cell>
          <cell r="D24">
            <v>10131862689</v>
          </cell>
          <cell r="E24" t="str">
            <v>БЛИНОВА Анастасия</v>
          </cell>
          <cell r="F24">
            <v>36981</v>
          </cell>
          <cell r="G24" t="str">
            <v>КМС</v>
          </cell>
        </row>
        <row r="25">
          <cell r="B25">
            <v>3</v>
          </cell>
          <cell r="C25">
            <v>35</v>
          </cell>
          <cell r="E25" t="str">
            <v>ОСТРОВСКАЯ Валерия</v>
          </cell>
          <cell r="F25">
            <v>39457</v>
          </cell>
          <cell r="G25" t="str">
            <v>2 СР</v>
          </cell>
        </row>
        <row r="26">
          <cell r="B26">
            <v>4</v>
          </cell>
          <cell r="C26">
            <v>30</v>
          </cell>
          <cell r="D26">
            <v>10119777503</v>
          </cell>
          <cell r="E26" t="str">
            <v>ЧЕРНЯВСКАЯ Софья</v>
          </cell>
          <cell r="F26">
            <v>38237</v>
          </cell>
          <cell r="G26" t="str">
            <v>КМС</v>
          </cell>
        </row>
        <row r="27">
          <cell r="B27">
            <v>5</v>
          </cell>
          <cell r="C27">
            <v>31</v>
          </cell>
          <cell r="D27">
            <v>10140144873</v>
          </cell>
          <cell r="E27" t="str">
            <v>КОСТРОВА Диана</v>
          </cell>
          <cell r="F27">
            <v>38509</v>
          </cell>
          <cell r="G27" t="str">
            <v>КМС</v>
          </cell>
        </row>
        <row r="28">
          <cell r="B28">
            <v>6</v>
          </cell>
          <cell r="C28">
            <v>32</v>
          </cell>
          <cell r="D28">
            <v>10152489741</v>
          </cell>
          <cell r="E28" t="str">
            <v>КОНЮХОВА Александра</v>
          </cell>
          <cell r="F28">
            <v>32248</v>
          </cell>
          <cell r="G28" t="str">
            <v>КМС</v>
          </cell>
        </row>
        <row r="29">
          <cell r="B29">
            <v>7</v>
          </cell>
          <cell r="C29">
            <v>33</v>
          </cell>
          <cell r="E29" t="str">
            <v>САФИНА Ралина</v>
          </cell>
          <cell r="F29">
            <v>39170</v>
          </cell>
          <cell r="G29" t="str">
            <v>1 СР</v>
          </cell>
        </row>
        <row r="30">
          <cell r="B30">
            <v>8</v>
          </cell>
          <cell r="C30">
            <v>34</v>
          </cell>
          <cell r="D30">
            <v>10129594307</v>
          </cell>
          <cell r="E30" t="str">
            <v>ИВАНОВА Элина</v>
          </cell>
          <cell r="F30">
            <v>39157</v>
          </cell>
          <cell r="G30" t="str">
            <v>КМС</v>
          </cell>
        </row>
        <row r="37">
          <cell r="B37" t="str">
            <v>НЕ СТАРТОВАЛИ:</v>
          </cell>
        </row>
        <row r="40">
          <cell r="B40" t="str">
            <v>ПОГОДНЫЕ УСЛОВИЯ</v>
          </cell>
        </row>
        <row r="41">
          <cell r="B41" t="str">
            <v xml:space="preserve">  Погода в начале | Погода в конце | Т в начале | Т в конце | Влажность</v>
          </cell>
        </row>
        <row r="46">
          <cell r="B46" t="str">
            <v>ЗАМЕСТИТЕЛЬ ГЛАВНОГО СУДЬИ</v>
          </cell>
          <cell r="E46" t="str">
            <v>ГЛАВНЫЙ СУДЬЯ</v>
          </cell>
        </row>
        <row r="50">
          <cell r="B50" t="str">
            <v xml:space="preserve">МАЛАХОВ Р.А.. (1 кат., г. Ижевск) </v>
          </cell>
          <cell r="E50" t="str">
            <v xml:space="preserve">БОЯРОВ В.В. (ВК, г. Саранск)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A616C-EA35-4618-9A6A-5D449DC1B1AA}">
  <sheetPr>
    <tabColor rgb="FFFF0000"/>
    <pageSetUpPr fitToPage="1"/>
  </sheetPr>
  <dimension ref="A1:U42"/>
  <sheetViews>
    <sheetView view="pageBreakPreview" topLeftCell="A10" zoomScale="80" zoomScaleNormal="50" zoomScaleSheetLayoutView="80" workbookViewId="0">
      <selection activeCell="J21" sqref="J21:K21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3.1796875" style="90" customWidth="1"/>
    <col min="4" max="4" width="22.45312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"/>
    </row>
    <row r="2" spans="1:21" s="2" customFormat="1" ht="20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"/>
    </row>
    <row r="3" spans="1:21" s="2" customFormat="1" ht="20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"/>
    </row>
    <row r="4" spans="1:21" ht="19.5" customHeight="1" x14ac:dyDescent="0.3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21" ht="20" hidden="1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Q5" s="2"/>
    </row>
    <row r="6" spans="1:21" s="5" customFormat="1" ht="20" customHeight="1" x14ac:dyDescent="0.35">
      <c r="A6" s="156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S6" s="6"/>
      <c r="T6" s="6"/>
      <c r="U6" s="6"/>
    </row>
    <row r="7" spans="1:21" s="5" customFormat="1" ht="1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S7" s="6"/>
      <c r="T7" s="6"/>
      <c r="U7" s="6"/>
    </row>
    <row r="8" spans="1:21" s="5" customFormat="1" ht="20" customHeight="1" thickBot="1" x14ac:dyDescent="0.4">
      <c r="A8" s="144" t="s">
        <v>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S8" s="6"/>
      <c r="T8" s="6"/>
      <c r="U8" s="6"/>
    </row>
    <row r="9" spans="1:21" ht="20" customHeight="1" thickTop="1" x14ac:dyDescent="0.35">
      <c r="A9" s="145" t="s">
        <v>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21" ht="20" customHeight="1" x14ac:dyDescent="0.35">
      <c r="A10" s="148" t="s">
        <v>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21" ht="20" customHeight="1" x14ac:dyDescent="0.35">
      <c r="A11" s="148" t="s">
        <v>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</row>
    <row r="12" spans="1:21" ht="7.5" customHeight="1" x14ac:dyDescent="0.3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21" ht="15.5" x14ac:dyDescent="0.35">
      <c r="A13" s="129" t="s">
        <v>8</v>
      </c>
      <c r="B13" s="130"/>
      <c r="C13" s="130"/>
      <c r="D13" s="130"/>
      <c r="E13" s="7"/>
      <c r="F13" s="7"/>
      <c r="G13" s="8" t="s">
        <v>9</v>
      </c>
      <c r="H13" s="9" t="s">
        <v>10</v>
      </c>
      <c r="I13" s="7"/>
      <c r="J13" s="7"/>
      <c r="K13" s="7"/>
      <c r="L13" s="9"/>
      <c r="M13" s="10"/>
      <c r="N13" s="11" t="s">
        <v>11</v>
      </c>
    </row>
    <row r="14" spans="1:21" ht="15.5" x14ac:dyDescent="0.35">
      <c r="A14" s="131" t="s">
        <v>12</v>
      </c>
      <c r="B14" s="132"/>
      <c r="C14" s="132"/>
      <c r="D14" s="132"/>
      <c r="E14" s="12"/>
      <c r="F14" s="12"/>
      <c r="G14" s="13" t="s">
        <v>13</v>
      </c>
      <c r="H14" s="14" t="s">
        <v>14</v>
      </c>
      <c r="I14" s="12"/>
      <c r="J14" s="12"/>
      <c r="K14" s="12"/>
      <c r="L14" s="14"/>
      <c r="M14" s="15"/>
      <c r="N14" s="16" t="s">
        <v>15</v>
      </c>
    </row>
    <row r="15" spans="1:21" ht="14.5" x14ac:dyDescent="0.35">
      <c r="A15" s="133" t="s">
        <v>16</v>
      </c>
      <c r="B15" s="134"/>
      <c r="C15" s="134"/>
      <c r="D15" s="134"/>
      <c r="E15" s="134"/>
      <c r="F15" s="134"/>
      <c r="G15" s="135"/>
      <c r="H15" s="136" t="s">
        <v>17</v>
      </c>
      <c r="I15" s="134"/>
      <c r="J15" s="134"/>
      <c r="K15" s="134"/>
      <c r="L15" s="134"/>
      <c r="M15" s="134"/>
      <c r="N15" s="137"/>
    </row>
    <row r="16" spans="1:21" ht="14.5" x14ac:dyDescent="0.35">
      <c r="A16" s="17" t="s">
        <v>18</v>
      </c>
      <c r="B16" s="18"/>
      <c r="C16" s="18"/>
      <c r="D16" s="19"/>
      <c r="E16" s="20"/>
      <c r="F16" s="19"/>
      <c r="G16" s="21"/>
      <c r="H16" s="138" t="s">
        <v>19</v>
      </c>
      <c r="I16" s="139"/>
      <c r="J16" s="139"/>
      <c r="K16" s="139"/>
      <c r="L16" s="139"/>
      <c r="M16" s="139"/>
      <c r="N16" s="140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23</v>
      </c>
      <c r="B18" s="18"/>
      <c r="C18" s="18"/>
      <c r="D18" s="22"/>
      <c r="E18" s="20"/>
      <c r="F18" s="19"/>
      <c r="G18" s="22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29"/>
      <c r="C19" s="29"/>
      <c r="D19" s="30"/>
      <c r="E19" s="30"/>
      <c r="F19" s="30"/>
      <c r="G19" s="23" t="s">
        <v>27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1" t="s">
        <v>28</v>
      </c>
      <c r="B21" s="118" t="s">
        <v>29</v>
      </c>
      <c r="C21" s="118" t="s">
        <v>30</v>
      </c>
      <c r="D21" s="118" t="s">
        <v>31</v>
      </c>
      <c r="E21" s="118" t="s">
        <v>32</v>
      </c>
      <c r="F21" s="118" t="s">
        <v>33</v>
      </c>
      <c r="G21" s="118" t="s">
        <v>34</v>
      </c>
      <c r="H21" s="120" t="s">
        <v>35</v>
      </c>
      <c r="I21" s="121"/>
      <c r="J21" s="124" t="s">
        <v>36</v>
      </c>
      <c r="K21" s="124"/>
      <c r="L21" s="125" t="s">
        <v>37</v>
      </c>
      <c r="M21" s="127" t="s">
        <v>38</v>
      </c>
      <c r="N21" s="111" t="s">
        <v>39</v>
      </c>
      <c r="P21" s="40"/>
      <c r="S21" s="41"/>
      <c r="T21" s="41"/>
      <c r="U21" s="41"/>
    </row>
    <row r="22" spans="1:21" s="39" customFormat="1" ht="17.25" customHeight="1" x14ac:dyDescent="0.35">
      <c r="A22" s="142"/>
      <c r="B22" s="119"/>
      <c r="C22" s="119"/>
      <c r="D22" s="119"/>
      <c r="E22" s="119"/>
      <c r="F22" s="119"/>
      <c r="G22" s="119"/>
      <c r="H22" s="122"/>
      <c r="I22" s="123"/>
      <c r="J22" s="42" t="s">
        <v>40</v>
      </c>
      <c r="K22" s="42" t="s">
        <v>41</v>
      </c>
      <c r="L22" s="126"/>
      <c r="M22" s="128"/>
      <c r="N22" s="112"/>
      <c r="P22" s="40"/>
      <c r="S22" s="41"/>
      <c r="T22" s="41"/>
      <c r="U22" s="41"/>
    </row>
    <row r="23" spans="1:21" ht="16.75" customHeight="1" x14ac:dyDescent="0.35">
      <c r="A23" s="43">
        <v>1</v>
      </c>
      <c r="B23" s="44">
        <v>33</v>
      </c>
      <c r="C23" s="45">
        <f>VLOOKUP(B23,[1]список!_xlnm.Print_Area,3)</f>
        <v>10129594206</v>
      </c>
      <c r="D23" s="46" t="str">
        <f>VLOOKUP(B23,[1]список!_xlnm.Print_Area,2)</f>
        <v>САФИНА Ралина</v>
      </c>
      <c r="E23" s="47">
        <f>VLOOKUP(B23,[1]список!_xlnm.Print_Area,4)</f>
        <v>39170</v>
      </c>
      <c r="F23" s="45" t="str">
        <f>VLOOKUP(B23,[1]список!_xlnm.Print_Area,5)</f>
        <v>1 СР</v>
      </c>
      <c r="G23" s="45" t="str">
        <f>VLOOKUP(B23,[1]список!_xlnm.Print_Area,6)</f>
        <v>Республика Татарстан</v>
      </c>
      <c r="H23" s="48"/>
      <c r="I23" s="49"/>
      <c r="J23" s="48">
        <v>12</v>
      </c>
      <c r="K23" s="48">
        <v>17</v>
      </c>
      <c r="L23" s="48">
        <v>17</v>
      </c>
      <c r="M23" s="50"/>
      <c r="N23" s="51"/>
      <c r="P23" s="40"/>
      <c r="Q23" s="39"/>
      <c r="R23" s="39"/>
      <c r="S23" s="41"/>
      <c r="T23" s="41"/>
      <c r="U23" s="41"/>
    </row>
    <row r="24" spans="1:21" ht="16.75" customHeight="1" x14ac:dyDescent="0.35">
      <c r="A24" s="43" t="s">
        <v>42</v>
      </c>
      <c r="B24" s="44">
        <v>34</v>
      </c>
      <c r="C24" s="45">
        <f>VLOOKUP(B24,[1]список!_xlnm.Print_Area,3)</f>
        <v>10129594307</v>
      </c>
      <c r="D24" s="46" t="str">
        <f>VLOOKUP(B24,[1]список!_xlnm.Print_Area,2)</f>
        <v>ИВАНОВА Элина</v>
      </c>
      <c r="E24" s="47">
        <f>VLOOKUP(B24,[1]список!_xlnm.Print_Area,4)</f>
        <v>39157</v>
      </c>
      <c r="F24" s="45" t="str">
        <f>VLOOKUP(B24,[1]список!_xlnm.Print_Area,5)</f>
        <v>КМС</v>
      </c>
      <c r="G24" s="45" t="str">
        <f>VLOOKUP(B24,[1]список!_xlnm.Print_Area,6)</f>
        <v>Республика Татарстан</v>
      </c>
      <c r="H24" s="48"/>
      <c r="I24" s="49"/>
      <c r="J24" s="48"/>
      <c r="K24" s="48"/>
      <c r="L24" s="48"/>
      <c r="M24" s="50"/>
      <c r="N24" s="51"/>
      <c r="P24" s="40"/>
      <c r="Q24" s="39"/>
      <c r="R24" s="39"/>
      <c r="S24" s="41"/>
      <c r="T24" s="41"/>
      <c r="U24" s="41"/>
    </row>
    <row r="25" spans="1:21" ht="7.5" customHeight="1" thickBot="1" x14ac:dyDescent="0.35">
      <c r="A25" s="52"/>
      <c r="B25" s="53"/>
      <c r="C25" s="52"/>
      <c r="D25" s="54"/>
      <c r="E25" s="55"/>
      <c r="F25" s="56"/>
      <c r="G25" s="55"/>
      <c r="H25" s="57"/>
      <c r="I25" s="58"/>
      <c r="J25" s="58"/>
      <c r="K25" s="58"/>
      <c r="L25" s="57"/>
      <c r="M25" s="58"/>
      <c r="N25" s="58"/>
      <c r="P25" s="40"/>
      <c r="Q25" s="39"/>
      <c r="R25" s="39"/>
      <c r="S25" s="41"/>
      <c r="T25" s="41"/>
      <c r="U25" s="41"/>
    </row>
    <row r="26" spans="1:21" ht="15" thickTop="1" x14ac:dyDescent="0.35">
      <c r="A26" s="113" t="s">
        <v>43</v>
      </c>
      <c r="B26" s="114"/>
      <c r="C26" s="114"/>
      <c r="D26" s="114"/>
      <c r="E26" s="59"/>
      <c r="F26" s="59"/>
      <c r="G26" s="114" t="s">
        <v>44</v>
      </c>
      <c r="H26" s="114"/>
      <c r="I26" s="114"/>
      <c r="J26" s="114"/>
      <c r="K26" s="114"/>
      <c r="L26" s="114"/>
      <c r="M26" s="114"/>
      <c r="N26" s="115"/>
      <c r="P26" s="40"/>
      <c r="Q26" s="39"/>
      <c r="R26" s="39"/>
      <c r="S26" s="41"/>
      <c r="T26" s="41"/>
      <c r="U26" s="41"/>
    </row>
    <row r="27" spans="1:21" ht="14.5" x14ac:dyDescent="0.35">
      <c r="A27" s="60" t="s">
        <v>45</v>
      </c>
      <c r="B27" s="61"/>
      <c r="C27" s="62"/>
      <c r="D27" s="63"/>
      <c r="E27" s="64"/>
      <c r="F27" s="64"/>
      <c r="G27" s="65" t="s">
        <v>46</v>
      </c>
      <c r="H27" s="66" cm="1">
        <f t="array" ref="H27">SUM(1/COUNTIF(G23:G24,G23:G24))</f>
        <v>1</v>
      </c>
      <c r="I27" s="67"/>
      <c r="J27" s="68"/>
      <c r="K27" s="68"/>
      <c r="L27" s="69"/>
      <c r="M27" s="65" t="s">
        <v>47</v>
      </c>
      <c r="N27" s="70">
        <f>COUNTIF(F$21:F121,"ЗМС")</f>
        <v>0</v>
      </c>
      <c r="P27" s="40"/>
      <c r="Q27" s="39"/>
      <c r="R27" s="39"/>
      <c r="S27" s="41"/>
      <c r="T27" s="41"/>
      <c r="U27" s="41"/>
    </row>
    <row r="28" spans="1:21" ht="14.5" x14ac:dyDescent="0.35">
      <c r="A28" s="60" t="s">
        <v>48</v>
      </c>
      <c r="B28" s="61"/>
      <c r="C28" s="71"/>
      <c r="D28" s="63"/>
      <c r="E28" s="72"/>
      <c r="F28" s="72"/>
      <c r="G28" s="65" t="s">
        <v>49</v>
      </c>
      <c r="H28" s="73">
        <v>2</v>
      </c>
      <c r="I28" s="74"/>
      <c r="J28" s="75"/>
      <c r="K28" s="75"/>
      <c r="L28" s="76"/>
      <c r="M28" s="65" t="s">
        <v>50</v>
      </c>
      <c r="N28" s="70">
        <f>COUNTIF(F$21:F121,"МСМК")</f>
        <v>0</v>
      </c>
      <c r="P28" s="40"/>
      <c r="Q28" s="39"/>
      <c r="R28" s="39"/>
      <c r="S28" s="41"/>
      <c r="T28" s="41"/>
      <c r="U28" s="41"/>
    </row>
    <row r="29" spans="1:21" ht="14.5" x14ac:dyDescent="0.35">
      <c r="A29" s="60" t="s">
        <v>51</v>
      </c>
      <c r="B29" s="61"/>
      <c r="C29" s="61"/>
      <c r="D29" s="63"/>
      <c r="E29" s="72"/>
      <c r="F29" s="72"/>
      <c r="G29" s="65" t="s">
        <v>52</v>
      </c>
      <c r="H29" s="73">
        <v>1</v>
      </c>
      <c r="I29" s="74"/>
      <c r="J29" s="75"/>
      <c r="K29" s="75"/>
      <c r="L29" s="76"/>
      <c r="M29" s="65" t="s">
        <v>53</v>
      </c>
      <c r="N29" s="70">
        <f>COUNTIF(F$21:F42,"МС")</f>
        <v>0</v>
      </c>
      <c r="P29" s="40"/>
      <c r="Q29" s="39"/>
      <c r="R29" s="39"/>
      <c r="S29" s="41"/>
      <c r="T29" s="41"/>
      <c r="U29" s="41"/>
    </row>
    <row r="30" spans="1:21" ht="14.5" x14ac:dyDescent="0.35">
      <c r="A30" s="60" t="s">
        <v>54</v>
      </c>
      <c r="B30" s="61"/>
      <c r="C30" s="61"/>
      <c r="D30" s="63"/>
      <c r="E30" s="72"/>
      <c r="F30" s="72"/>
      <c r="G30" s="65" t="s">
        <v>55</v>
      </c>
      <c r="H30" s="73">
        <f>COUNT(A12:A24)</f>
        <v>1</v>
      </c>
      <c r="I30" s="74"/>
      <c r="J30" s="75"/>
      <c r="K30" s="75"/>
      <c r="L30" s="76"/>
      <c r="M30" s="65" t="s">
        <v>56</v>
      </c>
      <c r="N30" s="70">
        <f>COUNTIF(F$20:F42,"КМС")</f>
        <v>1</v>
      </c>
      <c r="P30" s="40"/>
      <c r="Q30" s="39"/>
      <c r="R30" s="39"/>
      <c r="S30" s="41"/>
      <c r="T30" s="41"/>
      <c r="U30" s="41"/>
    </row>
    <row r="31" spans="1:21" ht="14.5" x14ac:dyDescent="0.35">
      <c r="A31" s="77"/>
      <c r="B31" s="61"/>
      <c r="C31" s="61"/>
      <c r="D31" s="63"/>
      <c r="G31" s="65" t="s">
        <v>57</v>
      </c>
      <c r="H31" s="73">
        <f>COUNTIF(A12:A24,"НФ")</f>
        <v>0</v>
      </c>
      <c r="I31" s="74"/>
      <c r="J31" s="75"/>
      <c r="K31" s="75"/>
      <c r="L31" s="76"/>
      <c r="M31" s="65" t="s">
        <v>58</v>
      </c>
      <c r="N31" s="70">
        <f>COUNTIF(F$23:F120,"1 СР")</f>
        <v>1</v>
      </c>
      <c r="P31" s="40"/>
      <c r="Q31" s="39"/>
      <c r="R31" s="39"/>
      <c r="S31" s="41"/>
      <c r="T31" s="41"/>
      <c r="U31" s="41"/>
    </row>
    <row r="32" spans="1:21" ht="14.5" x14ac:dyDescent="0.35">
      <c r="A32" s="78"/>
      <c r="B32" s="30"/>
      <c r="C32" s="29"/>
      <c r="D32" s="63"/>
      <c r="G32" s="65" t="s">
        <v>59</v>
      </c>
      <c r="H32" s="73">
        <f>COUNTIF(A12:A24,"ДСКВ")</f>
        <v>0</v>
      </c>
      <c r="I32" s="74"/>
      <c r="J32" s="75"/>
      <c r="K32" s="75"/>
      <c r="L32" s="76"/>
      <c r="M32" s="65" t="s">
        <v>60</v>
      </c>
      <c r="N32" s="70">
        <f>COUNTIF(F$23:F120,"2 СР")</f>
        <v>0</v>
      </c>
    </row>
    <row r="33" spans="1:21" ht="14.5" x14ac:dyDescent="0.35">
      <c r="A33" s="79"/>
      <c r="B33" s="61"/>
      <c r="C33" s="61"/>
      <c r="D33" s="63"/>
      <c r="E33" s="72"/>
      <c r="F33" s="72"/>
      <c r="G33" s="65" t="s">
        <v>61</v>
      </c>
      <c r="H33" s="73">
        <f>COUNTIF(A12:A24,"НС")</f>
        <v>1</v>
      </c>
      <c r="I33" s="80"/>
      <c r="J33" s="81"/>
      <c r="K33" s="81"/>
      <c r="L33" s="82"/>
      <c r="M33" s="65" t="s">
        <v>62</v>
      </c>
      <c r="N33" s="70">
        <f>COUNTIF(F$23:F120,"3 СР")</f>
        <v>0</v>
      </c>
    </row>
    <row r="34" spans="1:21" ht="5.25" customHeight="1" x14ac:dyDescent="0.35">
      <c r="A34" s="79"/>
      <c r="B34" s="61"/>
      <c r="C34" s="61"/>
      <c r="D34" s="61"/>
      <c r="E34" s="61"/>
      <c r="F34" s="61"/>
      <c r="G34" s="30"/>
      <c r="H34" s="83"/>
      <c r="I34" s="83"/>
      <c r="J34" s="83"/>
      <c r="K34" s="83"/>
      <c r="L34" s="83"/>
      <c r="M34" s="84"/>
      <c r="N34" s="85"/>
    </row>
    <row r="35" spans="1:21" ht="15.5" x14ac:dyDescent="0.35">
      <c r="A35" s="86"/>
      <c r="B35" s="87"/>
      <c r="C35" s="87"/>
      <c r="D35" s="116" t="s">
        <v>63</v>
      </c>
      <c r="E35" s="116"/>
      <c r="F35" s="116"/>
      <c r="G35" s="116" t="s">
        <v>64</v>
      </c>
      <c r="H35" s="116"/>
      <c r="I35" s="116"/>
      <c r="J35" s="88"/>
      <c r="K35" s="88"/>
      <c r="L35" s="116" t="str">
        <f>A19</f>
        <v>СУДЬЯ НА ФИНИШЕ:</v>
      </c>
      <c r="M35" s="116"/>
      <c r="N35" s="117"/>
    </row>
    <row r="36" spans="1:21" x14ac:dyDescent="0.3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8"/>
    </row>
    <row r="37" spans="1:21" x14ac:dyDescent="0.35">
      <c r="A37" s="89"/>
      <c r="D37" s="90"/>
      <c r="E37" s="90"/>
      <c r="F37" s="90"/>
      <c r="G37" s="90"/>
      <c r="H37" s="33"/>
      <c r="I37" s="90"/>
      <c r="J37" s="90"/>
      <c r="K37" s="90"/>
      <c r="L37" s="33"/>
      <c r="M37" s="90"/>
      <c r="N37" s="91"/>
    </row>
    <row r="38" spans="1:21" x14ac:dyDescent="0.35">
      <c r="A38" s="89"/>
      <c r="D38" s="90"/>
      <c r="E38" s="90"/>
      <c r="F38" s="90"/>
      <c r="G38" s="90"/>
      <c r="H38" s="33"/>
      <c r="I38" s="90"/>
      <c r="J38" s="90"/>
      <c r="K38" s="90"/>
      <c r="L38" s="33"/>
      <c r="M38" s="90"/>
      <c r="N38" s="91"/>
    </row>
    <row r="39" spans="1:21" x14ac:dyDescent="0.35">
      <c r="A39" s="89"/>
      <c r="D39" s="90"/>
      <c r="E39" s="90"/>
      <c r="F39" s="90"/>
      <c r="G39" s="90"/>
      <c r="H39" s="33"/>
      <c r="I39" s="90"/>
      <c r="J39" s="90"/>
      <c r="K39" s="90"/>
      <c r="L39" s="33"/>
      <c r="M39" s="90"/>
      <c r="N39" s="91"/>
    </row>
    <row r="40" spans="1:21" x14ac:dyDescent="0.35">
      <c r="A40" s="89"/>
      <c r="D40" s="90"/>
      <c r="E40" s="90"/>
      <c r="F40" s="90"/>
      <c r="G40" s="90"/>
      <c r="H40" s="33"/>
      <c r="I40" s="90"/>
      <c r="J40" s="90"/>
      <c r="K40" s="90"/>
      <c r="L40" s="33"/>
      <c r="M40" s="90"/>
      <c r="N40" s="91"/>
    </row>
    <row r="41" spans="1:21" s="40" customFormat="1" ht="13.75" customHeight="1" thickBot="1" x14ac:dyDescent="0.4">
      <c r="A41" s="92"/>
      <c r="B41" s="93"/>
      <c r="C41" s="93"/>
      <c r="D41" s="109" t="str">
        <f>G17</f>
        <v xml:space="preserve">БОЯРОВ В.В. (ВК, г. САРАНСК) </v>
      </c>
      <c r="E41" s="109"/>
      <c r="F41" s="109"/>
      <c r="G41" s="109" t="str">
        <f>G18</f>
        <v>СЛАБКОВСКАЯ В.Н. ( ВК, г. ОМСК)</v>
      </c>
      <c r="H41" s="109"/>
      <c r="I41" s="109"/>
      <c r="J41" s="94"/>
      <c r="K41" s="94"/>
      <c r="L41" s="109" t="str">
        <f>G19</f>
        <v xml:space="preserve">МАЛАХОВ Р.А. (1К, г. ИЖЕВСК) </v>
      </c>
      <c r="M41" s="109"/>
      <c r="N41" s="110"/>
      <c r="S41" s="95"/>
      <c r="T41" s="95"/>
      <c r="U41" s="95"/>
    </row>
    <row r="42" spans="1:21" ht="13.5" thickTop="1" x14ac:dyDescent="0.3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6:D26"/>
    <mergeCell ref="G26:N26"/>
    <mergeCell ref="D35:F35"/>
    <mergeCell ref="G35:I35"/>
    <mergeCell ref="L35:N35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6:E36"/>
    <mergeCell ref="F36:N36"/>
    <mergeCell ref="D41:F41"/>
    <mergeCell ref="G41:I41"/>
    <mergeCell ref="L41:N41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5A15-0D88-4FAD-B9B2-6B7929D70D85}">
  <sheetPr>
    <tabColor rgb="FF002060"/>
    <pageSetUpPr fitToPage="1"/>
  </sheetPr>
  <dimension ref="A1:U49"/>
  <sheetViews>
    <sheetView tabSelected="1" view="pageBreakPreview" topLeftCell="A22" zoomScale="90" zoomScaleNormal="50" zoomScaleSheetLayoutView="90" workbookViewId="0">
      <selection activeCell="O35" sqref="O35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3.1796875" style="90" customWidth="1"/>
    <col min="4" max="4" width="22.45312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"/>
    </row>
    <row r="2" spans="1:21" s="2" customFormat="1" ht="20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"/>
    </row>
    <row r="3" spans="1:21" s="2" customFormat="1" ht="20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"/>
    </row>
    <row r="4" spans="1:21" ht="19.5" customHeight="1" x14ac:dyDescent="0.3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21" ht="20" hidden="1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Q5" s="2"/>
    </row>
    <row r="6" spans="1:21" s="5" customFormat="1" ht="20" customHeight="1" x14ac:dyDescent="0.35">
      <c r="A6" s="156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S6" s="6"/>
      <c r="T6" s="6"/>
      <c r="U6" s="6"/>
    </row>
    <row r="7" spans="1:21" s="5" customFormat="1" ht="1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S7" s="6"/>
      <c r="T7" s="6"/>
      <c r="U7" s="6"/>
    </row>
    <row r="8" spans="1:21" s="5" customFormat="1" ht="20" customHeight="1" thickBot="1" x14ac:dyDescent="0.4">
      <c r="A8" s="144" t="s">
        <v>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S8" s="6"/>
      <c r="T8" s="6"/>
      <c r="U8" s="6"/>
    </row>
    <row r="9" spans="1:21" ht="20" customHeight="1" thickTop="1" x14ac:dyDescent="0.35">
      <c r="A9" s="145" t="s">
        <v>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21" ht="20" customHeight="1" x14ac:dyDescent="0.35">
      <c r="A10" s="148" t="s">
        <v>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21" ht="20" customHeight="1" x14ac:dyDescent="0.35">
      <c r="A11" s="148" t="s">
        <v>65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</row>
    <row r="12" spans="1:21" ht="7.5" customHeight="1" x14ac:dyDescent="0.3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21" ht="15.5" x14ac:dyDescent="0.35">
      <c r="A13" s="129" t="s">
        <v>8</v>
      </c>
      <c r="B13" s="130"/>
      <c r="C13" s="130"/>
      <c r="D13" s="130"/>
      <c r="E13" s="7"/>
      <c r="F13" s="7"/>
      <c r="G13" s="8" t="s">
        <v>9</v>
      </c>
      <c r="H13" s="9" t="s">
        <v>10</v>
      </c>
      <c r="I13" s="7"/>
      <c r="J13" s="7"/>
      <c r="K13" s="7"/>
      <c r="L13" s="9"/>
      <c r="M13" s="10"/>
      <c r="N13" s="11" t="s">
        <v>11</v>
      </c>
    </row>
    <row r="14" spans="1:21" ht="15.5" x14ac:dyDescent="0.35">
      <c r="A14" s="131" t="s">
        <v>12</v>
      </c>
      <c r="B14" s="132"/>
      <c r="C14" s="132"/>
      <c r="D14" s="132"/>
      <c r="E14" s="12"/>
      <c r="F14" s="12"/>
      <c r="G14" s="13" t="s">
        <v>13</v>
      </c>
      <c r="H14" s="14" t="s">
        <v>14</v>
      </c>
      <c r="I14" s="12"/>
      <c r="J14" s="12"/>
      <c r="K14" s="12"/>
      <c r="L14" s="14"/>
      <c r="M14" s="15"/>
      <c r="N14" s="16" t="s">
        <v>15</v>
      </c>
    </row>
    <row r="15" spans="1:21" ht="14.5" x14ac:dyDescent="0.35">
      <c r="A15" s="133" t="s">
        <v>16</v>
      </c>
      <c r="B15" s="134"/>
      <c r="C15" s="134"/>
      <c r="D15" s="134"/>
      <c r="E15" s="134"/>
      <c r="F15" s="134"/>
      <c r="G15" s="135"/>
      <c r="H15" s="136" t="s">
        <v>17</v>
      </c>
      <c r="I15" s="134"/>
      <c r="J15" s="134"/>
      <c r="K15" s="134"/>
      <c r="L15" s="134"/>
      <c r="M15" s="134"/>
      <c r="N15" s="137"/>
    </row>
    <row r="16" spans="1:21" ht="14.5" x14ac:dyDescent="0.35">
      <c r="A16" s="17" t="s">
        <v>18</v>
      </c>
      <c r="B16" s="18"/>
      <c r="C16" s="18"/>
      <c r="D16" s="19"/>
      <c r="E16" s="20"/>
      <c r="F16" s="19"/>
      <c r="G16" s="21"/>
      <c r="H16" s="138" t="s">
        <v>19</v>
      </c>
      <c r="I16" s="139"/>
      <c r="J16" s="139"/>
      <c r="K16" s="139"/>
      <c r="L16" s="139"/>
      <c r="M16" s="139"/>
      <c r="N16" s="140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23</v>
      </c>
      <c r="B18" s="18"/>
      <c r="C18" s="18"/>
      <c r="D18" s="22"/>
      <c r="E18" s="20"/>
      <c r="F18" s="19"/>
      <c r="G18" s="22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29"/>
      <c r="C19" s="29"/>
      <c r="D19" s="30"/>
      <c r="E19" s="30"/>
      <c r="F19" s="30"/>
      <c r="G19" s="23" t="s">
        <v>27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1" t="s">
        <v>28</v>
      </c>
      <c r="B21" s="118" t="s">
        <v>29</v>
      </c>
      <c r="C21" s="118" t="s">
        <v>30</v>
      </c>
      <c r="D21" s="118" t="s">
        <v>31</v>
      </c>
      <c r="E21" s="118" t="s">
        <v>32</v>
      </c>
      <c r="F21" s="118" t="s">
        <v>33</v>
      </c>
      <c r="G21" s="118" t="s">
        <v>34</v>
      </c>
      <c r="H21" s="120" t="s">
        <v>35</v>
      </c>
      <c r="I21" s="121"/>
      <c r="J21" s="124" t="s">
        <v>36</v>
      </c>
      <c r="K21" s="124"/>
      <c r="L21" s="125" t="s">
        <v>37</v>
      </c>
      <c r="M21" s="127" t="s">
        <v>38</v>
      </c>
      <c r="N21" s="111" t="s">
        <v>39</v>
      </c>
      <c r="P21" s="40"/>
      <c r="S21" s="41"/>
      <c r="T21" s="41"/>
      <c r="U21" s="41"/>
    </row>
    <row r="22" spans="1:21" s="39" customFormat="1" ht="17.25" customHeight="1" x14ac:dyDescent="0.35">
      <c r="A22" s="142"/>
      <c r="B22" s="119"/>
      <c r="C22" s="119"/>
      <c r="D22" s="119"/>
      <c r="E22" s="119"/>
      <c r="F22" s="119"/>
      <c r="G22" s="119"/>
      <c r="H22" s="122"/>
      <c r="I22" s="123"/>
      <c r="J22" s="42" t="s">
        <v>40</v>
      </c>
      <c r="K22" s="42" t="s">
        <v>41</v>
      </c>
      <c r="L22" s="126"/>
      <c r="M22" s="128"/>
      <c r="N22" s="112"/>
      <c r="P22" s="40"/>
      <c r="S22" s="41"/>
      <c r="T22" s="41"/>
      <c r="U22" s="41"/>
    </row>
    <row r="23" spans="1:21" ht="16.75" customHeight="1" x14ac:dyDescent="0.35">
      <c r="A23" s="43">
        <v>1</v>
      </c>
      <c r="B23" s="44">
        <v>39</v>
      </c>
      <c r="C23" s="45">
        <f>VLOOKUP(B23,[1]список!_xlnm.Print_Area,3)</f>
        <v>10130040911</v>
      </c>
      <c r="D23" s="46" t="str">
        <f>VLOOKUP(B23,[1]список!_xlnm.Print_Area,2)</f>
        <v>МИЗИН Дмитрий</v>
      </c>
      <c r="E23" s="47">
        <f>VLOOKUP(B23,[1]список!_xlnm.Print_Area,4)</f>
        <v>39020</v>
      </c>
      <c r="F23" s="45" t="str">
        <f>VLOOKUP(B23,[1]список!_xlnm.Print_Area,5)</f>
        <v>1 СР</v>
      </c>
      <c r="G23" s="45" t="str">
        <f>VLOOKUP(B23,[1]список!_xlnm.Print_Area,6)</f>
        <v>Омская область</v>
      </c>
      <c r="H23" s="48">
        <v>67</v>
      </c>
      <c r="I23" s="49">
        <v>1</v>
      </c>
      <c r="J23" s="48">
        <v>74</v>
      </c>
      <c r="K23" s="48">
        <v>25</v>
      </c>
      <c r="L23" s="48">
        <v>74</v>
      </c>
      <c r="M23" s="50"/>
      <c r="N23" s="51"/>
      <c r="P23" s="40"/>
      <c r="Q23" s="39"/>
      <c r="R23" s="39"/>
      <c r="S23" s="41"/>
      <c r="T23" s="41"/>
      <c r="U23" s="41"/>
    </row>
    <row r="24" spans="1:21" ht="16.75" customHeight="1" x14ac:dyDescent="0.35">
      <c r="A24" s="43">
        <v>2</v>
      </c>
      <c r="B24" s="44">
        <v>37</v>
      </c>
      <c r="C24" s="45">
        <f>VLOOKUP(B24,[1]список!_xlnm.Print_Area,3)</f>
        <v>10116370678</v>
      </c>
      <c r="D24" s="46" t="str">
        <f>VLOOKUP(B24,[1]список!_xlnm.Print_Area,2)</f>
        <v>ЯКИМОВ Николай</v>
      </c>
      <c r="E24" s="47">
        <f>VLOOKUP(B24,[1]список!_xlnm.Print_Area,4)</f>
        <v>39005</v>
      </c>
      <c r="F24" s="45" t="str">
        <f>VLOOKUP(B24,[1]список!_xlnm.Print_Area,5)</f>
        <v>1 СР</v>
      </c>
      <c r="G24" s="45" t="str">
        <f>VLOOKUP(B24,[1]список!_xlnm.Print_Area,6)</f>
        <v>Республика Татарстан</v>
      </c>
      <c r="H24" s="48">
        <v>66.16</v>
      </c>
      <c r="I24" s="49">
        <v>2</v>
      </c>
      <c r="J24" s="48">
        <v>66.67</v>
      </c>
      <c r="K24" s="48">
        <v>68.67</v>
      </c>
      <c r="L24" s="48">
        <f>K24</f>
        <v>68.67</v>
      </c>
      <c r="M24" s="50"/>
      <c r="N24" s="51"/>
      <c r="P24" s="40"/>
      <c r="Q24" s="39"/>
      <c r="R24" s="39"/>
      <c r="S24" s="41"/>
      <c r="T24" s="41"/>
      <c r="U24" s="41"/>
    </row>
    <row r="25" spans="1:21" ht="16.75" customHeight="1" x14ac:dyDescent="0.35">
      <c r="A25" s="43">
        <v>3</v>
      </c>
      <c r="B25" s="44">
        <v>40</v>
      </c>
      <c r="C25" s="45">
        <f>VLOOKUP(B25,[1]список!_xlnm.Print_Area,3)</f>
        <v>10132636871</v>
      </c>
      <c r="D25" s="46" t="str">
        <f>VLOOKUP(B25,[1]список!_xlnm.Print_Area,2)</f>
        <v>МАКАРОВ Семен</v>
      </c>
      <c r="E25" s="47">
        <f>VLOOKUP(B25,[1]список!_xlnm.Print_Area,4)</f>
        <v>39230</v>
      </c>
      <c r="F25" s="45" t="str">
        <f>VLOOKUP(B25,[1]список!_xlnm.Print_Area,5)</f>
        <v>1 СР</v>
      </c>
      <c r="G25" s="45" t="str">
        <f>VLOOKUP(B25,[1]список!_xlnm.Print_Area,6)</f>
        <v>Республика Татарстан</v>
      </c>
      <c r="H25" s="48">
        <v>57.84</v>
      </c>
      <c r="I25" s="49">
        <v>3</v>
      </c>
      <c r="J25" s="48">
        <v>24</v>
      </c>
      <c r="K25" s="48">
        <v>64.67</v>
      </c>
      <c r="L25" s="48">
        <f>K25</f>
        <v>64.67</v>
      </c>
      <c r="M25" s="50"/>
      <c r="N25" s="51"/>
      <c r="P25" s="40"/>
      <c r="Q25" s="39"/>
      <c r="R25" s="39"/>
      <c r="S25" s="41"/>
      <c r="T25" s="41"/>
      <c r="U25" s="41"/>
    </row>
    <row r="26" spans="1:21" ht="16.75" customHeight="1" x14ac:dyDescent="0.35">
      <c r="A26" s="43">
        <v>4</v>
      </c>
      <c r="B26" s="44">
        <v>43</v>
      </c>
      <c r="C26" s="45">
        <f>VLOOKUP(B26,[1]список!_xlnm.Print_Area,3)</f>
        <v>10140425971</v>
      </c>
      <c r="D26" s="46" t="str">
        <f>VLOOKUP(B26,[1]список!_xlnm.Print_Area,2)</f>
        <v>ДВОРЯНИНОВ Ярослав</v>
      </c>
      <c r="E26" s="47">
        <f>VLOOKUP(B26,[1]список!_xlnm.Print_Area,4)</f>
        <v>39348</v>
      </c>
      <c r="F26" s="45" t="str">
        <f>VLOOKUP(B26,[1]список!_xlnm.Print_Area,5)</f>
        <v>1 СР</v>
      </c>
      <c r="G26" s="45" t="str">
        <f>VLOOKUP(B26,[1]список!_xlnm.Print_Area,6)</f>
        <v>Республика Татарстан</v>
      </c>
      <c r="H26" s="48">
        <v>50.5</v>
      </c>
      <c r="I26" s="49">
        <v>4</v>
      </c>
      <c r="J26" s="48">
        <v>60.67</v>
      </c>
      <c r="K26" s="48">
        <v>53.67</v>
      </c>
      <c r="L26" s="48">
        <f>J26</f>
        <v>60.67</v>
      </c>
      <c r="M26" s="50"/>
      <c r="N26" s="51"/>
      <c r="P26" s="40"/>
      <c r="Q26" s="39"/>
      <c r="R26" s="39"/>
      <c r="S26" s="41"/>
      <c r="T26" s="41"/>
      <c r="U26" s="41"/>
    </row>
    <row r="27" spans="1:21" ht="16.75" customHeight="1" x14ac:dyDescent="0.35">
      <c r="A27" s="43">
        <v>5</v>
      </c>
      <c r="B27" s="44">
        <v>42</v>
      </c>
      <c r="C27" s="45">
        <f>VLOOKUP(B27,[1]список!_xlnm.Print_Area,3)</f>
        <v>10132173291</v>
      </c>
      <c r="D27" s="46" t="str">
        <f>VLOOKUP(B27,[1]список!_xlnm.Print_Area,2)</f>
        <v>ТРИФОНОВ Артем</v>
      </c>
      <c r="E27" s="47">
        <f>VLOOKUP(B27,[1]список!_xlnm.Print_Area,4)</f>
        <v>39269</v>
      </c>
      <c r="F27" s="45" t="str">
        <f>VLOOKUP(B27,[1]список!_xlnm.Print_Area,5)</f>
        <v>1 СР</v>
      </c>
      <c r="G27" s="45" t="str">
        <f>VLOOKUP(B27,[1]список!_xlnm.Print_Area,6)</f>
        <v>Московская область</v>
      </c>
      <c r="H27" s="48">
        <v>31.66</v>
      </c>
      <c r="I27" s="49">
        <v>6</v>
      </c>
      <c r="J27" s="48">
        <v>35</v>
      </c>
      <c r="K27" s="48">
        <v>46.67</v>
      </c>
      <c r="L27" s="48">
        <f>K27</f>
        <v>46.67</v>
      </c>
      <c r="M27" s="50"/>
      <c r="N27" s="51"/>
      <c r="P27" s="40"/>
      <c r="Q27" s="39"/>
      <c r="R27" s="39"/>
      <c r="S27" s="41"/>
      <c r="T27" s="41"/>
      <c r="U27" s="41"/>
    </row>
    <row r="28" spans="1:21" ht="16.75" customHeight="1" x14ac:dyDescent="0.35">
      <c r="A28" s="43">
        <v>6</v>
      </c>
      <c r="B28" s="44">
        <v>38</v>
      </c>
      <c r="C28" s="45">
        <f>VLOOKUP(B28,[1]список!_xlnm.Print_Area,3)</f>
        <v>10129623508</v>
      </c>
      <c r="D28" s="46" t="str">
        <f>VLOOKUP(B28,[1]список!_xlnm.Print_Area,2)</f>
        <v>КОЗЛОВ Данил</v>
      </c>
      <c r="E28" s="47">
        <f>VLOOKUP(B28,[1]список!_xlnm.Print_Area,4)</f>
        <v>39020</v>
      </c>
      <c r="F28" s="45" t="str">
        <f>VLOOKUP(B28,[1]список!_xlnm.Print_Area,5)</f>
        <v>1 СР</v>
      </c>
      <c r="G28" s="45" t="str">
        <f>VLOOKUP(B28,[1]список!_xlnm.Print_Area,6)</f>
        <v>Казань</v>
      </c>
      <c r="H28" s="48">
        <v>19.34</v>
      </c>
      <c r="I28" s="49">
        <v>8</v>
      </c>
      <c r="J28" s="48">
        <v>39</v>
      </c>
      <c r="K28" s="48">
        <v>41.33</v>
      </c>
      <c r="L28" s="48">
        <f>K28</f>
        <v>41.33</v>
      </c>
      <c r="M28" s="50"/>
      <c r="N28" s="51"/>
      <c r="P28" s="40"/>
      <c r="Q28" s="39"/>
      <c r="R28" s="39"/>
      <c r="S28" s="41"/>
      <c r="T28" s="41"/>
      <c r="U28" s="41"/>
    </row>
    <row r="29" spans="1:21" ht="16.75" customHeight="1" x14ac:dyDescent="0.35">
      <c r="A29" s="43">
        <v>7</v>
      </c>
      <c r="B29" s="44">
        <v>36</v>
      </c>
      <c r="C29" s="45">
        <f>VLOOKUP(B29,[1]список!_xlnm.Print_Area,3)</f>
        <v>10151797304</v>
      </c>
      <c r="D29" s="46" t="str">
        <f>VLOOKUP(B29,[1]список!_xlnm.Print_Area,2)</f>
        <v>МИЩЕРСКИЙ Руслан</v>
      </c>
      <c r="E29" s="47">
        <f>VLOOKUP(B29,[1]список!_xlnm.Print_Area,4)</f>
        <v>38760</v>
      </c>
      <c r="F29" s="45" t="str">
        <f>VLOOKUP(B29,[1]список!_xlnm.Print_Area,5)</f>
        <v>1 СР</v>
      </c>
      <c r="G29" s="45" t="str">
        <f>VLOOKUP(B29,[1]список!_xlnm.Print_Area,6)</f>
        <v>Ростовская область</v>
      </c>
      <c r="H29" s="48">
        <v>33.840000000000003</v>
      </c>
      <c r="I29" s="49">
        <v>5</v>
      </c>
      <c r="J29" s="48">
        <v>17.670000000000002</v>
      </c>
      <c r="K29" s="48">
        <v>22.33</v>
      </c>
      <c r="L29" s="48">
        <f>K29</f>
        <v>22.33</v>
      </c>
      <c r="M29" s="50"/>
      <c r="N29" s="51"/>
      <c r="P29" s="40"/>
      <c r="Q29" s="39"/>
      <c r="R29" s="39"/>
      <c r="S29" s="41"/>
      <c r="T29" s="41"/>
      <c r="U29" s="41"/>
    </row>
    <row r="30" spans="1:21" ht="16.75" customHeight="1" x14ac:dyDescent="0.35">
      <c r="A30" s="43">
        <v>8</v>
      </c>
      <c r="B30" s="44">
        <v>44</v>
      </c>
      <c r="C30" s="45">
        <f>VLOOKUP(B30,[1]список!_xlnm.Print_Area,3)</f>
        <v>10130580269</v>
      </c>
      <c r="D30" s="46" t="str">
        <f>VLOOKUP(B30,[1]список!_xlnm.Print_Area,2)</f>
        <v>ЗОЛЬНИКОВ Родион</v>
      </c>
      <c r="E30" s="47">
        <f>VLOOKUP(B30,[1]список!_xlnm.Print_Area,4)</f>
        <v>39402</v>
      </c>
      <c r="F30" s="45" t="str">
        <f>VLOOKUP(B30,[1]список!_xlnm.Print_Area,5)</f>
        <v>КМС</v>
      </c>
      <c r="G30" s="45" t="str">
        <f>VLOOKUP(B30,[1]список!_xlnm.Print_Area,6)</f>
        <v>Тюменская область</v>
      </c>
      <c r="H30" s="48">
        <v>23.84</v>
      </c>
      <c r="I30" s="49">
        <v>7</v>
      </c>
      <c r="J30" s="48"/>
      <c r="K30" s="48"/>
      <c r="L30" s="48"/>
      <c r="M30" s="50"/>
      <c r="N30" s="51"/>
      <c r="P30" s="40"/>
      <c r="Q30" s="39"/>
      <c r="R30" s="39"/>
      <c r="S30" s="41"/>
      <c r="T30" s="41"/>
      <c r="U30" s="41"/>
    </row>
    <row r="31" spans="1:21" ht="16.75" customHeight="1" x14ac:dyDescent="0.35">
      <c r="A31" s="43">
        <v>9</v>
      </c>
      <c r="B31" s="44">
        <v>41</v>
      </c>
      <c r="C31" s="45">
        <f>VLOOKUP(B31,[1]список!_xlnm.Print_Area,3)</f>
        <v>10134127338</v>
      </c>
      <c r="D31" s="46" t="str">
        <f>VLOOKUP(B31,[1]список!_xlnm.Print_Area,2)</f>
        <v>СЕМИЛЕТНИКОВ Глеб</v>
      </c>
      <c r="E31" s="47">
        <f>VLOOKUP(B31,[1]список!_xlnm.Print_Area,4)</f>
        <v>39239</v>
      </c>
      <c r="F31" s="45" t="str">
        <f>VLOOKUP(B31,[1]список!_xlnm.Print_Area,5)</f>
        <v>1 СР</v>
      </c>
      <c r="G31" s="45" t="str">
        <f>VLOOKUP(B31,[1]список!_xlnm.Print_Area,6)</f>
        <v>Московская область</v>
      </c>
      <c r="H31" s="48">
        <v>5.66</v>
      </c>
      <c r="I31" s="49">
        <v>9</v>
      </c>
      <c r="J31" s="48"/>
      <c r="K31" s="48"/>
      <c r="L31" s="48"/>
      <c r="M31" s="50"/>
      <c r="N31" s="51"/>
      <c r="P31" s="40"/>
      <c r="Q31" s="39"/>
      <c r="R31" s="39"/>
      <c r="S31" s="41"/>
      <c r="T31" s="41"/>
      <c r="U31" s="41"/>
    </row>
    <row r="32" spans="1:21" ht="7.5" customHeight="1" thickBot="1" x14ac:dyDescent="0.35">
      <c r="A32" s="52"/>
      <c r="B32" s="53"/>
      <c r="C32" s="52"/>
      <c r="D32" s="54"/>
      <c r="E32" s="55"/>
      <c r="F32" s="56"/>
      <c r="G32" s="55"/>
      <c r="H32" s="57"/>
      <c r="I32" s="58"/>
      <c r="J32" s="58"/>
      <c r="K32" s="58"/>
      <c r="L32" s="57"/>
      <c r="M32" s="58"/>
      <c r="N32" s="58"/>
      <c r="P32" s="40"/>
      <c r="Q32" s="39"/>
      <c r="R32" s="39"/>
      <c r="S32" s="41"/>
      <c r="T32" s="41"/>
      <c r="U32" s="41"/>
    </row>
    <row r="33" spans="1:21" ht="15" thickTop="1" x14ac:dyDescent="0.35">
      <c r="A33" s="113" t="s">
        <v>43</v>
      </c>
      <c r="B33" s="114"/>
      <c r="C33" s="114"/>
      <c r="D33" s="114"/>
      <c r="E33" s="59"/>
      <c r="F33" s="59"/>
      <c r="G33" s="114" t="s">
        <v>44</v>
      </c>
      <c r="H33" s="114"/>
      <c r="I33" s="114"/>
      <c r="J33" s="114"/>
      <c r="K33" s="114"/>
      <c r="L33" s="114"/>
      <c r="M33" s="114"/>
      <c r="N33" s="115"/>
      <c r="P33" s="40"/>
      <c r="Q33" s="39"/>
      <c r="R33" s="39"/>
      <c r="S33" s="41"/>
      <c r="T33" s="41"/>
      <c r="U33" s="41"/>
    </row>
    <row r="34" spans="1:21" ht="14.5" x14ac:dyDescent="0.35">
      <c r="A34" s="60" t="s">
        <v>45</v>
      </c>
      <c r="B34" s="61"/>
      <c r="C34" s="62"/>
      <c r="D34" s="63"/>
      <c r="E34" s="64"/>
      <c r="F34" s="64"/>
      <c r="G34" s="65" t="s">
        <v>46</v>
      </c>
      <c r="H34" s="66" cm="1">
        <f t="array" ref="H34">SUM(1/COUNTIF(G23:G31,G23:G31))</f>
        <v>6</v>
      </c>
      <c r="I34" s="67"/>
      <c r="J34" s="68"/>
      <c r="K34" s="68"/>
      <c r="L34" s="69"/>
      <c r="M34" s="65" t="s">
        <v>47</v>
      </c>
      <c r="N34" s="70">
        <f>COUNTIF(F$21:F128,"ЗМС")</f>
        <v>0</v>
      </c>
      <c r="P34" s="40"/>
      <c r="Q34" s="39"/>
      <c r="R34" s="39"/>
      <c r="S34" s="41"/>
      <c r="T34" s="41"/>
      <c r="U34" s="41"/>
    </row>
    <row r="35" spans="1:21" ht="14.5" x14ac:dyDescent="0.35">
      <c r="A35" s="60" t="s">
        <v>48</v>
      </c>
      <c r="B35" s="61"/>
      <c r="C35" s="71"/>
      <c r="D35" s="63"/>
      <c r="E35" s="72"/>
      <c r="F35" s="72"/>
      <c r="G35" s="65" t="s">
        <v>49</v>
      </c>
      <c r="H35" s="73">
        <v>9</v>
      </c>
      <c r="I35" s="74"/>
      <c r="J35" s="75"/>
      <c r="K35" s="75"/>
      <c r="L35" s="76"/>
      <c r="M35" s="65" t="s">
        <v>50</v>
      </c>
      <c r="N35" s="70">
        <f>COUNTIF(F$21:F128,"МСМК")</f>
        <v>0</v>
      </c>
      <c r="P35" s="40"/>
      <c r="Q35" s="39"/>
      <c r="R35" s="39"/>
      <c r="S35" s="41"/>
      <c r="T35" s="41"/>
      <c r="U35" s="41"/>
    </row>
    <row r="36" spans="1:21" ht="14.5" x14ac:dyDescent="0.35">
      <c r="A36" s="60" t="s">
        <v>51</v>
      </c>
      <c r="B36" s="61"/>
      <c r="C36" s="61"/>
      <c r="D36" s="63"/>
      <c r="E36" s="72"/>
      <c r="F36" s="72"/>
      <c r="G36" s="65" t="s">
        <v>52</v>
      </c>
      <c r="H36" s="73">
        <v>9</v>
      </c>
      <c r="I36" s="74"/>
      <c r="J36" s="75"/>
      <c r="K36" s="75"/>
      <c r="L36" s="76"/>
      <c r="M36" s="65" t="s">
        <v>53</v>
      </c>
      <c r="N36" s="70">
        <f>COUNTIF(F$21:F49,"МС")</f>
        <v>0</v>
      </c>
      <c r="P36" s="40"/>
      <c r="Q36" s="39"/>
      <c r="R36" s="39"/>
      <c r="S36" s="41"/>
      <c r="T36" s="41"/>
      <c r="U36" s="41"/>
    </row>
    <row r="37" spans="1:21" ht="14.5" x14ac:dyDescent="0.35">
      <c r="A37" s="60" t="s">
        <v>54</v>
      </c>
      <c r="B37" s="61"/>
      <c r="C37" s="61"/>
      <c r="D37" s="63"/>
      <c r="E37" s="72"/>
      <c r="F37" s="72"/>
      <c r="G37" s="65" t="s">
        <v>55</v>
      </c>
      <c r="H37" s="73">
        <f>COUNT(A12:A31)</f>
        <v>9</v>
      </c>
      <c r="I37" s="74"/>
      <c r="J37" s="75"/>
      <c r="K37" s="75"/>
      <c r="L37" s="76"/>
      <c r="M37" s="65" t="s">
        <v>56</v>
      </c>
      <c r="N37" s="70">
        <f>COUNTIF(F$20:F49,"КМС")</f>
        <v>1</v>
      </c>
      <c r="P37" s="40"/>
      <c r="Q37" s="39"/>
      <c r="R37" s="39"/>
      <c r="S37" s="41"/>
      <c r="T37" s="41"/>
      <c r="U37" s="41"/>
    </row>
    <row r="38" spans="1:21" ht="14.5" x14ac:dyDescent="0.35">
      <c r="A38" s="77"/>
      <c r="B38" s="61"/>
      <c r="C38" s="61"/>
      <c r="D38" s="63"/>
      <c r="G38" s="65" t="s">
        <v>57</v>
      </c>
      <c r="H38" s="73">
        <f>COUNTIF(A12:A31,"НФ")</f>
        <v>0</v>
      </c>
      <c r="I38" s="74"/>
      <c r="J38" s="75"/>
      <c r="K38" s="75"/>
      <c r="L38" s="76"/>
      <c r="M38" s="65" t="s">
        <v>58</v>
      </c>
      <c r="N38" s="70">
        <f>COUNTIF(F$23:F127,"1 СР")</f>
        <v>8</v>
      </c>
      <c r="P38" s="40"/>
      <c r="Q38" s="39"/>
      <c r="R38" s="39"/>
      <c r="S38" s="41"/>
      <c r="T38" s="41"/>
      <c r="U38" s="41"/>
    </row>
    <row r="39" spans="1:21" ht="14.5" x14ac:dyDescent="0.35">
      <c r="A39" s="78"/>
      <c r="B39" s="30"/>
      <c r="C39" s="29"/>
      <c r="D39" s="63"/>
      <c r="G39" s="65" t="s">
        <v>59</v>
      </c>
      <c r="H39" s="73">
        <f>COUNTIF(A12:A31,"ДСКВ")</f>
        <v>0</v>
      </c>
      <c r="I39" s="74"/>
      <c r="J39" s="75"/>
      <c r="K39" s="75"/>
      <c r="L39" s="76"/>
      <c r="M39" s="65" t="s">
        <v>60</v>
      </c>
      <c r="N39" s="70">
        <f>COUNTIF(F$23:F127,"2 СР")</f>
        <v>0</v>
      </c>
    </row>
    <row r="40" spans="1:21" ht="14.5" x14ac:dyDescent="0.35">
      <c r="A40" s="79"/>
      <c r="B40" s="61"/>
      <c r="C40" s="61"/>
      <c r="D40" s="63"/>
      <c r="E40" s="72"/>
      <c r="F40" s="72"/>
      <c r="G40" s="65" t="s">
        <v>61</v>
      </c>
      <c r="H40" s="73">
        <f>COUNTIF(A12:A31,"НС")</f>
        <v>0</v>
      </c>
      <c r="I40" s="80"/>
      <c r="J40" s="81"/>
      <c r="K40" s="81"/>
      <c r="L40" s="82"/>
      <c r="M40" s="65" t="s">
        <v>62</v>
      </c>
      <c r="N40" s="70">
        <f>COUNTIF(F$23:F127,"3 СР")</f>
        <v>0</v>
      </c>
    </row>
    <row r="41" spans="1:21" ht="5.25" customHeight="1" x14ac:dyDescent="0.35">
      <c r="A41" s="79"/>
      <c r="B41" s="61"/>
      <c r="C41" s="61"/>
      <c r="D41" s="61"/>
      <c r="E41" s="61"/>
      <c r="F41" s="61"/>
      <c r="G41" s="30"/>
      <c r="H41" s="83"/>
      <c r="I41" s="83"/>
      <c r="J41" s="83"/>
      <c r="K41" s="83"/>
      <c r="L41" s="83"/>
      <c r="M41" s="84"/>
      <c r="N41" s="85"/>
    </row>
    <row r="42" spans="1:21" ht="15.5" x14ac:dyDescent="0.35">
      <c r="A42" s="86"/>
      <c r="B42" s="87"/>
      <c r="C42" s="87"/>
      <c r="D42" s="116" t="s">
        <v>63</v>
      </c>
      <c r="E42" s="116"/>
      <c r="F42" s="116"/>
      <c r="G42" s="116" t="s">
        <v>64</v>
      </c>
      <c r="H42" s="116"/>
      <c r="I42" s="116"/>
      <c r="J42" s="88"/>
      <c r="K42" s="88"/>
      <c r="L42" s="116" t="str">
        <f>A19</f>
        <v>СУДЬЯ НА ФИНИШЕ:</v>
      </c>
      <c r="M42" s="116"/>
      <c r="N42" s="117"/>
    </row>
    <row r="43" spans="1:21" x14ac:dyDescent="0.3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</row>
    <row r="44" spans="1:21" x14ac:dyDescent="0.35">
      <c r="A44" s="89"/>
      <c r="D44" s="90"/>
      <c r="E44" s="90"/>
      <c r="F44" s="90"/>
      <c r="G44" s="90"/>
      <c r="H44" s="33"/>
      <c r="I44" s="90"/>
      <c r="J44" s="90"/>
      <c r="K44" s="90"/>
      <c r="L44" s="33"/>
      <c r="M44" s="90"/>
      <c r="N44" s="91"/>
    </row>
    <row r="45" spans="1:21" x14ac:dyDescent="0.35">
      <c r="A45" s="89"/>
      <c r="D45" s="90"/>
      <c r="E45" s="90"/>
      <c r="F45" s="90"/>
      <c r="G45" s="90"/>
      <c r="H45" s="33"/>
      <c r="I45" s="90"/>
      <c r="J45" s="90"/>
      <c r="K45" s="90"/>
      <c r="L45" s="33"/>
      <c r="M45" s="90"/>
      <c r="N45" s="91"/>
    </row>
    <row r="46" spans="1:21" x14ac:dyDescent="0.35">
      <c r="A46" s="89"/>
      <c r="D46" s="90"/>
      <c r="E46" s="90"/>
      <c r="F46" s="90"/>
      <c r="G46" s="90"/>
      <c r="H46" s="33"/>
      <c r="I46" s="90"/>
      <c r="J46" s="90"/>
      <c r="K46" s="90"/>
      <c r="L46" s="33"/>
      <c r="M46" s="90"/>
      <c r="N46" s="91"/>
    </row>
    <row r="47" spans="1:21" x14ac:dyDescent="0.35">
      <c r="A47" s="89"/>
      <c r="D47" s="90"/>
      <c r="E47" s="90"/>
      <c r="F47" s="90"/>
      <c r="G47" s="90"/>
      <c r="H47" s="33"/>
      <c r="I47" s="90"/>
      <c r="J47" s="90"/>
      <c r="K47" s="90"/>
      <c r="L47" s="33"/>
      <c r="M47" s="90"/>
      <c r="N47" s="91"/>
    </row>
    <row r="48" spans="1:21" s="40" customFormat="1" ht="13.75" customHeight="1" thickBot="1" x14ac:dyDescent="0.4">
      <c r="A48" s="92"/>
      <c r="B48" s="93"/>
      <c r="C48" s="93"/>
      <c r="D48" s="109" t="str">
        <f>G17</f>
        <v xml:space="preserve">БОЯРОВ В.В. (ВК, г. САРАНСК) </v>
      </c>
      <c r="E48" s="109"/>
      <c r="F48" s="109"/>
      <c r="G48" s="109" t="str">
        <f>G18</f>
        <v>СЛАБКОВСКАЯ В.Н. ( ВК, г. ОМСК)</v>
      </c>
      <c r="H48" s="109"/>
      <c r="I48" s="109"/>
      <c r="J48" s="94"/>
      <c r="K48" s="94"/>
      <c r="L48" s="109" t="str">
        <f>G19</f>
        <v xml:space="preserve">МАЛАХОВ Р.А. (1К, г. ИЖЕВСК) </v>
      </c>
      <c r="M48" s="109"/>
      <c r="N48" s="110"/>
      <c r="S48" s="95"/>
      <c r="T48" s="95"/>
      <c r="U48" s="95"/>
    </row>
    <row r="49" ht="13.5" thickTop="1" x14ac:dyDescent="0.3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33:D33"/>
    <mergeCell ref="G33:N33"/>
    <mergeCell ref="D42:F42"/>
    <mergeCell ref="G42:I42"/>
    <mergeCell ref="L42:N42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43:E43"/>
    <mergeCell ref="F43:N43"/>
    <mergeCell ref="D48:F48"/>
    <mergeCell ref="G48:I48"/>
    <mergeCell ref="L48:N48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C389-9AC7-45B8-94D7-EBA33AB28916}">
  <sheetPr>
    <tabColor rgb="FFFF0000"/>
    <pageSetUpPr fitToPage="1"/>
  </sheetPr>
  <dimension ref="A1:U41"/>
  <sheetViews>
    <sheetView view="pageBreakPreview" topLeftCell="A7" zoomScale="80" zoomScaleNormal="50" zoomScaleSheetLayoutView="80" workbookViewId="0">
      <selection activeCell="J21" sqref="J21:K21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2.08984375" style="90" customWidth="1"/>
    <col min="4" max="4" width="21" style="3" bestFit="1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"/>
    </row>
    <row r="2" spans="1:21" s="2" customFormat="1" ht="20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"/>
    </row>
    <row r="3" spans="1:21" s="2" customFormat="1" ht="20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"/>
    </row>
    <row r="4" spans="1:21" ht="20" customHeight="1" x14ac:dyDescent="0.3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21" ht="20" hidden="1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Q5" s="2"/>
    </row>
    <row r="6" spans="1:21" s="5" customFormat="1" ht="20" customHeight="1" x14ac:dyDescent="0.35">
      <c r="A6" s="156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S6" s="6"/>
      <c r="T6" s="6"/>
      <c r="U6" s="6"/>
    </row>
    <row r="7" spans="1:21" s="5" customFormat="1" ht="1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S7" s="6"/>
      <c r="T7" s="6"/>
      <c r="U7" s="6"/>
    </row>
    <row r="8" spans="1:21" s="5" customFormat="1" ht="20" customHeight="1" thickBot="1" x14ac:dyDescent="0.4">
      <c r="A8" s="144" t="s">
        <v>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S8" s="6"/>
      <c r="T8" s="6"/>
      <c r="U8" s="6"/>
    </row>
    <row r="9" spans="1:21" ht="20" customHeight="1" thickTop="1" x14ac:dyDescent="0.35">
      <c r="A9" s="145" t="s">
        <v>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21" ht="20" customHeight="1" x14ac:dyDescent="0.35">
      <c r="A10" s="148" t="s">
        <v>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21" ht="20" customHeight="1" x14ac:dyDescent="0.35">
      <c r="A11" s="148" t="s">
        <v>66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</row>
    <row r="12" spans="1:21" ht="7.5" customHeight="1" x14ac:dyDescent="0.3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21" ht="15.5" x14ac:dyDescent="0.35">
      <c r="A13" s="96" t="s">
        <v>8</v>
      </c>
      <c r="B13" s="97"/>
      <c r="C13" s="97"/>
      <c r="D13" s="97"/>
      <c r="E13" s="7"/>
      <c r="F13" s="7"/>
      <c r="G13" s="8" t="s">
        <v>9</v>
      </c>
      <c r="H13" s="9" t="s">
        <v>14</v>
      </c>
      <c r="I13" s="7"/>
      <c r="J13" s="7"/>
      <c r="K13" s="7"/>
      <c r="L13" s="9"/>
      <c r="M13" s="10"/>
      <c r="N13" s="11" t="s">
        <v>11</v>
      </c>
    </row>
    <row r="14" spans="1:21" ht="15.5" x14ac:dyDescent="0.35">
      <c r="A14" s="131" t="s">
        <v>12</v>
      </c>
      <c r="B14" s="132"/>
      <c r="C14" s="132"/>
      <c r="D14" s="132"/>
      <c r="E14" s="12"/>
      <c r="F14" s="12"/>
      <c r="G14" s="13" t="s">
        <v>13</v>
      </c>
      <c r="H14" s="14" t="s">
        <v>67</v>
      </c>
      <c r="I14" s="12"/>
      <c r="J14" s="12"/>
      <c r="K14" s="12"/>
      <c r="L14" s="14"/>
      <c r="M14" s="15"/>
      <c r="N14" s="16" t="s">
        <v>15</v>
      </c>
    </row>
    <row r="15" spans="1:21" ht="14.5" x14ac:dyDescent="0.35">
      <c r="A15" s="133" t="s">
        <v>16</v>
      </c>
      <c r="B15" s="134"/>
      <c r="C15" s="134"/>
      <c r="D15" s="134"/>
      <c r="E15" s="134"/>
      <c r="F15" s="134"/>
      <c r="G15" s="135"/>
      <c r="H15" s="136" t="s">
        <v>17</v>
      </c>
      <c r="I15" s="134"/>
      <c r="J15" s="134"/>
      <c r="K15" s="134"/>
      <c r="L15" s="134"/>
      <c r="M15" s="134"/>
      <c r="N15" s="137"/>
    </row>
    <row r="16" spans="1:21" ht="14.5" x14ac:dyDescent="0.35">
      <c r="A16" s="17" t="s">
        <v>18</v>
      </c>
      <c r="B16" s="18"/>
      <c r="C16" s="18"/>
      <c r="D16" s="19"/>
      <c r="E16" s="20"/>
      <c r="F16" s="19"/>
      <c r="G16" s="21"/>
      <c r="H16" s="138" t="s">
        <v>19</v>
      </c>
      <c r="I16" s="139"/>
      <c r="J16" s="139"/>
      <c r="K16" s="139"/>
      <c r="L16" s="139"/>
      <c r="M16" s="139"/>
      <c r="N16" s="140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23</v>
      </c>
      <c r="B18" s="18"/>
      <c r="C18" s="18"/>
      <c r="D18" s="22"/>
      <c r="E18" s="20"/>
      <c r="F18" s="19"/>
      <c r="G18" s="22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29"/>
      <c r="C19" s="29"/>
      <c r="D19" s="30"/>
      <c r="E19" s="30"/>
      <c r="F19" s="30"/>
      <c r="G19" s="23" t="s">
        <v>27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1" t="s">
        <v>28</v>
      </c>
      <c r="B21" s="118" t="s">
        <v>29</v>
      </c>
      <c r="C21" s="118" t="s">
        <v>30</v>
      </c>
      <c r="D21" s="118" t="s">
        <v>31</v>
      </c>
      <c r="E21" s="118" t="s">
        <v>32</v>
      </c>
      <c r="F21" s="118" t="s">
        <v>33</v>
      </c>
      <c r="G21" s="118" t="s">
        <v>34</v>
      </c>
      <c r="H21" s="120" t="s">
        <v>35</v>
      </c>
      <c r="I21" s="121"/>
      <c r="J21" s="124" t="s">
        <v>36</v>
      </c>
      <c r="K21" s="124"/>
      <c r="L21" s="125" t="s">
        <v>37</v>
      </c>
      <c r="M21" s="127" t="s">
        <v>38</v>
      </c>
      <c r="N21" s="111" t="s">
        <v>39</v>
      </c>
      <c r="P21" s="40"/>
      <c r="S21" s="41"/>
      <c r="T21" s="41"/>
      <c r="U21" s="41"/>
    </row>
    <row r="22" spans="1:21" s="39" customFormat="1" ht="17.25" customHeight="1" x14ac:dyDescent="0.35">
      <c r="A22" s="142"/>
      <c r="B22" s="119"/>
      <c r="C22" s="119"/>
      <c r="D22" s="119"/>
      <c r="E22" s="119"/>
      <c r="F22" s="119"/>
      <c r="G22" s="119"/>
      <c r="H22" s="122"/>
      <c r="I22" s="123"/>
      <c r="J22" s="42" t="s">
        <v>40</v>
      </c>
      <c r="K22" s="42" t="s">
        <v>41</v>
      </c>
      <c r="L22" s="126"/>
      <c r="M22" s="128"/>
      <c r="N22" s="112"/>
      <c r="P22" s="40"/>
      <c r="S22" s="41"/>
      <c r="T22" s="41"/>
      <c r="U22" s="41"/>
    </row>
    <row r="23" spans="1:21" ht="16.75" customHeight="1" x14ac:dyDescent="0.35">
      <c r="A23" s="98">
        <v>1</v>
      </c>
      <c r="B23" s="99">
        <v>35</v>
      </c>
      <c r="C23" s="100">
        <f>VLOOKUP(B23,[1]список!_xlnm.Print_Area,3)</f>
        <v>10150612587</v>
      </c>
      <c r="D23" s="101" t="str">
        <f>VLOOKUP(B23,[1]список!_xlnm.Print_Area,2)</f>
        <v>ОСТРОВСКАЯ Валерия</v>
      </c>
      <c r="E23" s="102">
        <f>VLOOKUP(B23,[1]список!_xlnm.Print_Area,4)</f>
        <v>39457</v>
      </c>
      <c r="F23" s="100" t="str">
        <f>VLOOKUP(B23,[1]список!_xlnm.Print_Area,5)</f>
        <v>2 СР</v>
      </c>
      <c r="G23" s="100" t="str">
        <f>VLOOKUP(B23,[1]список!_xlnm.Print_Area,6)</f>
        <v>Иркутская область</v>
      </c>
      <c r="H23" s="103"/>
      <c r="I23" s="104"/>
      <c r="J23" s="103">
        <v>13</v>
      </c>
      <c r="K23" s="103">
        <v>15</v>
      </c>
      <c r="L23" s="103">
        <v>15</v>
      </c>
      <c r="M23" s="50"/>
      <c r="N23" s="51"/>
      <c r="P23" s="40"/>
      <c r="Q23" s="39"/>
      <c r="R23" s="39"/>
      <c r="S23" s="41"/>
      <c r="T23" s="41"/>
      <c r="U23" s="41"/>
    </row>
    <row r="24" spans="1:21" ht="7.5" customHeight="1" thickBot="1" x14ac:dyDescent="0.35">
      <c r="A24" s="52"/>
      <c r="B24" s="53"/>
      <c r="C24" s="52"/>
      <c r="D24" s="54"/>
      <c r="E24" s="55"/>
      <c r="F24" s="56"/>
      <c r="G24" s="55"/>
      <c r="H24" s="57"/>
      <c r="I24" s="58"/>
      <c r="J24" s="58"/>
      <c r="K24" s="58"/>
      <c r="L24" s="57"/>
      <c r="M24" s="58"/>
      <c r="N24" s="58"/>
      <c r="P24" s="40"/>
      <c r="Q24" s="39"/>
      <c r="R24" s="39"/>
      <c r="S24" s="41"/>
      <c r="T24" s="41"/>
      <c r="U24" s="41"/>
    </row>
    <row r="25" spans="1:21" ht="15" thickTop="1" x14ac:dyDescent="0.35">
      <c r="A25" s="113" t="s">
        <v>43</v>
      </c>
      <c r="B25" s="114"/>
      <c r="C25" s="114"/>
      <c r="D25" s="114"/>
      <c r="E25" s="59"/>
      <c r="F25" s="59"/>
      <c r="G25" s="114" t="s">
        <v>44</v>
      </c>
      <c r="H25" s="114"/>
      <c r="I25" s="114"/>
      <c r="J25" s="114"/>
      <c r="K25" s="114"/>
      <c r="L25" s="114"/>
      <c r="M25" s="114"/>
      <c r="N25" s="115"/>
      <c r="P25" s="40"/>
      <c r="Q25" s="39"/>
      <c r="R25" s="39"/>
      <c r="S25" s="41"/>
      <c r="T25" s="41"/>
      <c r="U25" s="41"/>
    </row>
    <row r="26" spans="1:21" ht="14.5" x14ac:dyDescent="0.35">
      <c r="A26" s="60" t="s">
        <v>45</v>
      </c>
      <c r="B26" s="61"/>
      <c r="C26" s="62"/>
      <c r="D26" s="63"/>
      <c r="E26" s="64"/>
      <c r="F26" s="64"/>
      <c r="G26" s="65" t="s">
        <v>46</v>
      </c>
      <c r="H26" s="66">
        <f t="array" ref="H26">SUM(1/COUNTIF(G23:G23,G23:G23))</f>
        <v>1</v>
      </c>
      <c r="I26" s="67"/>
      <c r="J26" s="68"/>
      <c r="K26" s="68"/>
      <c r="L26" s="69"/>
      <c r="M26" s="65" t="s">
        <v>47</v>
      </c>
      <c r="N26" s="70">
        <f>COUNTIF(F$21:F120,"ЗМС")</f>
        <v>0</v>
      </c>
      <c r="P26" s="40"/>
      <c r="Q26" s="39"/>
      <c r="R26" s="39"/>
      <c r="S26" s="41"/>
      <c r="T26" s="41"/>
      <c r="U26" s="41"/>
    </row>
    <row r="27" spans="1:21" ht="14.5" x14ac:dyDescent="0.35">
      <c r="A27" s="60" t="s">
        <v>48</v>
      </c>
      <c r="B27" s="61"/>
      <c r="C27" s="71"/>
      <c r="D27" s="63"/>
      <c r="E27" s="72"/>
      <c r="F27" s="72"/>
      <c r="G27" s="65" t="s">
        <v>49</v>
      </c>
      <c r="H27" s="73">
        <v>1</v>
      </c>
      <c r="I27" s="74"/>
      <c r="J27" s="75"/>
      <c r="K27" s="75"/>
      <c r="L27" s="76"/>
      <c r="M27" s="65" t="s">
        <v>50</v>
      </c>
      <c r="N27" s="70">
        <f>COUNTIF(F$21:F120,"МСМК")</f>
        <v>0</v>
      </c>
      <c r="P27" s="40"/>
      <c r="Q27" s="39"/>
      <c r="R27" s="39"/>
      <c r="S27" s="41"/>
      <c r="T27" s="41"/>
      <c r="U27" s="41"/>
    </row>
    <row r="28" spans="1:21" ht="14.5" x14ac:dyDescent="0.35">
      <c r="A28" s="60" t="s">
        <v>51</v>
      </c>
      <c r="B28" s="61"/>
      <c r="C28" s="61"/>
      <c r="D28" s="63"/>
      <c r="E28" s="72"/>
      <c r="F28" s="72"/>
      <c r="G28" s="65" t="s">
        <v>52</v>
      </c>
      <c r="H28" s="73">
        <v>1</v>
      </c>
      <c r="I28" s="74"/>
      <c r="J28" s="75"/>
      <c r="K28" s="75"/>
      <c r="L28" s="76"/>
      <c r="M28" s="65" t="s">
        <v>53</v>
      </c>
      <c r="N28" s="70">
        <f>COUNTIF(F$21:F41,"МС")</f>
        <v>0</v>
      </c>
      <c r="P28" s="40"/>
      <c r="Q28" s="39"/>
      <c r="R28" s="39"/>
      <c r="S28" s="41"/>
      <c r="T28" s="41"/>
      <c r="U28" s="41"/>
    </row>
    <row r="29" spans="1:21" ht="14.5" x14ac:dyDescent="0.35">
      <c r="A29" s="60" t="s">
        <v>54</v>
      </c>
      <c r="B29" s="61"/>
      <c r="C29" s="61"/>
      <c r="D29" s="63"/>
      <c r="E29" s="72"/>
      <c r="F29" s="72"/>
      <c r="G29" s="65" t="s">
        <v>55</v>
      </c>
      <c r="H29" s="73">
        <f>COUNT(A23:A23)</f>
        <v>1</v>
      </c>
      <c r="I29" s="74"/>
      <c r="J29" s="75"/>
      <c r="K29" s="75"/>
      <c r="L29" s="76"/>
      <c r="M29" s="65" t="s">
        <v>56</v>
      </c>
      <c r="N29" s="70">
        <f>COUNTIF(F$20:F41,"КМС")</f>
        <v>0</v>
      </c>
      <c r="P29" s="40"/>
      <c r="Q29" s="39"/>
      <c r="R29" s="39"/>
      <c r="S29" s="41"/>
      <c r="T29" s="41"/>
      <c r="U29" s="41"/>
    </row>
    <row r="30" spans="1:21" ht="14.5" x14ac:dyDescent="0.35">
      <c r="A30" s="77"/>
      <c r="B30" s="61"/>
      <c r="C30" s="61"/>
      <c r="D30" s="63"/>
      <c r="G30" s="65" t="s">
        <v>57</v>
      </c>
      <c r="H30" s="73">
        <f>COUNTIF(A23:A23,"НФ")</f>
        <v>0</v>
      </c>
      <c r="I30" s="74"/>
      <c r="J30" s="75"/>
      <c r="K30" s="75"/>
      <c r="L30" s="76"/>
      <c r="M30" s="65" t="s">
        <v>58</v>
      </c>
      <c r="N30" s="70">
        <f>COUNTIF(F$23:F119,"1 СР")</f>
        <v>0</v>
      </c>
      <c r="P30" s="40"/>
      <c r="Q30" s="39"/>
      <c r="R30" s="39"/>
      <c r="S30" s="41"/>
      <c r="T30" s="41"/>
      <c r="U30" s="41"/>
    </row>
    <row r="31" spans="1:21" ht="14.5" x14ac:dyDescent="0.35">
      <c r="A31" s="78"/>
      <c r="B31" s="30"/>
      <c r="C31" s="29"/>
      <c r="D31" s="63"/>
      <c r="G31" s="65" t="s">
        <v>59</v>
      </c>
      <c r="H31" s="73">
        <f>COUNTIF(A23:A23,"ДСКВ")</f>
        <v>0</v>
      </c>
      <c r="I31" s="74"/>
      <c r="J31" s="75"/>
      <c r="K31" s="75"/>
      <c r="L31" s="76"/>
      <c r="M31" s="65" t="s">
        <v>60</v>
      </c>
      <c r="N31" s="70">
        <f>COUNTIF(F$23:F119,"2 СР")</f>
        <v>1</v>
      </c>
    </row>
    <row r="32" spans="1:21" ht="14.5" x14ac:dyDescent="0.35">
      <c r="A32" s="79"/>
      <c r="B32" s="61"/>
      <c r="C32" s="61"/>
      <c r="D32" s="63"/>
      <c r="E32" s="72"/>
      <c r="F32" s="72"/>
      <c r="G32" s="65" t="s">
        <v>61</v>
      </c>
      <c r="H32" s="73">
        <f>COUNTIF(A23:A23,"НС")</f>
        <v>0</v>
      </c>
      <c r="I32" s="80"/>
      <c r="J32" s="81"/>
      <c r="K32" s="81"/>
      <c r="L32" s="82"/>
      <c r="M32" s="65" t="s">
        <v>62</v>
      </c>
      <c r="N32" s="70">
        <f>COUNTIF(F$23:F119,"3 СР")</f>
        <v>0</v>
      </c>
    </row>
    <row r="33" spans="1:21" ht="5.25" customHeight="1" x14ac:dyDescent="0.35">
      <c r="A33" s="79"/>
      <c r="B33" s="61"/>
      <c r="C33" s="61"/>
      <c r="D33" s="61"/>
      <c r="E33" s="61"/>
      <c r="F33" s="61"/>
      <c r="G33" s="30"/>
      <c r="H33" s="83"/>
      <c r="I33" s="83"/>
      <c r="J33" s="83"/>
      <c r="K33" s="83"/>
      <c r="L33" s="83"/>
      <c r="M33" s="84"/>
      <c r="N33" s="85"/>
    </row>
    <row r="34" spans="1:21" ht="15.5" x14ac:dyDescent="0.35">
      <c r="A34" s="86"/>
      <c r="B34" s="87"/>
      <c r="C34" s="87"/>
      <c r="D34" s="116" t="s">
        <v>63</v>
      </c>
      <c r="E34" s="116"/>
      <c r="F34" s="116"/>
      <c r="G34" s="116" t="s">
        <v>64</v>
      </c>
      <c r="H34" s="116"/>
      <c r="I34" s="116"/>
      <c r="J34" s="88"/>
      <c r="K34" s="88"/>
      <c r="L34" s="116" t="str">
        <f>A19</f>
        <v>СУДЬЯ НА ФИНИШЕ:</v>
      </c>
      <c r="M34" s="116"/>
      <c r="N34" s="117"/>
    </row>
    <row r="35" spans="1:21" x14ac:dyDescent="0.3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</row>
    <row r="36" spans="1:21" x14ac:dyDescent="0.35">
      <c r="A36" s="89"/>
      <c r="D36" s="90"/>
      <c r="E36" s="90"/>
      <c r="F36" s="90"/>
      <c r="G36" s="90"/>
      <c r="H36" s="33"/>
      <c r="I36" s="90"/>
      <c r="J36" s="90"/>
      <c r="K36" s="90"/>
      <c r="L36" s="33"/>
      <c r="M36" s="90"/>
      <c r="N36" s="91"/>
    </row>
    <row r="37" spans="1:21" x14ac:dyDescent="0.35">
      <c r="A37" s="89"/>
      <c r="D37" s="90"/>
      <c r="E37" s="90"/>
      <c r="F37" s="90"/>
      <c r="G37" s="90"/>
      <c r="H37" s="33"/>
      <c r="I37" s="90"/>
      <c r="J37" s="90"/>
      <c r="K37" s="90"/>
      <c r="L37" s="33"/>
      <c r="M37" s="90"/>
      <c r="N37" s="91"/>
    </row>
    <row r="38" spans="1:21" x14ac:dyDescent="0.35">
      <c r="A38" s="89"/>
      <c r="D38" s="90"/>
      <c r="E38" s="90"/>
      <c r="F38" s="90"/>
      <c r="G38" s="90"/>
      <c r="H38" s="33"/>
      <c r="I38" s="90"/>
      <c r="J38" s="90"/>
      <c r="K38" s="90"/>
      <c r="L38" s="33"/>
      <c r="M38" s="90"/>
      <c r="N38" s="91"/>
    </row>
    <row r="39" spans="1:21" x14ac:dyDescent="0.35">
      <c r="A39" s="89"/>
      <c r="D39" s="90"/>
      <c r="E39" s="90"/>
      <c r="F39" s="90"/>
      <c r="G39" s="90"/>
      <c r="H39" s="33"/>
      <c r="I39" s="90"/>
      <c r="J39" s="90"/>
      <c r="K39" s="90"/>
      <c r="L39" s="33"/>
      <c r="M39" s="90"/>
      <c r="N39" s="91"/>
    </row>
    <row r="40" spans="1:21" s="40" customFormat="1" ht="13.75" customHeight="1" thickBot="1" x14ac:dyDescent="0.4">
      <c r="A40" s="92"/>
      <c r="B40" s="93"/>
      <c r="C40" s="93"/>
      <c r="D40" s="109" t="str">
        <f>G17</f>
        <v xml:space="preserve">БОЯРОВ В.В. (ВК, г. САРАНСК) </v>
      </c>
      <c r="E40" s="109"/>
      <c r="F40" s="109"/>
      <c r="G40" s="109" t="str">
        <f>G18</f>
        <v>СЛАБКОВСКАЯ В.Н. ( ВК, г. ОМСК)</v>
      </c>
      <c r="H40" s="109"/>
      <c r="I40" s="109"/>
      <c r="J40" s="94"/>
      <c r="K40" s="94"/>
      <c r="L40" s="109" t="str">
        <f>G19</f>
        <v xml:space="preserve">МАЛАХОВ Р.А. (1К, г. ИЖЕВСК) </v>
      </c>
      <c r="M40" s="109"/>
      <c r="N40" s="110"/>
      <c r="S40" s="95"/>
      <c r="T40" s="95"/>
      <c r="U40" s="95"/>
    </row>
    <row r="41" spans="1:21" ht="13.5" thickTop="1" x14ac:dyDescent="0.35"/>
  </sheetData>
  <mergeCells count="38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N21:N22"/>
    <mergeCell ref="A14:D14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H21:I22"/>
    <mergeCell ref="J21:K21"/>
    <mergeCell ref="L21:L22"/>
    <mergeCell ref="M21:M22"/>
    <mergeCell ref="D40:F40"/>
    <mergeCell ref="G40:I40"/>
    <mergeCell ref="L40:N40"/>
    <mergeCell ref="A25:D25"/>
    <mergeCell ref="G25:N25"/>
    <mergeCell ref="D34:F34"/>
    <mergeCell ref="G34:I34"/>
    <mergeCell ref="L34:N34"/>
    <mergeCell ref="A35:E35"/>
    <mergeCell ref="F35:N3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8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4DB2-620A-40D9-B20C-40D436EB66BA}">
  <sheetPr>
    <tabColor rgb="FF002060"/>
    <pageSetUpPr fitToPage="1"/>
  </sheetPr>
  <dimension ref="A1:U46"/>
  <sheetViews>
    <sheetView view="pageBreakPreview" topLeftCell="A11" zoomScaleNormal="50" zoomScaleSheetLayoutView="100" workbookViewId="0">
      <selection activeCell="J21" sqref="J21:K21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2.08984375" style="90" customWidth="1"/>
    <col min="4" max="4" width="21" style="3" bestFit="1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"/>
    </row>
    <row r="2" spans="1:21" s="2" customFormat="1" ht="20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"/>
    </row>
    <row r="3" spans="1:21" s="2" customFormat="1" ht="20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"/>
    </row>
    <row r="4" spans="1:21" ht="20" customHeight="1" x14ac:dyDescent="0.3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21" ht="20" hidden="1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Q5" s="2"/>
    </row>
    <row r="6" spans="1:21" s="5" customFormat="1" ht="20" customHeight="1" x14ac:dyDescent="0.35">
      <c r="A6" s="156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S6" s="6"/>
      <c r="T6" s="6"/>
      <c r="U6" s="6"/>
    </row>
    <row r="7" spans="1:21" s="5" customFormat="1" ht="1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S7" s="6"/>
      <c r="T7" s="6"/>
      <c r="U7" s="6"/>
    </row>
    <row r="8" spans="1:21" s="5" customFormat="1" ht="20" customHeight="1" thickBot="1" x14ac:dyDescent="0.4">
      <c r="A8" s="144" t="s">
        <v>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S8" s="6"/>
      <c r="T8" s="6"/>
      <c r="U8" s="6"/>
    </row>
    <row r="9" spans="1:21" ht="20" customHeight="1" thickTop="1" x14ac:dyDescent="0.35">
      <c r="A9" s="145" t="s">
        <v>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21" ht="20" customHeight="1" x14ac:dyDescent="0.35">
      <c r="A10" s="148" t="s">
        <v>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21" ht="20" customHeight="1" x14ac:dyDescent="0.35">
      <c r="A11" s="148" t="s">
        <v>68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</row>
    <row r="12" spans="1:21" ht="7.5" customHeight="1" x14ac:dyDescent="0.3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21" ht="15.5" x14ac:dyDescent="0.35">
      <c r="A13" s="96" t="s">
        <v>8</v>
      </c>
      <c r="B13" s="97"/>
      <c r="C13" s="97"/>
      <c r="D13" s="97"/>
      <c r="E13" s="7"/>
      <c r="F13" s="7"/>
      <c r="G13" s="8" t="s">
        <v>9</v>
      </c>
      <c r="H13" s="9" t="s">
        <v>14</v>
      </c>
      <c r="I13" s="7"/>
      <c r="J13" s="7"/>
      <c r="K13" s="7"/>
      <c r="L13" s="9"/>
      <c r="M13" s="10"/>
      <c r="N13" s="11" t="s">
        <v>11</v>
      </c>
    </row>
    <row r="14" spans="1:21" ht="15.5" x14ac:dyDescent="0.35">
      <c r="A14" s="131" t="s">
        <v>12</v>
      </c>
      <c r="B14" s="132"/>
      <c r="C14" s="132"/>
      <c r="D14" s="132"/>
      <c r="E14" s="12"/>
      <c r="F14" s="12"/>
      <c r="G14" s="13" t="s">
        <v>13</v>
      </c>
      <c r="H14" s="14" t="s">
        <v>67</v>
      </c>
      <c r="I14" s="12"/>
      <c r="J14" s="12"/>
      <c r="K14" s="12"/>
      <c r="L14" s="14"/>
      <c r="M14" s="15"/>
      <c r="N14" s="16" t="s">
        <v>15</v>
      </c>
    </row>
    <row r="15" spans="1:21" ht="14.5" x14ac:dyDescent="0.35">
      <c r="A15" s="133" t="s">
        <v>16</v>
      </c>
      <c r="B15" s="134"/>
      <c r="C15" s="134"/>
      <c r="D15" s="134"/>
      <c r="E15" s="134"/>
      <c r="F15" s="134"/>
      <c r="G15" s="135"/>
      <c r="H15" s="136" t="s">
        <v>17</v>
      </c>
      <c r="I15" s="134"/>
      <c r="J15" s="134"/>
      <c r="K15" s="134"/>
      <c r="L15" s="134"/>
      <c r="M15" s="134"/>
      <c r="N15" s="137"/>
    </row>
    <row r="16" spans="1:21" ht="14.5" x14ac:dyDescent="0.35">
      <c r="A16" s="17" t="s">
        <v>18</v>
      </c>
      <c r="B16" s="18"/>
      <c r="C16" s="18"/>
      <c r="D16" s="19"/>
      <c r="E16" s="20"/>
      <c r="F16" s="19"/>
      <c r="G16" s="21"/>
      <c r="H16" s="138" t="s">
        <v>19</v>
      </c>
      <c r="I16" s="139"/>
      <c r="J16" s="139"/>
      <c r="K16" s="139"/>
      <c r="L16" s="139"/>
      <c r="M16" s="139"/>
      <c r="N16" s="140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23</v>
      </c>
      <c r="B18" s="18"/>
      <c r="C18" s="18"/>
      <c r="D18" s="22"/>
      <c r="E18" s="20"/>
      <c r="F18" s="19"/>
      <c r="G18" s="22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29"/>
      <c r="C19" s="29"/>
      <c r="D19" s="30"/>
      <c r="E19" s="30"/>
      <c r="F19" s="30"/>
      <c r="G19" s="23" t="s">
        <v>27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1" t="s">
        <v>28</v>
      </c>
      <c r="B21" s="118" t="s">
        <v>29</v>
      </c>
      <c r="C21" s="118" t="s">
        <v>30</v>
      </c>
      <c r="D21" s="118" t="s">
        <v>31</v>
      </c>
      <c r="E21" s="118" t="s">
        <v>32</v>
      </c>
      <c r="F21" s="118" t="s">
        <v>33</v>
      </c>
      <c r="G21" s="118" t="s">
        <v>34</v>
      </c>
      <c r="H21" s="120" t="s">
        <v>35</v>
      </c>
      <c r="I21" s="121"/>
      <c r="J21" s="124" t="s">
        <v>36</v>
      </c>
      <c r="K21" s="124"/>
      <c r="L21" s="125" t="s">
        <v>37</v>
      </c>
      <c r="M21" s="127" t="s">
        <v>38</v>
      </c>
      <c r="N21" s="111" t="s">
        <v>39</v>
      </c>
      <c r="P21" s="40"/>
      <c r="S21" s="41"/>
      <c r="T21" s="41"/>
      <c r="U21" s="41"/>
    </row>
    <row r="22" spans="1:21" s="39" customFormat="1" ht="17.25" customHeight="1" x14ac:dyDescent="0.35">
      <c r="A22" s="142"/>
      <c r="B22" s="119"/>
      <c r="C22" s="119"/>
      <c r="D22" s="119"/>
      <c r="E22" s="119"/>
      <c r="F22" s="119"/>
      <c r="G22" s="119"/>
      <c r="H22" s="122"/>
      <c r="I22" s="123"/>
      <c r="J22" s="42" t="s">
        <v>40</v>
      </c>
      <c r="K22" s="42" t="s">
        <v>41</v>
      </c>
      <c r="L22" s="126"/>
      <c r="M22" s="128"/>
      <c r="N22" s="112"/>
      <c r="P22" s="40"/>
      <c r="S22" s="41"/>
      <c r="T22" s="41"/>
      <c r="U22" s="41"/>
    </row>
    <row r="23" spans="1:21" ht="16.75" customHeight="1" x14ac:dyDescent="0.35">
      <c r="A23" s="98">
        <v>1</v>
      </c>
      <c r="B23" s="99">
        <v>45</v>
      </c>
      <c r="C23" s="100">
        <f>VLOOKUP(B23,[1]список!_xlnm.Print_Area,3)</f>
        <v>10132636770</v>
      </c>
      <c r="D23" s="101" t="str">
        <f>VLOOKUP(B23,[1]список!_xlnm.Print_Area,2)</f>
        <v>ГУЛЬМУТДИНОВ Раиль</v>
      </c>
      <c r="E23" s="102">
        <f>VLOOKUP(B23,[1]список!_xlnm.Print_Area,4)</f>
        <v>39696</v>
      </c>
      <c r="F23" s="100" t="str">
        <f>VLOOKUP(B23,[1]список!_xlnm.Print_Area,5)</f>
        <v>1 СР</v>
      </c>
      <c r="G23" s="100" t="str">
        <f>VLOOKUP(B23,[1]список!_xlnm.Print_Area,6)</f>
        <v>Республика Татарстан</v>
      </c>
      <c r="H23" s="103">
        <v>46.84</v>
      </c>
      <c r="I23" s="104">
        <v>1</v>
      </c>
      <c r="J23" s="103">
        <v>31</v>
      </c>
      <c r="K23" s="103">
        <v>45.33</v>
      </c>
      <c r="L23" s="103">
        <f>K23</f>
        <v>45.33</v>
      </c>
      <c r="M23" s="50"/>
      <c r="N23" s="51"/>
      <c r="P23" s="40"/>
      <c r="Q23" s="39"/>
      <c r="R23" s="39"/>
      <c r="S23" s="41"/>
      <c r="T23" s="41"/>
      <c r="U23" s="41"/>
    </row>
    <row r="24" spans="1:21" ht="16.75" customHeight="1" x14ac:dyDescent="0.35">
      <c r="A24" s="98">
        <v>2</v>
      </c>
      <c r="B24" s="99">
        <v>47</v>
      </c>
      <c r="C24" s="100">
        <f>VLOOKUP(B24,[1]список!_xlnm.Print_Area,3)</f>
        <v>10144195332</v>
      </c>
      <c r="D24" s="101" t="str">
        <f>VLOOKUP(B24,[1]список!_xlnm.Print_Area,2)</f>
        <v>МОТУНОВ Матвей</v>
      </c>
      <c r="E24" s="102">
        <f>VLOOKUP(B24,[1]список!_xlnm.Print_Area,4)</f>
        <v>39862</v>
      </c>
      <c r="F24" s="100" t="str">
        <f>VLOOKUP(B24,[1]список!_xlnm.Print_Area,5)</f>
        <v>1 СР</v>
      </c>
      <c r="G24" s="100" t="str">
        <f>VLOOKUP(B24,[1]список!_xlnm.Print_Area,6)</f>
        <v>Ростовская область</v>
      </c>
      <c r="H24" s="103">
        <v>31.5</v>
      </c>
      <c r="I24" s="104">
        <v>2</v>
      </c>
      <c r="J24" s="103">
        <v>37</v>
      </c>
      <c r="K24" s="103">
        <v>25.67</v>
      </c>
      <c r="L24" s="103">
        <f>J24</f>
        <v>37</v>
      </c>
      <c r="M24" s="50"/>
      <c r="N24" s="51"/>
      <c r="P24" s="40"/>
      <c r="Q24" s="39"/>
      <c r="R24" s="39"/>
      <c r="S24" s="41"/>
      <c r="T24" s="41"/>
      <c r="U24" s="41"/>
    </row>
    <row r="25" spans="1:21" ht="16.75" customHeight="1" x14ac:dyDescent="0.35">
      <c r="A25" s="98">
        <v>3</v>
      </c>
      <c r="B25" s="99">
        <v>48</v>
      </c>
      <c r="C25" s="100">
        <f>VLOOKUP(B25,[1]список!_xlnm.Print_Area,3)</f>
        <v>10140877932</v>
      </c>
      <c r="D25" s="101" t="str">
        <f>VLOOKUP(B25,[1]список!_xlnm.Print_Area,2)</f>
        <v>СЛЫШКИН Мартин</v>
      </c>
      <c r="E25" s="102">
        <f>VLOOKUP(B25,[1]список!_xlnm.Print_Area,4)</f>
        <v>40045</v>
      </c>
      <c r="F25" s="100" t="str">
        <f>VLOOKUP(B25,[1]список!_xlnm.Print_Area,5)</f>
        <v>1 СР</v>
      </c>
      <c r="G25" s="100" t="str">
        <f>VLOOKUP(B25,[1]список!_xlnm.Print_Area,6)</f>
        <v>Ростовская область</v>
      </c>
      <c r="H25" s="103">
        <v>27.66</v>
      </c>
      <c r="I25" s="104">
        <v>3</v>
      </c>
      <c r="J25" s="103">
        <v>29.33</v>
      </c>
      <c r="K25" s="103">
        <v>36</v>
      </c>
      <c r="L25" s="103">
        <f>K25</f>
        <v>36</v>
      </c>
      <c r="M25" s="50"/>
      <c r="N25" s="51"/>
      <c r="P25" s="40"/>
      <c r="Q25" s="39"/>
      <c r="R25" s="39"/>
      <c r="S25" s="41"/>
      <c r="T25" s="41"/>
      <c r="U25" s="41"/>
    </row>
    <row r="26" spans="1:21" ht="16.75" customHeight="1" x14ac:dyDescent="0.35">
      <c r="A26" s="98">
        <v>4</v>
      </c>
      <c r="B26" s="99">
        <v>46</v>
      </c>
      <c r="C26" s="100">
        <f>VLOOKUP(B26,[1]список!_xlnm.Print_Area,3)</f>
        <v>10153186525</v>
      </c>
      <c r="D26" s="101" t="str">
        <f>VLOOKUP(B26,[1]список!_xlnm.Print_Area,2)</f>
        <v>ДЕМИДОВ Илья</v>
      </c>
      <c r="E26" s="102">
        <f>VLOOKUP(B26,[1]список!_xlnm.Print_Area,4)</f>
        <v>39857</v>
      </c>
      <c r="F26" s="100" t="str">
        <f>VLOOKUP(B26,[1]список!_xlnm.Print_Area,5)</f>
        <v>1 СР</v>
      </c>
      <c r="G26" s="100" t="str">
        <f>VLOOKUP(B26,[1]список!_xlnm.Print_Area,6)</f>
        <v>Тюменская область</v>
      </c>
      <c r="H26" s="103">
        <v>27.5</v>
      </c>
      <c r="I26" s="104">
        <v>4</v>
      </c>
      <c r="J26" s="103">
        <v>34</v>
      </c>
      <c r="K26" s="103">
        <v>29.33</v>
      </c>
      <c r="L26" s="103">
        <f>J26</f>
        <v>34</v>
      </c>
      <c r="M26" s="50"/>
      <c r="N26" s="51"/>
      <c r="P26" s="40"/>
      <c r="Q26" s="39"/>
      <c r="R26" s="39"/>
      <c r="S26" s="41"/>
      <c r="T26" s="41"/>
      <c r="U26" s="41"/>
    </row>
    <row r="27" spans="1:21" ht="16.75" customHeight="1" x14ac:dyDescent="0.35">
      <c r="A27" s="98">
        <v>5</v>
      </c>
      <c r="B27" s="99">
        <v>49</v>
      </c>
      <c r="C27" s="100">
        <f>VLOOKUP(B27,[1]список!_xlnm.Print_Area,3)</f>
        <v>10152749924</v>
      </c>
      <c r="D27" s="101" t="str">
        <f>VLOOKUP(B27,[1]список!_xlnm.Print_Area,2)</f>
        <v>КУЗНЕЦОВ Егор</v>
      </c>
      <c r="E27" s="102">
        <f>VLOOKUP(B27,[1]список!_xlnm.Print_Area,4)</f>
        <v>40063</v>
      </c>
      <c r="F27" s="100" t="str">
        <f>VLOOKUP(B27,[1]список!_xlnm.Print_Area,5)</f>
        <v>2 СР</v>
      </c>
      <c r="G27" s="100" t="str">
        <f>VLOOKUP(B27,[1]список!_xlnm.Print_Area,6)</f>
        <v>Республика Башкортостан</v>
      </c>
      <c r="H27" s="103">
        <v>23.33</v>
      </c>
      <c r="I27" s="104">
        <v>5</v>
      </c>
      <c r="J27" s="103"/>
      <c r="K27" s="103"/>
      <c r="L27" s="103"/>
      <c r="M27" s="50"/>
      <c r="N27" s="51"/>
      <c r="P27" s="40"/>
      <c r="Q27" s="39"/>
      <c r="R27" s="39"/>
      <c r="S27" s="41"/>
      <c r="T27" s="41"/>
      <c r="U27" s="41"/>
    </row>
    <row r="28" spans="1:21" ht="16.75" customHeight="1" x14ac:dyDescent="0.35">
      <c r="A28" s="98">
        <v>6</v>
      </c>
      <c r="B28" s="99">
        <v>50</v>
      </c>
      <c r="C28" s="100">
        <f>VLOOKUP(B28,[1]список!_xlnm.Print_Area,3)</f>
        <v>10153742960</v>
      </c>
      <c r="D28" s="101" t="str">
        <f>VLOOKUP(B28,[1]список!_xlnm.Print_Area,2)</f>
        <v>ШИМЯКОВ Егор</v>
      </c>
      <c r="E28" s="102">
        <f>VLOOKUP(B28,[1]список!_xlnm.Print_Area,4)</f>
        <v>40065</v>
      </c>
      <c r="F28" s="100" t="str">
        <f>VLOOKUP(B28,[1]список!_xlnm.Print_Area,5)</f>
        <v>1 СР</v>
      </c>
      <c r="G28" s="100" t="str">
        <f>VLOOKUP(B28,[1]список!_xlnm.Print_Area,6)</f>
        <v>Ростовская область</v>
      </c>
      <c r="H28" s="103">
        <v>21.35</v>
      </c>
      <c r="I28" s="104">
        <v>6</v>
      </c>
      <c r="J28" s="103"/>
      <c r="K28" s="103"/>
      <c r="L28" s="103"/>
      <c r="M28" s="50"/>
      <c r="N28" s="51"/>
      <c r="P28" s="40"/>
      <c r="Q28" s="39"/>
      <c r="R28" s="39"/>
      <c r="S28" s="41"/>
      <c r="T28" s="41"/>
      <c r="U28" s="41"/>
    </row>
    <row r="29" spans="1:21" ht="7.5" customHeight="1" thickBot="1" x14ac:dyDescent="0.35">
      <c r="A29" s="52"/>
      <c r="B29" s="105"/>
      <c r="C29" s="52"/>
      <c r="D29" s="54"/>
      <c r="E29" s="55"/>
      <c r="F29" s="56"/>
      <c r="G29" s="55"/>
      <c r="H29" s="57"/>
      <c r="I29" s="58"/>
      <c r="J29" s="58"/>
      <c r="K29" s="58"/>
      <c r="L29" s="57"/>
      <c r="M29" s="58"/>
      <c r="N29" s="58"/>
      <c r="P29" s="40"/>
      <c r="Q29" s="39"/>
      <c r="R29" s="39"/>
      <c r="S29" s="41"/>
      <c r="T29" s="41"/>
      <c r="U29" s="41"/>
    </row>
    <row r="30" spans="1:21" ht="15" thickTop="1" x14ac:dyDescent="0.35">
      <c r="A30" s="113" t="s">
        <v>43</v>
      </c>
      <c r="B30" s="114"/>
      <c r="C30" s="114"/>
      <c r="D30" s="114"/>
      <c r="E30" s="59"/>
      <c r="F30" s="59"/>
      <c r="G30" s="114" t="s">
        <v>44</v>
      </c>
      <c r="H30" s="114"/>
      <c r="I30" s="114"/>
      <c r="J30" s="114"/>
      <c r="K30" s="114"/>
      <c r="L30" s="114"/>
      <c r="M30" s="114"/>
      <c r="N30" s="115"/>
      <c r="P30" s="40"/>
      <c r="Q30" s="39"/>
      <c r="R30" s="39"/>
      <c r="S30" s="41"/>
      <c r="T30" s="41"/>
      <c r="U30" s="41"/>
    </row>
    <row r="31" spans="1:21" ht="14.5" x14ac:dyDescent="0.35">
      <c r="A31" s="60" t="s">
        <v>45</v>
      </c>
      <c r="B31" s="61"/>
      <c r="C31" s="62"/>
      <c r="D31" s="63"/>
      <c r="E31" s="64"/>
      <c r="F31" s="64"/>
      <c r="G31" s="65" t="s">
        <v>46</v>
      </c>
      <c r="H31" s="66">
        <f t="array" ref="H31">SUM(1/COUNTIF(G23:G28,G23:G28))</f>
        <v>4</v>
      </c>
      <c r="I31" s="67"/>
      <c r="J31" s="68"/>
      <c r="K31" s="68"/>
      <c r="L31" s="69"/>
      <c r="M31" s="65" t="s">
        <v>47</v>
      </c>
      <c r="N31" s="70">
        <f>COUNTIF(F$21:F125,"ЗМС")</f>
        <v>0</v>
      </c>
      <c r="P31" s="40"/>
      <c r="Q31" s="39"/>
      <c r="R31" s="39"/>
      <c r="S31" s="41"/>
      <c r="T31" s="41"/>
      <c r="U31" s="41"/>
    </row>
    <row r="32" spans="1:21" ht="14.5" x14ac:dyDescent="0.35">
      <c r="A32" s="60" t="s">
        <v>48</v>
      </c>
      <c r="B32" s="61"/>
      <c r="C32" s="71"/>
      <c r="D32" s="63"/>
      <c r="E32" s="72"/>
      <c r="F32" s="72"/>
      <c r="G32" s="65" t="s">
        <v>49</v>
      </c>
      <c r="H32" s="73">
        <v>6</v>
      </c>
      <c r="I32" s="74"/>
      <c r="J32" s="75"/>
      <c r="K32" s="75"/>
      <c r="L32" s="76"/>
      <c r="M32" s="65" t="s">
        <v>50</v>
      </c>
      <c r="N32" s="70">
        <f>COUNTIF(F$21:F125,"МСМК")</f>
        <v>0</v>
      </c>
      <c r="P32" s="40"/>
      <c r="Q32" s="39"/>
      <c r="R32" s="39"/>
      <c r="S32" s="41"/>
      <c r="T32" s="41"/>
      <c r="U32" s="41"/>
    </row>
    <row r="33" spans="1:21" ht="14.5" x14ac:dyDescent="0.35">
      <c r="A33" s="60" t="s">
        <v>51</v>
      </c>
      <c r="B33" s="61"/>
      <c r="C33" s="61"/>
      <c r="D33" s="63"/>
      <c r="E33" s="72"/>
      <c r="F33" s="72"/>
      <c r="G33" s="65" t="s">
        <v>52</v>
      </c>
      <c r="H33" s="73">
        <v>6</v>
      </c>
      <c r="I33" s="74"/>
      <c r="J33" s="75"/>
      <c r="K33" s="75"/>
      <c r="L33" s="76"/>
      <c r="M33" s="65" t="s">
        <v>53</v>
      </c>
      <c r="N33" s="70">
        <f>COUNTIF(F$21:F46,"МС")</f>
        <v>0</v>
      </c>
      <c r="P33" s="40"/>
      <c r="Q33" s="39"/>
      <c r="R33" s="39"/>
      <c r="S33" s="41"/>
      <c r="T33" s="41"/>
      <c r="U33" s="41"/>
    </row>
    <row r="34" spans="1:21" ht="14.5" x14ac:dyDescent="0.35">
      <c r="A34" s="60" t="s">
        <v>54</v>
      </c>
      <c r="B34" s="61"/>
      <c r="C34" s="61"/>
      <c r="D34" s="63"/>
      <c r="E34" s="72"/>
      <c r="F34" s="72"/>
      <c r="G34" s="65" t="s">
        <v>55</v>
      </c>
      <c r="H34" s="73">
        <f>COUNT(A23:A28)</f>
        <v>6</v>
      </c>
      <c r="I34" s="74"/>
      <c r="J34" s="75"/>
      <c r="K34" s="75"/>
      <c r="L34" s="76"/>
      <c r="M34" s="65" t="s">
        <v>56</v>
      </c>
      <c r="N34" s="70">
        <f>COUNTIF(F$20:F46,"КМС")</f>
        <v>0</v>
      </c>
      <c r="P34" s="40"/>
      <c r="Q34" s="39"/>
      <c r="R34" s="39"/>
      <c r="S34" s="41"/>
      <c r="T34" s="41"/>
      <c r="U34" s="41"/>
    </row>
    <row r="35" spans="1:21" ht="14.5" x14ac:dyDescent="0.35">
      <c r="A35" s="77"/>
      <c r="B35" s="61"/>
      <c r="C35" s="61"/>
      <c r="D35" s="63"/>
      <c r="G35" s="65" t="s">
        <v>57</v>
      </c>
      <c r="H35" s="73">
        <f>COUNTIF(A23:A28,"НФ")</f>
        <v>0</v>
      </c>
      <c r="I35" s="74"/>
      <c r="J35" s="75"/>
      <c r="K35" s="75"/>
      <c r="L35" s="76"/>
      <c r="M35" s="65" t="s">
        <v>58</v>
      </c>
      <c r="N35" s="70">
        <f>COUNTIF(F$23:F124,"1 СР")</f>
        <v>5</v>
      </c>
      <c r="P35" s="40"/>
      <c r="Q35" s="39"/>
      <c r="R35" s="39"/>
      <c r="S35" s="41"/>
      <c r="T35" s="41"/>
      <c r="U35" s="41"/>
    </row>
    <row r="36" spans="1:21" ht="14.5" x14ac:dyDescent="0.35">
      <c r="A36" s="78"/>
      <c r="B36" s="30"/>
      <c r="C36" s="29"/>
      <c r="D36" s="63"/>
      <c r="G36" s="65" t="s">
        <v>59</v>
      </c>
      <c r="H36" s="73">
        <f>COUNTIF(A23:A28,"ДСКВ")</f>
        <v>0</v>
      </c>
      <c r="I36" s="74"/>
      <c r="J36" s="75"/>
      <c r="K36" s="75"/>
      <c r="L36" s="76"/>
      <c r="M36" s="65" t="s">
        <v>60</v>
      </c>
      <c r="N36" s="70">
        <f>COUNTIF(F$23:F124,"2 СР")</f>
        <v>1</v>
      </c>
    </row>
    <row r="37" spans="1:21" ht="14.5" x14ac:dyDescent="0.35">
      <c r="A37" s="79"/>
      <c r="B37" s="61"/>
      <c r="C37" s="61"/>
      <c r="D37" s="63"/>
      <c r="E37" s="72"/>
      <c r="F37" s="72"/>
      <c r="G37" s="65" t="s">
        <v>61</v>
      </c>
      <c r="H37" s="73">
        <f>COUNTIF(A23:A28,"НС")</f>
        <v>0</v>
      </c>
      <c r="I37" s="80"/>
      <c r="J37" s="81"/>
      <c r="K37" s="81"/>
      <c r="L37" s="82"/>
      <c r="M37" s="65" t="s">
        <v>62</v>
      </c>
      <c r="N37" s="70">
        <f>COUNTIF(F$23:F124,"3 СР")</f>
        <v>0</v>
      </c>
    </row>
    <row r="38" spans="1:21" ht="5.25" customHeight="1" x14ac:dyDescent="0.35">
      <c r="A38" s="79"/>
      <c r="B38" s="61"/>
      <c r="C38" s="61"/>
      <c r="D38" s="61"/>
      <c r="E38" s="61"/>
      <c r="F38" s="61"/>
      <c r="G38" s="30"/>
      <c r="H38" s="83"/>
      <c r="I38" s="83"/>
      <c r="J38" s="83"/>
      <c r="K38" s="83"/>
      <c r="L38" s="83"/>
      <c r="M38" s="84"/>
      <c r="N38" s="85"/>
    </row>
    <row r="39" spans="1:21" ht="15.5" x14ac:dyDescent="0.35">
      <c r="A39" s="86"/>
      <c r="B39" s="87"/>
      <c r="C39" s="87"/>
      <c r="D39" s="116" t="s">
        <v>63</v>
      </c>
      <c r="E39" s="116"/>
      <c r="F39" s="116"/>
      <c r="G39" s="116" t="s">
        <v>64</v>
      </c>
      <c r="H39" s="116"/>
      <c r="I39" s="116"/>
      <c r="J39" s="88"/>
      <c r="K39" s="88"/>
      <c r="L39" s="116" t="str">
        <f>A19</f>
        <v>СУДЬЯ НА ФИНИШЕ:</v>
      </c>
      <c r="M39" s="116"/>
      <c r="N39" s="117"/>
    </row>
    <row r="40" spans="1:21" x14ac:dyDescent="0.3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</row>
    <row r="41" spans="1:21" x14ac:dyDescent="0.35">
      <c r="A41" s="89"/>
      <c r="D41" s="90"/>
      <c r="E41" s="90"/>
      <c r="F41" s="90"/>
      <c r="G41" s="90"/>
      <c r="H41" s="33"/>
      <c r="I41" s="90"/>
      <c r="J41" s="90"/>
      <c r="K41" s="90"/>
      <c r="L41" s="33"/>
      <c r="M41" s="90"/>
      <c r="N41" s="91"/>
    </row>
    <row r="42" spans="1:21" x14ac:dyDescent="0.35">
      <c r="A42" s="89"/>
      <c r="D42" s="90"/>
      <c r="E42" s="90"/>
      <c r="F42" s="90"/>
      <c r="G42" s="90"/>
      <c r="H42" s="33"/>
      <c r="I42" s="90"/>
      <c r="J42" s="90"/>
      <c r="K42" s="90"/>
      <c r="L42" s="33"/>
      <c r="M42" s="90"/>
      <c r="N42" s="91"/>
    </row>
    <row r="43" spans="1:21" x14ac:dyDescent="0.35">
      <c r="A43" s="89"/>
      <c r="D43" s="90"/>
      <c r="E43" s="90"/>
      <c r="F43" s="90"/>
      <c r="G43" s="90"/>
      <c r="H43" s="33"/>
      <c r="I43" s="90"/>
      <c r="J43" s="90"/>
      <c r="K43" s="90"/>
      <c r="L43" s="33"/>
      <c r="M43" s="90"/>
      <c r="N43" s="91"/>
    </row>
    <row r="44" spans="1:21" x14ac:dyDescent="0.35">
      <c r="A44" s="89"/>
      <c r="D44" s="90"/>
      <c r="E44" s="90"/>
      <c r="F44" s="90"/>
      <c r="G44" s="90"/>
      <c r="H44" s="33"/>
      <c r="I44" s="90"/>
      <c r="J44" s="90"/>
      <c r="K44" s="90"/>
      <c r="L44" s="33"/>
      <c r="M44" s="90"/>
      <c r="N44" s="91"/>
    </row>
    <row r="45" spans="1:21" s="40" customFormat="1" ht="13.75" customHeight="1" thickBot="1" x14ac:dyDescent="0.4">
      <c r="A45" s="92"/>
      <c r="B45" s="93"/>
      <c r="C45" s="93"/>
      <c r="D45" s="109" t="str">
        <f>G17</f>
        <v xml:space="preserve">БОЯРОВ В.В. (ВК, г. САРАНСК) </v>
      </c>
      <c r="E45" s="109"/>
      <c r="F45" s="109"/>
      <c r="G45" s="109" t="str">
        <f>G18</f>
        <v>СЛАБКОВСКАЯ В.Н. ( ВК, г. ОМСК)</v>
      </c>
      <c r="H45" s="109"/>
      <c r="I45" s="109"/>
      <c r="J45" s="94"/>
      <c r="K45" s="94"/>
      <c r="L45" s="109" t="str">
        <f>G19</f>
        <v xml:space="preserve">МАЛАХОВ Р.А. (1К, г. ИЖЕВСК) </v>
      </c>
      <c r="M45" s="109"/>
      <c r="N45" s="110"/>
      <c r="S45" s="95"/>
      <c r="T45" s="95"/>
      <c r="U45" s="95"/>
    </row>
    <row r="46" spans="1:21" ht="13.5" thickTop="1" x14ac:dyDescent="0.35"/>
  </sheetData>
  <mergeCells count="38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N21:N22"/>
    <mergeCell ref="A14:D14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H21:I22"/>
    <mergeCell ref="J21:K21"/>
    <mergeCell ref="L21:L22"/>
    <mergeCell ref="M21:M22"/>
    <mergeCell ref="D45:F45"/>
    <mergeCell ref="G45:I45"/>
    <mergeCell ref="L45:N45"/>
    <mergeCell ref="A30:D30"/>
    <mergeCell ref="G30:N30"/>
    <mergeCell ref="D39:F39"/>
    <mergeCell ref="G39:I39"/>
    <mergeCell ref="L39:N39"/>
    <mergeCell ref="A40:E40"/>
    <mergeCell ref="F40:N40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8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0A244-9631-420D-BCA9-ACBA85F9A7DF}">
  <sheetPr>
    <tabColor rgb="FF002060"/>
    <pageSetUpPr fitToPage="1"/>
  </sheetPr>
  <dimension ref="A1:U41"/>
  <sheetViews>
    <sheetView view="pageBreakPreview" topLeftCell="A4" zoomScale="80" zoomScaleNormal="50" zoomScaleSheetLayoutView="80" workbookViewId="0">
      <selection activeCell="J21" sqref="J21:K21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2.08984375" style="90" customWidth="1"/>
    <col min="4" max="4" width="21" style="3" bestFit="1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"/>
    </row>
    <row r="2" spans="1:21" s="2" customFormat="1" ht="20" customHeight="1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"/>
    </row>
    <row r="3" spans="1:21" s="2" customFormat="1" ht="20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"/>
    </row>
    <row r="4" spans="1:21" ht="20" customHeight="1" x14ac:dyDescent="0.3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21" ht="20" hidden="1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Q5" s="2"/>
    </row>
    <row r="6" spans="1:21" s="5" customFormat="1" ht="20" customHeight="1" x14ac:dyDescent="0.35">
      <c r="A6" s="156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S6" s="6"/>
      <c r="T6" s="6"/>
      <c r="U6" s="6"/>
    </row>
    <row r="7" spans="1:21" s="5" customFormat="1" ht="1" customHeight="1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S7" s="6"/>
      <c r="T7" s="6"/>
      <c r="U7" s="6"/>
    </row>
    <row r="8" spans="1:21" s="5" customFormat="1" ht="20" customHeight="1" thickBot="1" x14ac:dyDescent="0.4">
      <c r="A8" s="144" t="s">
        <v>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S8" s="6"/>
      <c r="T8" s="6"/>
      <c r="U8" s="6"/>
    </row>
    <row r="9" spans="1:21" ht="20" customHeight="1" thickTop="1" x14ac:dyDescent="0.35">
      <c r="A9" s="145" t="s">
        <v>5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21" ht="20" customHeight="1" x14ac:dyDescent="0.35">
      <c r="A10" s="148" t="s">
        <v>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21" ht="20" customHeight="1" x14ac:dyDescent="0.35">
      <c r="A11" s="148" t="s">
        <v>69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</row>
    <row r="12" spans="1:21" ht="7.5" customHeight="1" x14ac:dyDescent="0.3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21" ht="15.5" x14ac:dyDescent="0.35">
      <c r="A13" s="96" t="s">
        <v>8</v>
      </c>
      <c r="B13" s="97"/>
      <c r="C13" s="97"/>
      <c r="D13" s="97"/>
      <c r="E13" s="7"/>
      <c r="F13" s="7"/>
      <c r="G13" s="8" t="s">
        <v>9</v>
      </c>
      <c r="H13" s="9" t="s">
        <v>14</v>
      </c>
      <c r="I13" s="7"/>
      <c r="J13" s="7"/>
      <c r="K13" s="7"/>
      <c r="L13" s="9"/>
      <c r="M13" s="10"/>
      <c r="N13" s="11" t="s">
        <v>11</v>
      </c>
    </row>
    <row r="14" spans="1:21" ht="15.5" x14ac:dyDescent="0.35">
      <c r="A14" s="131" t="s">
        <v>12</v>
      </c>
      <c r="B14" s="132"/>
      <c r="C14" s="132"/>
      <c r="D14" s="132"/>
      <c r="E14" s="12"/>
      <c r="F14" s="12"/>
      <c r="G14" s="13" t="s">
        <v>13</v>
      </c>
      <c r="H14" s="14" t="s">
        <v>67</v>
      </c>
      <c r="I14" s="12"/>
      <c r="J14" s="12"/>
      <c r="K14" s="12"/>
      <c r="L14" s="14"/>
      <c r="M14" s="15"/>
      <c r="N14" s="16" t="s">
        <v>15</v>
      </c>
    </row>
    <row r="15" spans="1:21" ht="14.5" x14ac:dyDescent="0.35">
      <c r="A15" s="133" t="s">
        <v>16</v>
      </c>
      <c r="B15" s="134"/>
      <c r="C15" s="134"/>
      <c r="D15" s="134"/>
      <c r="E15" s="134"/>
      <c r="F15" s="134"/>
      <c r="G15" s="135"/>
      <c r="H15" s="136" t="s">
        <v>17</v>
      </c>
      <c r="I15" s="134"/>
      <c r="J15" s="134"/>
      <c r="K15" s="134"/>
      <c r="L15" s="134"/>
      <c r="M15" s="134"/>
      <c r="N15" s="137"/>
    </row>
    <row r="16" spans="1:21" ht="14.5" x14ac:dyDescent="0.35">
      <c r="A16" s="17" t="s">
        <v>18</v>
      </c>
      <c r="B16" s="18"/>
      <c r="C16" s="18"/>
      <c r="D16" s="19"/>
      <c r="E16" s="20"/>
      <c r="F16" s="19"/>
      <c r="G16" s="21"/>
      <c r="H16" s="138" t="s">
        <v>19</v>
      </c>
      <c r="I16" s="139"/>
      <c r="J16" s="139"/>
      <c r="K16" s="139"/>
      <c r="L16" s="139"/>
      <c r="M16" s="139"/>
      <c r="N16" s="140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23</v>
      </c>
      <c r="B18" s="18"/>
      <c r="C18" s="18"/>
      <c r="D18" s="22"/>
      <c r="E18" s="20"/>
      <c r="F18" s="19"/>
      <c r="G18" s="22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29"/>
      <c r="C19" s="29"/>
      <c r="D19" s="30"/>
      <c r="E19" s="30"/>
      <c r="F19" s="30"/>
      <c r="G19" s="23" t="s">
        <v>27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1" t="s">
        <v>28</v>
      </c>
      <c r="B21" s="118" t="s">
        <v>29</v>
      </c>
      <c r="C21" s="118" t="s">
        <v>30</v>
      </c>
      <c r="D21" s="118" t="s">
        <v>31</v>
      </c>
      <c r="E21" s="118" t="s">
        <v>32</v>
      </c>
      <c r="F21" s="118" t="s">
        <v>33</v>
      </c>
      <c r="G21" s="118" t="s">
        <v>34</v>
      </c>
      <c r="H21" s="120" t="s">
        <v>35</v>
      </c>
      <c r="I21" s="121"/>
      <c r="J21" s="124" t="s">
        <v>36</v>
      </c>
      <c r="K21" s="124"/>
      <c r="L21" s="125" t="s">
        <v>37</v>
      </c>
      <c r="M21" s="127" t="s">
        <v>38</v>
      </c>
      <c r="N21" s="111" t="s">
        <v>39</v>
      </c>
      <c r="P21" s="40"/>
      <c r="S21" s="41"/>
      <c r="T21" s="41"/>
      <c r="U21" s="41"/>
    </row>
    <row r="22" spans="1:21" s="39" customFormat="1" ht="17.25" customHeight="1" x14ac:dyDescent="0.35">
      <c r="A22" s="142"/>
      <c r="B22" s="119"/>
      <c r="C22" s="119"/>
      <c r="D22" s="119"/>
      <c r="E22" s="119"/>
      <c r="F22" s="119"/>
      <c r="G22" s="119"/>
      <c r="H22" s="122"/>
      <c r="I22" s="123"/>
      <c r="J22" s="42" t="s">
        <v>40</v>
      </c>
      <c r="K22" s="42" t="s">
        <v>41</v>
      </c>
      <c r="L22" s="126"/>
      <c r="M22" s="128"/>
      <c r="N22" s="112"/>
      <c r="P22" s="40"/>
      <c r="S22" s="41"/>
      <c r="T22" s="41"/>
      <c r="U22" s="41"/>
    </row>
    <row r="23" spans="1:21" ht="16.75" customHeight="1" x14ac:dyDescent="0.35">
      <c r="A23" s="98">
        <v>1</v>
      </c>
      <c r="B23" s="99">
        <v>51</v>
      </c>
      <c r="C23" s="100">
        <f>VLOOKUP(B23,[1]список!_xlnm.Print_Area,3)</f>
        <v>10141220563</v>
      </c>
      <c r="D23" s="101" t="str">
        <f>VLOOKUP(B23,[1]список!_xlnm.Print_Area,2)</f>
        <v>АШИХМИН Андрей</v>
      </c>
      <c r="E23" s="102">
        <f>VLOOKUP(B23,[1]список!_xlnm.Print_Area,4)</f>
        <v>40221</v>
      </c>
      <c r="F23" s="100" t="str">
        <f>VLOOKUP(B23,[1]список!_xlnm.Print_Area,5)</f>
        <v>2 СР</v>
      </c>
      <c r="G23" s="100" t="str">
        <f>VLOOKUP(B23,[1]список!_xlnm.Print_Area,6)</f>
        <v>Кировская область</v>
      </c>
      <c r="H23" s="103"/>
      <c r="I23" s="104"/>
      <c r="J23" s="103">
        <v>27</v>
      </c>
      <c r="K23" s="103">
        <v>32</v>
      </c>
      <c r="L23" s="103">
        <v>32</v>
      </c>
      <c r="M23" s="50"/>
      <c r="N23" s="51"/>
      <c r="P23" s="40"/>
      <c r="Q23" s="39"/>
      <c r="R23" s="39"/>
      <c r="S23" s="41"/>
      <c r="T23" s="41"/>
      <c r="U23" s="41"/>
    </row>
    <row r="24" spans="1:21" ht="7.5" customHeight="1" thickBot="1" x14ac:dyDescent="0.35">
      <c r="A24" s="52"/>
      <c r="B24" s="53"/>
      <c r="C24" s="52"/>
      <c r="D24" s="54"/>
      <c r="E24" s="55"/>
      <c r="F24" s="56"/>
      <c r="G24" s="55"/>
      <c r="H24" s="57"/>
      <c r="I24" s="58"/>
      <c r="J24" s="58"/>
      <c r="K24" s="58"/>
      <c r="L24" s="57"/>
      <c r="M24" s="58"/>
      <c r="N24" s="58"/>
      <c r="P24" s="40"/>
      <c r="Q24" s="39"/>
      <c r="R24" s="39"/>
      <c r="S24" s="41"/>
      <c r="T24" s="41"/>
      <c r="U24" s="41"/>
    </row>
    <row r="25" spans="1:21" ht="15" thickTop="1" x14ac:dyDescent="0.35">
      <c r="A25" s="113" t="s">
        <v>43</v>
      </c>
      <c r="B25" s="114"/>
      <c r="C25" s="114"/>
      <c r="D25" s="114"/>
      <c r="E25" s="59"/>
      <c r="F25" s="59"/>
      <c r="G25" s="114" t="s">
        <v>44</v>
      </c>
      <c r="H25" s="114"/>
      <c r="I25" s="114"/>
      <c r="J25" s="114"/>
      <c r="K25" s="114"/>
      <c r="L25" s="114"/>
      <c r="M25" s="114"/>
      <c r="N25" s="115"/>
      <c r="P25" s="40"/>
      <c r="Q25" s="39"/>
      <c r="R25" s="39"/>
      <c r="S25" s="41"/>
      <c r="T25" s="41"/>
      <c r="U25" s="41"/>
    </row>
    <row r="26" spans="1:21" ht="14.5" x14ac:dyDescent="0.35">
      <c r="A26" s="60" t="s">
        <v>45</v>
      </c>
      <c r="B26" s="61"/>
      <c r="C26" s="62"/>
      <c r="D26" s="63"/>
      <c r="E26" s="64"/>
      <c r="F26" s="64"/>
      <c r="G26" s="65" t="s">
        <v>46</v>
      </c>
      <c r="H26" s="66">
        <f t="array" ref="H26">SUM(1/COUNTIF(G23:G23,G23:G23))</f>
        <v>1</v>
      </c>
      <c r="I26" s="67"/>
      <c r="J26" s="68"/>
      <c r="K26" s="68"/>
      <c r="L26" s="69"/>
      <c r="M26" s="65" t="s">
        <v>47</v>
      </c>
      <c r="N26" s="70">
        <f>COUNTIF(F$21:F120,"ЗМС")</f>
        <v>0</v>
      </c>
      <c r="P26" s="40"/>
      <c r="Q26" s="39"/>
      <c r="R26" s="39"/>
      <c r="S26" s="41"/>
      <c r="T26" s="41"/>
      <c r="U26" s="41"/>
    </row>
    <row r="27" spans="1:21" ht="14.5" x14ac:dyDescent="0.35">
      <c r="A27" s="60" t="s">
        <v>48</v>
      </c>
      <c r="B27" s="61"/>
      <c r="C27" s="71"/>
      <c r="D27" s="63"/>
      <c r="E27" s="72"/>
      <c r="F27" s="72"/>
      <c r="G27" s="65" t="s">
        <v>49</v>
      </c>
      <c r="H27" s="73">
        <v>1</v>
      </c>
      <c r="I27" s="74"/>
      <c r="J27" s="75"/>
      <c r="K27" s="75"/>
      <c r="L27" s="76"/>
      <c r="M27" s="65" t="s">
        <v>50</v>
      </c>
      <c r="N27" s="70">
        <f>COUNTIF(F$21:F120,"МСМК")</f>
        <v>0</v>
      </c>
      <c r="P27" s="40"/>
      <c r="Q27" s="39"/>
      <c r="R27" s="39"/>
      <c r="S27" s="41"/>
      <c r="T27" s="41"/>
      <c r="U27" s="41"/>
    </row>
    <row r="28" spans="1:21" ht="14.5" x14ac:dyDescent="0.35">
      <c r="A28" s="60" t="s">
        <v>51</v>
      </c>
      <c r="B28" s="61"/>
      <c r="C28" s="61"/>
      <c r="D28" s="63"/>
      <c r="E28" s="72"/>
      <c r="F28" s="72"/>
      <c r="G28" s="65" t="s">
        <v>52</v>
      </c>
      <c r="H28" s="73">
        <v>1</v>
      </c>
      <c r="I28" s="74"/>
      <c r="J28" s="75"/>
      <c r="K28" s="75"/>
      <c r="L28" s="76"/>
      <c r="M28" s="65" t="s">
        <v>53</v>
      </c>
      <c r="N28" s="70">
        <f>COUNTIF(F$21:F41,"МС")</f>
        <v>0</v>
      </c>
      <c r="P28" s="40"/>
      <c r="Q28" s="39"/>
      <c r="R28" s="39"/>
      <c r="S28" s="41"/>
      <c r="T28" s="41"/>
      <c r="U28" s="41"/>
    </row>
    <row r="29" spans="1:21" ht="14.5" x14ac:dyDescent="0.35">
      <c r="A29" s="60" t="s">
        <v>54</v>
      </c>
      <c r="B29" s="61"/>
      <c r="C29" s="61"/>
      <c r="D29" s="63"/>
      <c r="E29" s="72"/>
      <c r="F29" s="72"/>
      <c r="G29" s="65" t="s">
        <v>55</v>
      </c>
      <c r="H29" s="73">
        <f>COUNT(A23:A23)</f>
        <v>1</v>
      </c>
      <c r="I29" s="74"/>
      <c r="J29" s="75"/>
      <c r="K29" s="75"/>
      <c r="L29" s="76"/>
      <c r="M29" s="65" t="s">
        <v>56</v>
      </c>
      <c r="N29" s="70">
        <f>COUNTIF(F$20:F41,"КМС")</f>
        <v>0</v>
      </c>
      <c r="P29" s="40"/>
      <c r="Q29" s="39"/>
      <c r="R29" s="39"/>
      <c r="S29" s="41"/>
      <c r="T29" s="41"/>
      <c r="U29" s="41"/>
    </row>
    <row r="30" spans="1:21" ht="14.5" x14ac:dyDescent="0.35">
      <c r="A30" s="77"/>
      <c r="B30" s="61"/>
      <c r="C30" s="61"/>
      <c r="D30" s="63"/>
      <c r="G30" s="65" t="s">
        <v>57</v>
      </c>
      <c r="H30" s="73">
        <f>COUNTIF(A23:A23,"НФ")</f>
        <v>0</v>
      </c>
      <c r="I30" s="74"/>
      <c r="J30" s="75"/>
      <c r="K30" s="75"/>
      <c r="L30" s="76"/>
      <c r="M30" s="65" t="s">
        <v>58</v>
      </c>
      <c r="N30" s="70">
        <f>COUNTIF(F$23:F119,"1 СР")</f>
        <v>0</v>
      </c>
      <c r="P30" s="40"/>
      <c r="Q30" s="39"/>
      <c r="R30" s="39"/>
      <c r="S30" s="41"/>
      <c r="T30" s="41"/>
      <c r="U30" s="41"/>
    </row>
    <row r="31" spans="1:21" ht="14.5" x14ac:dyDescent="0.35">
      <c r="A31" s="78"/>
      <c r="B31" s="30"/>
      <c r="C31" s="29"/>
      <c r="D31" s="63"/>
      <c r="G31" s="65" t="s">
        <v>59</v>
      </c>
      <c r="H31" s="73">
        <f>COUNTIF(A23:A23,"ДСКВ")</f>
        <v>0</v>
      </c>
      <c r="I31" s="74"/>
      <c r="J31" s="75"/>
      <c r="K31" s="75"/>
      <c r="L31" s="76"/>
      <c r="M31" s="65" t="s">
        <v>60</v>
      </c>
      <c r="N31" s="70">
        <f>COUNTIF(F$23:F119,"2 СР")</f>
        <v>1</v>
      </c>
    </row>
    <row r="32" spans="1:21" ht="14.5" x14ac:dyDescent="0.35">
      <c r="A32" s="79"/>
      <c r="B32" s="61"/>
      <c r="C32" s="61"/>
      <c r="D32" s="63"/>
      <c r="E32" s="72"/>
      <c r="F32" s="72"/>
      <c r="G32" s="65" t="s">
        <v>61</v>
      </c>
      <c r="H32" s="73">
        <f>COUNTIF(A23:A23,"НС")</f>
        <v>0</v>
      </c>
      <c r="I32" s="80"/>
      <c r="J32" s="81"/>
      <c r="K32" s="81"/>
      <c r="L32" s="82"/>
      <c r="M32" s="65" t="s">
        <v>62</v>
      </c>
      <c r="N32" s="70">
        <f>COUNTIF(F$23:F119,"3 СР")</f>
        <v>0</v>
      </c>
    </row>
    <row r="33" spans="1:21" ht="5.25" customHeight="1" x14ac:dyDescent="0.35">
      <c r="A33" s="79"/>
      <c r="B33" s="61"/>
      <c r="C33" s="61"/>
      <c r="D33" s="61"/>
      <c r="E33" s="61"/>
      <c r="F33" s="61"/>
      <c r="G33" s="30"/>
      <c r="H33" s="83"/>
      <c r="I33" s="83"/>
      <c r="J33" s="83"/>
      <c r="K33" s="83"/>
      <c r="L33" s="83"/>
      <c r="M33" s="84"/>
      <c r="N33" s="85"/>
    </row>
    <row r="34" spans="1:21" ht="15.5" x14ac:dyDescent="0.35">
      <c r="A34" s="86"/>
      <c r="B34" s="87"/>
      <c r="C34" s="87"/>
      <c r="D34" s="116" t="s">
        <v>63</v>
      </c>
      <c r="E34" s="116"/>
      <c r="F34" s="116"/>
      <c r="G34" s="116" t="s">
        <v>64</v>
      </c>
      <c r="H34" s="116"/>
      <c r="I34" s="116"/>
      <c r="J34" s="88"/>
      <c r="K34" s="88"/>
      <c r="L34" s="116" t="str">
        <f>A19</f>
        <v>СУДЬЯ НА ФИНИШЕ:</v>
      </c>
      <c r="M34" s="116"/>
      <c r="N34" s="117"/>
    </row>
    <row r="35" spans="1:21" x14ac:dyDescent="0.3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</row>
    <row r="36" spans="1:21" x14ac:dyDescent="0.35">
      <c r="A36" s="89"/>
      <c r="D36" s="90"/>
      <c r="E36" s="90"/>
      <c r="F36" s="90"/>
      <c r="G36" s="90"/>
      <c r="H36" s="33"/>
      <c r="I36" s="90"/>
      <c r="J36" s="90"/>
      <c r="K36" s="90"/>
      <c r="L36" s="33"/>
      <c r="M36" s="90"/>
      <c r="N36" s="91"/>
    </row>
    <row r="37" spans="1:21" x14ac:dyDescent="0.35">
      <c r="A37" s="89"/>
      <c r="D37" s="90"/>
      <c r="E37" s="90"/>
      <c r="F37" s="90"/>
      <c r="G37" s="90"/>
      <c r="H37" s="33"/>
      <c r="I37" s="90"/>
      <c r="J37" s="90"/>
      <c r="K37" s="90"/>
      <c r="L37" s="33"/>
      <c r="M37" s="90"/>
      <c r="N37" s="91"/>
    </row>
    <row r="38" spans="1:21" x14ac:dyDescent="0.35">
      <c r="A38" s="89"/>
      <c r="D38" s="90"/>
      <c r="E38" s="90"/>
      <c r="F38" s="90"/>
      <c r="G38" s="90"/>
      <c r="H38" s="33"/>
      <c r="I38" s="90"/>
      <c r="J38" s="90"/>
      <c r="K38" s="90"/>
      <c r="L38" s="33"/>
      <c r="M38" s="90"/>
      <c r="N38" s="91"/>
    </row>
    <row r="39" spans="1:21" x14ac:dyDescent="0.35">
      <c r="A39" s="89"/>
      <c r="D39" s="90"/>
      <c r="E39" s="90"/>
      <c r="F39" s="90"/>
      <c r="G39" s="90"/>
      <c r="H39" s="33"/>
      <c r="I39" s="90"/>
      <c r="J39" s="90"/>
      <c r="K39" s="90"/>
      <c r="L39" s="33"/>
      <c r="M39" s="90"/>
      <c r="N39" s="91"/>
    </row>
    <row r="40" spans="1:21" s="40" customFormat="1" ht="13.75" customHeight="1" thickBot="1" x14ac:dyDescent="0.4">
      <c r="A40" s="92"/>
      <c r="B40" s="93"/>
      <c r="C40" s="93"/>
      <c r="D40" s="109" t="str">
        <f>G17</f>
        <v xml:space="preserve">БОЯРОВ В.В. (ВК, г. САРАНСК) </v>
      </c>
      <c r="E40" s="109"/>
      <c r="F40" s="109"/>
      <c r="G40" s="109" t="str">
        <f>G18</f>
        <v>СЛАБКОВСКАЯ В.Н. ( ВК, г. ОМСК)</v>
      </c>
      <c r="H40" s="109"/>
      <c r="I40" s="109"/>
      <c r="J40" s="94"/>
      <c r="K40" s="94"/>
      <c r="L40" s="109" t="str">
        <f>G19</f>
        <v xml:space="preserve">МАЛАХОВ Р.А. (1К, г. ИЖЕВСК) </v>
      </c>
      <c r="M40" s="109"/>
      <c r="N40" s="110"/>
      <c r="S40" s="95"/>
      <c r="T40" s="95"/>
      <c r="U40" s="95"/>
    </row>
    <row r="41" spans="1:21" ht="13.5" thickTop="1" x14ac:dyDescent="0.35"/>
  </sheetData>
  <mergeCells count="38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N21:N22"/>
    <mergeCell ref="A14:D14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H21:I22"/>
    <mergeCell ref="J21:K21"/>
    <mergeCell ref="L21:L22"/>
    <mergeCell ref="M21:M22"/>
    <mergeCell ref="D40:F40"/>
    <mergeCell ref="G40:I40"/>
    <mergeCell ref="L40:N40"/>
    <mergeCell ref="A25:D25"/>
    <mergeCell ref="G25:N25"/>
    <mergeCell ref="D34:F34"/>
    <mergeCell ref="G34:I34"/>
    <mergeCell ref="L34:N34"/>
    <mergeCell ref="A35:E35"/>
    <mergeCell ref="F35:N3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8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ВС Ю-ки 17-18-оф.протокол</vt:lpstr>
      <vt:lpstr>ВС Ю-ры 17-18-оф.протокол </vt:lpstr>
      <vt:lpstr>ВС Д15-16-оф.протокол </vt:lpstr>
      <vt:lpstr>ВС Ю15-16-оф.протокол </vt:lpstr>
      <vt:lpstr>ВС Ю13-14-оф.протокол</vt:lpstr>
      <vt:lpstr>'ВС Д15-16-оф.протокол '!Заголовки_для_печати</vt:lpstr>
      <vt:lpstr>'ВС Ю13-14-оф.протокол'!Заголовки_для_печати</vt:lpstr>
      <vt:lpstr>'ВС Ю15-16-оф.протокол '!Заголовки_для_печати</vt:lpstr>
      <vt:lpstr>'ВС Ю-ки 17-18-оф.протокол'!Заголовки_для_печати</vt:lpstr>
      <vt:lpstr>'ВС Ю-ры 17-18-оф.протокол '!Заголовки_для_печати</vt:lpstr>
      <vt:lpstr>'ВС Д15-16-оф.протокол '!Область_печати</vt:lpstr>
      <vt:lpstr>'ВС Ю13-14-оф.протокол'!Область_печати</vt:lpstr>
      <vt:lpstr>'ВС Ю15-16-оф.протокол '!Область_печати</vt:lpstr>
      <vt:lpstr>'ВС Ю-ки 17-18-оф.протокол'!Область_печати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2024-06-30T10:53:47Z</dcterms:created>
  <dcterms:modified xsi:type="dcterms:W3CDTF">2024-06-30T11:35:10Z</dcterms:modified>
</cp:coreProperties>
</file>