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1D90DD66-59A9-409B-93E6-5BD07101D153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групп гонка жен" sheetId="107" r:id="rId1"/>
    <sheet name="групп гонка юниорки 17-18" sheetId="113" r:id="rId2"/>
    <sheet name="Лист1" sheetId="104" r:id="rId3"/>
  </sheets>
  <definedNames>
    <definedName name="_xlnm.Print_Titles" localSheetId="0">'групп гонка жен'!$21:$22</definedName>
    <definedName name="_xlnm.Print_Titles" localSheetId="1">'групп гонка юниорки 17-18'!$21:$22</definedName>
    <definedName name="_xlnm.Print_Area" localSheetId="0">'групп гонка жен'!$A$1:$L$53</definedName>
    <definedName name="_xlnm.Print_Area" localSheetId="1">'групп гонка юниорки 17-18'!$A$1:$L$66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13" l="1"/>
  <c r="J32" i="113"/>
  <c r="I33" i="113"/>
  <c r="J33" i="113"/>
  <c r="I34" i="113"/>
  <c r="J34" i="113"/>
  <c r="I35" i="113"/>
  <c r="J35" i="113"/>
  <c r="I36" i="113"/>
  <c r="J36" i="113"/>
  <c r="I37" i="113"/>
  <c r="J37" i="113"/>
  <c r="I38" i="113"/>
  <c r="J38" i="113"/>
  <c r="I39" i="113"/>
  <c r="J39" i="113"/>
  <c r="I66" i="113"/>
  <c r="E66" i="113"/>
  <c r="H56" i="113"/>
  <c r="L55" i="113"/>
  <c r="H55" i="113"/>
  <c r="L54" i="113"/>
  <c r="H54" i="113"/>
  <c r="L53" i="113"/>
  <c r="H53" i="113"/>
  <c r="L52" i="113"/>
  <c r="H52" i="113"/>
  <c r="L51" i="113"/>
  <c r="L50" i="113"/>
  <c r="L49" i="113"/>
  <c r="J31" i="113"/>
  <c r="I31" i="113"/>
  <c r="J30" i="113"/>
  <c r="I30" i="113"/>
  <c r="J29" i="113"/>
  <c r="I29" i="113"/>
  <c r="J28" i="113"/>
  <c r="I28" i="113"/>
  <c r="J27" i="113"/>
  <c r="I27" i="113"/>
  <c r="J26" i="113"/>
  <c r="I26" i="113"/>
  <c r="J25" i="113"/>
  <c r="I25" i="113"/>
  <c r="J24" i="113"/>
  <c r="I24" i="113"/>
  <c r="J23" i="113"/>
  <c r="I23" i="113"/>
  <c r="I33" i="107"/>
  <c r="J33" i="107"/>
  <c r="I32" i="107"/>
  <c r="I31" i="107"/>
  <c r="I30" i="107"/>
  <c r="I29" i="107"/>
  <c r="I28" i="107"/>
  <c r="I27" i="107"/>
  <c r="I26" i="107"/>
  <c r="I25" i="107"/>
  <c r="I24" i="107"/>
  <c r="I23" i="107"/>
  <c r="J23" i="107"/>
  <c r="J28" i="107"/>
  <c r="J29" i="107"/>
  <c r="J30" i="107"/>
  <c r="J31" i="107"/>
  <c r="J32" i="107"/>
  <c r="I53" i="107"/>
  <c r="E53" i="107"/>
  <c r="H43" i="107"/>
  <c r="L42" i="107"/>
  <c r="H42" i="107"/>
  <c r="L41" i="107"/>
  <c r="H41" i="107"/>
  <c r="L40" i="107"/>
  <c r="H40" i="107"/>
  <c r="L39" i="107"/>
  <c r="H39" i="107"/>
  <c r="L38" i="107"/>
  <c r="L37" i="107"/>
  <c r="L36" i="107"/>
  <c r="J27" i="107"/>
  <c r="J26" i="107"/>
  <c r="J25" i="107"/>
  <c r="J24" i="107"/>
  <c r="H51" i="113" l="1"/>
  <c r="H50" i="113" s="1"/>
  <c r="H38" i="107"/>
  <c r="H37" i="107" s="1"/>
</calcChain>
</file>

<file path=xl/sharedStrings.xml><?xml version="1.0" encoding="utf-8"?>
<sst xmlns="http://schemas.openxmlformats.org/spreadsheetml/2006/main" count="248" uniqueCount="111">
  <si>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</si>
  <si>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</si>
  <si>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</si>
  <si>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</si>
  <si>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</si>
  <si>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</si>
  <si>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</si>
  <si>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</si>
  <si>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</si>
  <si>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</si>
  <si>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</si>
  <si>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</si>
  <si>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</si>
  <si>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</si>
  <si>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</si>
  <si>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</si>
  <si>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</si>
  <si>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</si>
  <si>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</si>
  <si>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</si>
  <si>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</si>
  <si>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</si>
  <si>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</si>
  <si>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</si>
  <si>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</si>
  <si>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</si>
  <si>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</si>
  <si>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</si>
  <si>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</si>
  <si>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</si>
  <si>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</si>
  <si>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</si>
  <si>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</si>
  <si>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</si>
  <si>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</si>
  <si>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</si>
  <si>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</si>
  <si>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</si>
  <si>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</si>
  <si>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</si>
  <si>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</si>
  <si>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</si>
  <si>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</si>
  <si>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</si>
  <si>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2 СР</t>
  </si>
  <si>
    <t/>
  </si>
  <si>
    <t>3 СР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</si>
  <si>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</si>
  <si>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</si>
  <si>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МЕСТО ПРОВЕДЕНИЯ: г. Воронеж</t>
  </si>
  <si>
    <t>ЕЛИФЕРОВ А. В.  (ВК, г. ВОРОНЕЖ)</t>
  </si>
  <si>
    <t>АГАПОВА И.А. (1К, г. ВОРОНЕЖ)</t>
  </si>
  <si>
    <t>НАЗВАНИЕ ТРАССЫ / РЕГ. НОМЕР: Лыжный СК с освещенной лыжероллерной трассой/ 0065515</t>
  </si>
  <si>
    <t>Воронежская область</t>
  </si>
  <si>
    <t>Осадки: облачно с прояснениями</t>
  </si>
  <si>
    <t>Ветер: 4,0 км/ч (з)</t>
  </si>
  <si>
    <t>№ ВРВС: 0080601611Я</t>
  </si>
  <si>
    <t>ВСЕРОССИЙСКИЕ СОРЕВНОВАНИЯ</t>
  </si>
  <si>
    <t>Женщины</t>
  </si>
  <si>
    <t>НАЧАЛО ГОНКИ: 11ч 00м</t>
  </si>
  <si>
    <t>Тульская область</t>
  </si>
  <si>
    <t>БОРОНИНА Валерия</t>
  </si>
  <si>
    <t>Краснодарский край</t>
  </si>
  <si>
    <t>КАЗАНЦЕВА Виктория</t>
  </si>
  <si>
    <t>МАТИНА Ирина</t>
  </si>
  <si>
    <t>ЧЕРНЫШОВА Галина</t>
  </si>
  <si>
    <t>ТАРАСОВА Анна</t>
  </si>
  <si>
    <t>Юниорки 17-18 лет</t>
  </si>
  <si>
    <t>БРЮХОВА Мария</t>
  </si>
  <si>
    <t>Санкт-Петербург</t>
  </si>
  <si>
    <t>ТКАЧУК Анастасия</t>
  </si>
  <si>
    <t>ДИКАЯ Арина</t>
  </si>
  <si>
    <t>ПЕЧЕРСКИХ Анастасия</t>
  </si>
  <si>
    <t>ФАДЕЕВА Екатерина</t>
  </si>
  <si>
    <t>КУЗНЕЦОВА Ирина</t>
  </si>
  <si>
    <t>НС</t>
  </si>
  <si>
    <t>КРАВЧЕНКО Виктория</t>
  </si>
  <si>
    <t>ПАНЕНКО Виктория</t>
  </si>
  <si>
    <t>КАНИЩЕВА Софья</t>
  </si>
  <si>
    <t>Температура: +18</t>
  </si>
  <si>
    <t>Влажность: 35%</t>
  </si>
  <si>
    <t>БОР Елизавета</t>
  </si>
  <si>
    <t>ДРЮНИНА Елизавета</t>
  </si>
  <si>
    <t>СИНЕЛЬНИКОВА Т.С. (ВК, г. ВОРОНЕЖ)</t>
  </si>
  <si>
    <t>НОВИКОВА Кристина</t>
  </si>
  <si>
    <t>КАНЕЕВА Дарья</t>
  </si>
  <si>
    <t>МИШИНА Анна</t>
  </si>
  <si>
    <t>МАЛЬКОВА Татьяна</t>
  </si>
  <si>
    <t>ПАХОМОВА Анастасия</t>
  </si>
  <si>
    <t>БЕК Анастасия</t>
  </si>
  <si>
    <t>ИСМАГИЛОВА Лилия</t>
  </si>
  <si>
    <t>ГОРБАЧЕНКО Полина</t>
  </si>
  <si>
    <t>ЛОСЕВА Алина</t>
  </si>
  <si>
    <t>БАРИНОВА Диана</t>
  </si>
  <si>
    <t>ЩЁКОТОВА Анастасия</t>
  </si>
  <si>
    <t>РЫБИНА Светлана</t>
  </si>
  <si>
    <t>КОВЯЗИНА Валерия</t>
  </si>
  <si>
    <t>Иркутская область</t>
  </si>
  <si>
    <t>САГДИЕВА Асия</t>
  </si>
  <si>
    <t>РУЖНИКОВА Анастасия</t>
  </si>
  <si>
    <t>КРАПИВИНА Дарья</t>
  </si>
  <si>
    <t>УДЯНСКАЯ Алекскандра</t>
  </si>
  <si>
    <t>БУЛЫГИНА Мария</t>
  </si>
  <si>
    <t>ПРОЦЕНКО Ольга</t>
  </si>
  <si>
    <t>Москва</t>
  </si>
  <si>
    <t>ДАТА ПРОВЕДЕНИЯ: 12 сентября 2023 года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</si>
  <si>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14ч 54м</t>
    </r>
  </si>
  <si>
    <t>№ ЕКП 2023: 31335</t>
  </si>
  <si>
    <t>3,5 км /25</t>
  </si>
  <si>
    <t>3,5 км /20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</si>
  <si>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14ч 24м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</si>
</sst>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145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/>
    <xf numFmtId="0" fontId="6" fillId="0" borderId="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2" fontId="14" fillId="0" borderId="2" xfId="0" applyNumberFormat="1" applyFont="1" applyBorder="1" applyAlignment="1">
      <alignment vertical="center"/>
    </xf>
    <xf numFmtId="2" fontId="14" fillId="0" borderId="3" xfId="0" applyNumberFormat="1" applyFont="1" applyBorder="1" applyAlignment="1">
      <alignment vertical="center"/>
    </xf>
    <xf numFmtId="2" fontId="14" fillId="0" borderId="5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vertical="center" wrapText="1"/>
    </xf>
    <xf numFmtId="2" fontId="6" fillId="0" borderId="4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27" xfId="0" applyFont="1" applyBorder="1" applyAlignment="1">
      <alignment vertical="center"/>
    </xf>
    <xf numFmtId="2" fontId="6" fillId="0" borderId="28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2" fontId="6" fillId="0" borderId="30" xfId="0" applyNumberFormat="1" applyFont="1" applyBorder="1" applyAlignment="1">
      <alignment vertical="center"/>
    </xf>
    <xf numFmtId="49" fontId="6" fillId="0" borderId="31" xfId="0" applyNumberFormat="1" applyFont="1" applyBorder="1" applyAlignment="1">
      <alignment vertical="center"/>
    </xf>
    <xf numFmtId="2" fontId="6" fillId="0" borderId="32" xfId="0" applyNumberFormat="1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14" fontId="6" fillId="0" borderId="2" xfId="0" applyNumberFormat="1" applyFont="1" applyBorder="1"/>
    <xf numFmtId="0" fontId="16" fillId="0" borderId="11" xfId="0" applyFont="1" applyBorder="1" applyAlignment="1">
      <alignment horizontal="right" vertical="center"/>
    </xf>
    <xf numFmtId="14" fontId="6" fillId="0" borderId="0" xfId="0" applyNumberFormat="1" applyFont="1"/>
    <xf numFmtId="14" fontId="17" fillId="0" borderId="1" xfId="0" applyNumberFormat="1" applyFont="1" applyBorder="1" applyAlignment="1">
      <alignment horizontal="center" vertical="center"/>
    </xf>
    <xf numFmtId="0" fontId="21" fillId="0" borderId="1" xfId="8" applyFont="1" applyBorder="1" applyAlignment="1">
      <alignment vertical="center" wrapText="1"/>
    </xf>
    <xf numFmtId="0" fontId="14" fillId="3" borderId="2" xfId="0" applyFont="1" applyFill="1" applyBorder="1" applyAlignment="1">
      <alignment vertical="center"/>
    </xf>
    <xf numFmtId="0" fontId="6" fillId="0" borderId="29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22" fillId="0" borderId="17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left" vertical="center"/>
    </xf>
    <xf numFmtId="9" fontId="6" fillId="0" borderId="5" xfId="0" applyNumberFormat="1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/>
    </xf>
    <xf numFmtId="0" fontId="20" fillId="0" borderId="0" xfId="8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left" vertical="center" wrapText="1"/>
    </xf>
    <xf numFmtId="14" fontId="17" fillId="0" borderId="40" xfId="0" applyNumberFormat="1" applyFont="1" applyBorder="1" applyAlignment="1">
      <alignment horizontal="center" vertical="center"/>
    </xf>
    <xf numFmtId="164" fontId="17" fillId="0" borderId="40" xfId="0" applyNumberFormat="1" applyFont="1" applyBorder="1" applyAlignment="1">
      <alignment horizontal="center" vertical="center" wrapText="1"/>
    </xf>
    <xf numFmtId="0" fontId="21" fillId="0" borderId="40" xfId="8" applyFont="1" applyBorder="1" applyAlignment="1">
      <alignment vertical="center" wrapText="1"/>
    </xf>
    <xf numFmtId="2" fontId="17" fillId="0" borderId="40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21" fontId="17" fillId="0" borderId="1" xfId="0" applyNumberFormat="1" applyFont="1" applyBorder="1" applyAlignment="1">
      <alignment horizontal="center" vertical="center"/>
    </xf>
    <xf numFmtId="21" fontId="17" fillId="0" borderId="4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2" fontId="7" fillId="2" borderId="20" xfId="3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 5" xfId="9" xr:uid="{00000000-0005-0000-0000-000007000000}"/>
    <cellStyle name="Обычный_ID4938_RS_1" xfId="8" xr:uid="{00000000-0005-0000-0000-000009000000}"/>
    <cellStyle name="Обычный_Стартовый протокол Смирнов_20101106_Results" xfId="3" xr:uid="{00000000-0005-0000-0000-00000A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262256</xdr:colOff>
      <xdr:row>0</xdr:row>
      <xdr:rowOff>158751</xdr:rowOff>
    </xdr:from>
    <xdr:to>
      <xdr:col>11</xdr:col>
      <xdr:colOff>391828</xdr:colOff>
      <xdr:row>3</xdr:row>
      <xdr:rowOff>234950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3FED82A-817E-4A26-9344-FCBBF47CAC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0596" y="158751"/>
          <a:ext cx="1043971" cy="670559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0</xdr:row>
      <xdr:rowOff>120650</xdr:rowOff>
    </xdr:from>
    <xdr:to>
      <xdr:col>3</xdr:col>
      <xdr:colOff>517525</xdr:colOff>
      <xdr:row>4</xdr:row>
      <xdr:rowOff>93270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7815019-D33C-4709-BDF4-66EC29FD3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6346" y="120650"/>
          <a:ext cx="1155699" cy="833680"/>
        </a:xfrm>
        <a:prstGeom prst="rect">
          <a:avLst/>
        </a:prstGeom>
      </xdr:spPr>
    </xdr:pic>
    <xdr:clientData/>
  </xdr:twoCellAnchor>
  <xdr:twoCellAnchor editAs="oneCell">
    <xdr:from>
      <xdr:col>11</xdr:col>
      <xdr:colOff>562002</xdr:colOff>
      <xdr:row>0</xdr:row>
      <xdr:rowOff>63500</xdr:rowOff>
    </xdr:from>
    <xdr:to>
      <xdr:col>11</xdr:col>
      <xdr:colOff>1206361</xdr:colOff>
      <xdr:row>3</xdr:row>
      <xdr:rowOff>215900</xdr:rowOff>
    </xdr:to>
    <xdr:pic>
      <xdr:nvPicPr>
        <xdr:cNvPr id="4" name="image8.jpeg">
          <a:extLst>
            <a:ext uri="{FF2B5EF4-FFF2-40B4-BE49-F238E27FC236}">
              <a16:creationId xmlns:a16="http://schemas.microsoft.com/office/drawing/2014/main" id="{CE655C27-CD10-4334-B5F1-E863A1AB5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4742" y="63500"/>
          <a:ext cx="644359" cy="746760"/>
        </a:xfrm>
        <a:prstGeom prst="rect">
          <a:avLst/>
        </a:prstGeom>
      </xdr:spPr>
    </xdr:pic>
    <xdr:clientData/>
  </xdr:twoCellAnchor>
  <xdr:twoCellAnchor editAs="oneCell">
    <xdr:from>
      <xdr:col>0</xdr:col>
      <xdr:colOff>101599</xdr:colOff>
      <xdr:row>0</xdr:row>
      <xdr:rowOff>50800</xdr:rowOff>
    </xdr:from>
    <xdr:to>
      <xdr:col>1</xdr:col>
      <xdr:colOff>363792</xdr:colOff>
      <xdr:row>4</xdr:row>
      <xdr:rowOff>88900</xdr:rowOff>
    </xdr:to>
    <xdr:pic>
      <xdr:nvPicPr>
        <xdr:cNvPr id="5" name="image6.png">
          <a:extLst>
            <a:ext uri="{FF2B5EF4-FFF2-40B4-BE49-F238E27FC236}">
              <a16:creationId xmlns:a16="http://schemas.microsoft.com/office/drawing/2014/main" id="{CE7CAAB2-C47D-44C1-B521-0F16F0764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9" y="50800"/>
          <a:ext cx="742253" cy="899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262256</xdr:colOff>
      <xdr:row>0</xdr:row>
      <xdr:rowOff>158751</xdr:rowOff>
    </xdr:from>
    <xdr:to>
      <xdr:col>11</xdr:col>
      <xdr:colOff>391827</xdr:colOff>
      <xdr:row>3</xdr:row>
      <xdr:rowOff>234950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45E110E-711C-4BC0-AEB5-3B1C1D0909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7656" y="158751"/>
          <a:ext cx="1043972" cy="670559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0</xdr:row>
      <xdr:rowOff>120650</xdr:rowOff>
    </xdr:from>
    <xdr:to>
      <xdr:col>3</xdr:col>
      <xdr:colOff>517525</xdr:colOff>
      <xdr:row>4</xdr:row>
      <xdr:rowOff>93270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26B6115-2C2F-4EF8-BF1B-5DDF826CC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6346" y="120650"/>
          <a:ext cx="1155699" cy="833680"/>
        </a:xfrm>
        <a:prstGeom prst="rect">
          <a:avLst/>
        </a:prstGeom>
      </xdr:spPr>
    </xdr:pic>
    <xdr:clientData/>
  </xdr:twoCellAnchor>
  <xdr:twoCellAnchor editAs="oneCell">
    <xdr:from>
      <xdr:col>11</xdr:col>
      <xdr:colOff>562002</xdr:colOff>
      <xdr:row>0</xdr:row>
      <xdr:rowOff>63500</xdr:rowOff>
    </xdr:from>
    <xdr:to>
      <xdr:col>11</xdr:col>
      <xdr:colOff>1206361</xdr:colOff>
      <xdr:row>3</xdr:row>
      <xdr:rowOff>215900</xdr:rowOff>
    </xdr:to>
    <xdr:pic>
      <xdr:nvPicPr>
        <xdr:cNvPr id="4" name="image8.jpeg">
          <a:extLst>
            <a:ext uri="{FF2B5EF4-FFF2-40B4-BE49-F238E27FC236}">
              <a16:creationId xmlns:a16="http://schemas.microsoft.com/office/drawing/2014/main" id="{A3FE8559-3236-45E7-B4FB-445914D76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802" y="63500"/>
          <a:ext cx="644359" cy="746760"/>
        </a:xfrm>
        <a:prstGeom prst="rect">
          <a:avLst/>
        </a:prstGeom>
      </xdr:spPr>
    </xdr:pic>
    <xdr:clientData/>
  </xdr:twoCellAnchor>
  <xdr:twoCellAnchor editAs="oneCell">
    <xdr:from>
      <xdr:col>0</xdr:col>
      <xdr:colOff>101599</xdr:colOff>
      <xdr:row>0</xdr:row>
      <xdr:rowOff>50800</xdr:rowOff>
    </xdr:from>
    <xdr:to>
      <xdr:col>1</xdr:col>
      <xdr:colOff>363792</xdr:colOff>
      <xdr:row>4</xdr:row>
      <xdr:rowOff>88900</xdr:rowOff>
    </xdr:to>
    <xdr:pic>
      <xdr:nvPicPr>
        <xdr:cNvPr id="5" name="image6.png">
          <a:extLst>
            <a:ext uri="{FF2B5EF4-FFF2-40B4-BE49-F238E27FC236}">
              <a16:creationId xmlns:a16="http://schemas.microsoft.com/office/drawing/2014/main" id="{353872D8-DB88-4862-9313-4DCFC9214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9" y="50800"/>
          <a:ext cx="742253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6DEBA-0BA9-4146-87BC-D2B827D2B7D0}">
  <sheetPr>
    <tabColor theme="3" tint="-0.249977111117893"/>
    <pageSetUpPr fitToPage="1"/>
  </sheetPr>
  <dimension ref="A1:Q119"/>
  <sheetViews>
    <sheetView tabSelected="1" view="pageBreakPreview" topLeftCell="A10" zoomScale="62" zoomScaleNormal="100" zoomScaleSheetLayoutView="62" workbookViewId="0">
      <selection activeCell="T25" sqref="T25"/>
    </sheetView>
  </sheetViews>
  <sheetFormatPr defaultColWidth="9.109375" defaultRowHeight="13.8" x14ac:dyDescent="0.25"/>
  <cols>
    <col min="1" max="1" width="7" style="1" customWidth="1"/>
    <col min="2" max="2" width="7" style="93" customWidth="1"/>
    <col min="3" max="3" width="13.33203125" style="93" customWidth="1"/>
    <col min="4" max="4" width="22.88671875" style="1" customWidth="1"/>
    <col min="5" max="5" width="11.6640625" style="1" customWidth="1"/>
    <col min="6" max="6" width="9.6640625" style="1" customWidth="1"/>
    <col min="7" max="7" width="19.77734375" style="1" customWidth="1"/>
    <col min="8" max="8" width="13.109375" style="1" customWidth="1"/>
    <col min="9" max="9" width="14" style="1" customWidth="1"/>
    <col min="10" max="10" width="11.5546875" style="45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15.7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7" ht="15.75" customHeight="1" x14ac:dyDescent="0.25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7" ht="15.75" customHeight="1" x14ac:dyDescent="0.25">
      <c r="A3" s="104" t="s">
        <v>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7" ht="21" x14ac:dyDescent="0.25">
      <c r="A4" s="104" t="s">
        <v>48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7" ht="12" customHeight="1" x14ac:dyDescent="0.3">
      <c r="A5" s="105" t="s">
        <v>45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O5" s="20"/>
    </row>
    <row r="6" spans="1:17" s="2" customFormat="1" ht="28.8" x14ac:dyDescent="0.3">
      <c r="A6" s="106" t="s">
        <v>57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Q6" s="20"/>
    </row>
    <row r="7" spans="1:17" s="2" customFormat="1" ht="18" customHeight="1" x14ac:dyDescent="0.25">
      <c r="A7" s="107" t="s">
        <v>17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7" s="2" customFormat="1" ht="9" customHeight="1" thickBot="1" x14ac:dyDescent="0.3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7" ht="19.5" customHeight="1" thickTop="1" x14ac:dyDescent="0.25">
      <c r="A9" s="109" t="s">
        <v>22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</row>
    <row r="10" spans="1:17" ht="18" customHeight="1" x14ac:dyDescent="0.25">
      <c r="A10" s="112" t="s">
        <v>36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4"/>
    </row>
    <row r="11" spans="1:17" ht="19.5" customHeight="1" x14ac:dyDescent="0.25">
      <c r="A11" s="112" t="s">
        <v>58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4"/>
    </row>
    <row r="12" spans="1:17" ht="5.25" customHeight="1" x14ac:dyDescent="0.25">
      <c r="A12" s="101" t="s">
        <v>45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3"/>
    </row>
    <row r="13" spans="1:17" ht="15.6" x14ac:dyDescent="0.3">
      <c r="A13" s="37" t="s">
        <v>49</v>
      </c>
      <c r="B13" s="17"/>
      <c r="C13" s="17"/>
      <c r="D13" s="58"/>
      <c r="E13" s="5"/>
      <c r="F13" s="5"/>
      <c r="G13" s="99" t="s">
        <v>59</v>
      </c>
      <c r="H13" s="63"/>
      <c r="I13" s="5"/>
      <c r="J13" s="38"/>
      <c r="K13" s="26"/>
      <c r="L13" s="27" t="s">
        <v>56</v>
      </c>
    </row>
    <row r="14" spans="1:17" ht="15.6" x14ac:dyDescent="0.3">
      <c r="A14" s="15" t="s">
        <v>105</v>
      </c>
      <c r="B14" s="11"/>
      <c r="C14" s="11"/>
      <c r="D14" s="60"/>
      <c r="E14" s="6"/>
      <c r="F14" s="6"/>
      <c r="G14" s="100" t="s">
        <v>106</v>
      </c>
      <c r="H14" s="6"/>
      <c r="I14" s="6"/>
      <c r="J14" s="39"/>
      <c r="K14" s="28"/>
      <c r="L14" s="59" t="s">
        <v>107</v>
      </c>
    </row>
    <row r="15" spans="1:17" ht="14.4" x14ac:dyDescent="0.25">
      <c r="A15" s="138" t="s">
        <v>10</v>
      </c>
      <c r="B15" s="131"/>
      <c r="C15" s="131"/>
      <c r="D15" s="131"/>
      <c r="E15" s="131"/>
      <c r="F15" s="131"/>
      <c r="G15" s="139"/>
      <c r="H15" s="130" t="s">
        <v>1</v>
      </c>
      <c r="I15" s="131"/>
      <c r="J15" s="131"/>
      <c r="K15" s="131"/>
      <c r="L15" s="132"/>
    </row>
    <row r="16" spans="1:17" ht="14.4" x14ac:dyDescent="0.25">
      <c r="A16" s="16" t="s">
        <v>18</v>
      </c>
      <c r="B16" s="12"/>
      <c r="C16" s="12"/>
      <c r="D16" s="10"/>
      <c r="E16" s="7"/>
      <c r="F16" s="10"/>
      <c r="G16" s="9" t="s">
        <v>45</v>
      </c>
      <c r="H16" s="32" t="s">
        <v>52</v>
      </c>
      <c r="I16" s="7"/>
      <c r="J16" s="40"/>
      <c r="K16" s="7"/>
      <c r="L16" s="67"/>
    </row>
    <row r="17" spans="1:12" ht="14.4" x14ac:dyDescent="0.25">
      <c r="A17" s="16" t="s">
        <v>19</v>
      </c>
      <c r="B17" s="12"/>
      <c r="C17" s="12"/>
      <c r="D17" s="9"/>
      <c r="E17" s="7"/>
      <c r="F17" s="10"/>
      <c r="G17" s="9" t="s">
        <v>50</v>
      </c>
      <c r="H17" s="32" t="s">
        <v>40</v>
      </c>
      <c r="I17" s="7"/>
      <c r="J17" s="40"/>
      <c r="K17" s="7"/>
      <c r="L17" s="31"/>
    </row>
    <row r="18" spans="1:12" ht="14.4" x14ac:dyDescent="0.25">
      <c r="A18" s="16" t="s">
        <v>20</v>
      </c>
      <c r="B18" s="12"/>
      <c r="C18" s="12"/>
      <c r="D18" s="9"/>
      <c r="E18" s="7"/>
      <c r="F18" s="10"/>
      <c r="G18" s="9" t="s">
        <v>51</v>
      </c>
      <c r="H18" s="32" t="s">
        <v>41</v>
      </c>
      <c r="I18" s="7"/>
      <c r="J18" s="40"/>
      <c r="K18" s="7"/>
      <c r="L18" s="31"/>
    </row>
    <row r="19" spans="1:12" ht="16.2" thickBot="1" x14ac:dyDescent="0.3">
      <c r="A19" s="16" t="s">
        <v>16</v>
      </c>
      <c r="B19" s="13"/>
      <c r="C19" s="13"/>
      <c r="D19" s="66"/>
      <c r="E19" s="8"/>
      <c r="F19" s="8"/>
      <c r="G19" s="9" t="s">
        <v>83</v>
      </c>
      <c r="H19" s="32" t="s">
        <v>39</v>
      </c>
      <c r="I19" s="7"/>
      <c r="J19" s="70">
        <v>87.5</v>
      </c>
      <c r="K19" s="89"/>
      <c r="L19" s="95" t="s">
        <v>108</v>
      </c>
    </row>
    <row r="20" spans="1:12" ht="9.75" customHeight="1" thickTop="1" thickBot="1" x14ac:dyDescent="0.3">
      <c r="A20" s="22"/>
      <c r="B20" s="19"/>
      <c r="C20" s="19"/>
      <c r="D20" s="18"/>
      <c r="E20" s="18"/>
      <c r="F20" s="18"/>
      <c r="G20" s="18"/>
      <c r="H20" s="18"/>
      <c r="I20" s="18"/>
      <c r="J20" s="41"/>
      <c r="K20" s="18"/>
      <c r="L20" s="23"/>
    </row>
    <row r="21" spans="1:12" s="3" customFormat="1" ht="21" customHeight="1" thickTop="1" x14ac:dyDescent="0.25">
      <c r="A21" s="128" t="s">
        <v>7</v>
      </c>
      <c r="B21" s="117" t="s">
        <v>13</v>
      </c>
      <c r="C21" s="117" t="s">
        <v>38</v>
      </c>
      <c r="D21" s="117" t="s">
        <v>2</v>
      </c>
      <c r="E21" s="117" t="s">
        <v>37</v>
      </c>
      <c r="F21" s="117" t="s">
        <v>9</v>
      </c>
      <c r="G21" s="117" t="s">
        <v>14</v>
      </c>
      <c r="H21" s="117" t="s">
        <v>8</v>
      </c>
      <c r="I21" s="117" t="s">
        <v>26</v>
      </c>
      <c r="J21" s="119" t="s">
        <v>23</v>
      </c>
      <c r="K21" s="121" t="s">
        <v>25</v>
      </c>
      <c r="L21" s="123" t="s">
        <v>15</v>
      </c>
    </row>
    <row r="22" spans="1:12" s="3" customFormat="1" ht="13.5" customHeight="1" x14ac:dyDescent="0.25">
      <c r="A22" s="129"/>
      <c r="B22" s="118"/>
      <c r="C22" s="118"/>
      <c r="D22" s="118"/>
      <c r="E22" s="118"/>
      <c r="F22" s="118"/>
      <c r="G22" s="118"/>
      <c r="H22" s="118"/>
      <c r="I22" s="118"/>
      <c r="J22" s="120"/>
      <c r="K22" s="122"/>
      <c r="L22" s="124"/>
    </row>
    <row r="23" spans="1:12" s="4" customFormat="1" ht="18" x14ac:dyDescent="0.25">
      <c r="A23" s="76">
        <v>1</v>
      </c>
      <c r="B23" s="29">
        <v>6</v>
      </c>
      <c r="C23" s="29">
        <v>10023500858</v>
      </c>
      <c r="D23" s="30" t="s">
        <v>74</v>
      </c>
      <c r="E23" s="61">
        <v>35854</v>
      </c>
      <c r="F23" s="25" t="s">
        <v>24</v>
      </c>
      <c r="G23" s="62" t="s">
        <v>69</v>
      </c>
      <c r="H23" s="90">
        <v>0.11018500000000001</v>
      </c>
      <c r="I23" s="90">
        <f t="shared" ref="I23:I33" si="0">H23-$H$23</f>
        <v>0</v>
      </c>
      <c r="J23" s="42">
        <f>$J$19/((H23*24))</f>
        <v>33.088290904690595</v>
      </c>
      <c r="K23" s="24"/>
      <c r="L23" s="77"/>
    </row>
    <row r="24" spans="1:12" s="4" customFormat="1" ht="18" x14ac:dyDescent="0.25">
      <c r="A24" s="78">
        <v>2</v>
      </c>
      <c r="B24" s="29">
        <v>5</v>
      </c>
      <c r="C24" s="29">
        <v>10036018306</v>
      </c>
      <c r="D24" s="30" t="s">
        <v>72</v>
      </c>
      <c r="E24" s="61">
        <v>37284</v>
      </c>
      <c r="F24" s="25" t="s">
        <v>24</v>
      </c>
      <c r="G24" s="62" t="s">
        <v>69</v>
      </c>
      <c r="H24" s="90">
        <v>0.11018500000000001</v>
      </c>
      <c r="I24" s="90">
        <f t="shared" si="0"/>
        <v>0</v>
      </c>
      <c r="J24" s="42">
        <f t="shared" ref="J24:J27" si="1">$J$19/((H24*24))</f>
        <v>33.088290904690595</v>
      </c>
      <c r="K24" s="24"/>
      <c r="L24" s="77"/>
    </row>
    <row r="25" spans="1:12" s="4" customFormat="1" ht="18" x14ac:dyDescent="0.25">
      <c r="A25" s="76">
        <v>3</v>
      </c>
      <c r="B25" s="24">
        <v>9</v>
      </c>
      <c r="C25" s="29">
        <v>10034971211</v>
      </c>
      <c r="D25" s="30" t="s">
        <v>85</v>
      </c>
      <c r="E25" s="61">
        <v>36766</v>
      </c>
      <c r="F25" s="25" t="s">
        <v>33</v>
      </c>
      <c r="G25" s="62" t="s">
        <v>69</v>
      </c>
      <c r="H25" s="90">
        <v>0.11143500000000001</v>
      </c>
      <c r="I25" s="90">
        <f t="shared" si="0"/>
        <v>1.2500000000000011E-3</v>
      </c>
      <c r="J25" s="42">
        <f t="shared" si="1"/>
        <v>32.717129567311282</v>
      </c>
      <c r="K25" s="24"/>
      <c r="L25" s="77"/>
    </row>
    <row r="26" spans="1:12" s="4" customFormat="1" ht="18" x14ac:dyDescent="0.25">
      <c r="A26" s="78">
        <v>4</v>
      </c>
      <c r="B26" s="24">
        <v>8</v>
      </c>
      <c r="C26" s="29">
        <v>10050875369</v>
      </c>
      <c r="D26" s="30" t="s">
        <v>73</v>
      </c>
      <c r="E26" s="61">
        <v>37306</v>
      </c>
      <c r="F26" s="25" t="s">
        <v>24</v>
      </c>
      <c r="G26" s="62" t="s">
        <v>69</v>
      </c>
      <c r="H26" s="90">
        <v>0.111516</v>
      </c>
      <c r="I26" s="90">
        <f t="shared" si="0"/>
        <v>1.3309999999999989E-3</v>
      </c>
      <c r="J26" s="42">
        <f t="shared" si="1"/>
        <v>32.693365376567783</v>
      </c>
      <c r="K26" s="24"/>
      <c r="L26" s="77"/>
    </row>
    <row r="27" spans="1:12" s="4" customFormat="1" ht="18" x14ac:dyDescent="0.25">
      <c r="A27" s="76">
        <v>5</v>
      </c>
      <c r="B27" s="24">
        <v>1</v>
      </c>
      <c r="C27" s="29">
        <v>10036014666</v>
      </c>
      <c r="D27" s="30" t="s">
        <v>61</v>
      </c>
      <c r="E27" s="61">
        <v>37544</v>
      </c>
      <c r="F27" s="25" t="s">
        <v>24</v>
      </c>
      <c r="G27" s="62" t="s">
        <v>53</v>
      </c>
      <c r="H27" s="90">
        <v>0.111528</v>
      </c>
      <c r="I27" s="90">
        <f t="shared" si="0"/>
        <v>1.342999999999997E-3</v>
      </c>
      <c r="J27" s="42">
        <f t="shared" si="1"/>
        <v>32.689847691461637</v>
      </c>
      <c r="K27" s="24"/>
      <c r="L27" s="77"/>
    </row>
    <row r="28" spans="1:12" s="4" customFormat="1" ht="18" x14ac:dyDescent="0.25">
      <c r="A28" s="76">
        <v>6</v>
      </c>
      <c r="B28" s="24">
        <v>7</v>
      </c>
      <c r="C28" s="29">
        <v>10036064681</v>
      </c>
      <c r="D28" s="30" t="s">
        <v>84</v>
      </c>
      <c r="E28" s="61">
        <v>37700</v>
      </c>
      <c r="F28" s="25" t="s">
        <v>33</v>
      </c>
      <c r="G28" s="62" t="s">
        <v>69</v>
      </c>
      <c r="H28" s="90">
        <v>0.111829</v>
      </c>
      <c r="I28" s="90">
        <f t="shared" si="0"/>
        <v>1.6439999999999927E-3</v>
      </c>
      <c r="J28" s="42">
        <f t="shared" ref="J28:J33" si="2">$J$19/((H28*24))</f>
        <v>32.601859386503804</v>
      </c>
      <c r="K28" s="24"/>
      <c r="L28" s="77"/>
    </row>
    <row r="29" spans="1:12" s="4" customFormat="1" ht="18" x14ac:dyDescent="0.25">
      <c r="A29" s="76">
        <v>7</v>
      </c>
      <c r="B29" s="24">
        <v>16</v>
      </c>
      <c r="C29" s="29">
        <v>10091883535</v>
      </c>
      <c r="D29" s="30" t="s">
        <v>86</v>
      </c>
      <c r="E29" s="61">
        <v>38145</v>
      </c>
      <c r="F29" s="25" t="s">
        <v>24</v>
      </c>
      <c r="G29" s="62" t="s">
        <v>60</v>
      </c>
      <c r="H29" s="90">
        <v>0.113472</v>
      </c>
      <c r="I29" s="90">
        <f t="shared" si="0"/>
        <v>3.2869999999999983E-3</v>
      </c>
      <c r="J29" s="42">
        <f t="shared" si="2"/>
        <v>32.129805884564767</v>
      </c>
      <c r="K29" s="24"/>
      <c r="L29" s="77"/>
    </row>
    <row r="30" spans="1:12" s="4" customFormat="1" ht="18" x14ac:dyDescent="0.25">
      <c r="A30" s="76">
        <v>8</v>
      </c>
      <c r="B30" s="24">
        <v>3</v>
      </c>
      <c r="C30" s="29">
        <v>10052470819</v>
      </c>
      <c r="D30" s="30" t="s">
        <v>64</v>
      </c>
      <c r="E30" s="61">
        <v>37680</v>
      </c>
      <c r="F30" s="25" t="s">
        <v>24</v>
      </c>
      <c r="G30" s="62" t="s">
        <v>53</v>
      </c>
      <c r="H30" s="90">
        <v>0.114757</v>
      </c>
      <c r="I30" s="90">
        <f t="shared" si="0"/>
        <v>4.5719999999999927E-3</v>
      </c>
      <c r="J30" s="42">
        <f t="shared" si="2"/>
        <v>31.770030005431767</v>
      </c>
      <c r="K30" s="24"/>
      <c r="L30" s="77"/>
    </row>
    <row r="31" spans="1:12" s="4" customFormat="1" ht="18" x14ac:dyDescent="0.25">
      <c r="A31" s="76">
        <v>9</v>
      </c>
      <c r="B31" s="24">
        <v>11</v>
      </c>
      <c r="C31" s="29">
        <v>10114015396</v>
      </c>
      <c r="D31" s="30" t="s">
        <v>63</v>
      </c>
      <c r="E31" s="61">
        <v>36017</v>
      </c>
      <c r="F31" s="25" t="s">
        <v>33</v>
      </c>
      <c r="G31" s="62" t="s">
        <v>62</v>
      </c>
      <c r="H31" s="90">
        <v>0.116817</v>
      </c>
      <c r="I31" s="90">
        <f t="shared" si="0"/>
        <v>6.631999999999999E-3</v>
      </c>
      <c r="J31" s="42">
        <f t="shared" si="2"/>
        <v>31.209783964091983</v>
      </c>
      <c r="K31" s="24"/>
      <c r="L31" s="77"/>
    </row>
    <row r="32" spans="1:12" s="4" customFormat="1" ht="18" x14ac:dyDescent="0.25">
      <c r="A32" s="76">
        <v>10</v>
      </c>
      <c r="B32" s="24">
        <v>4</v>
      </c>
      <c r="C32" s="29">
        <v>10080503516</v>
      </c>
      <c r="D32" s="30" t="s">
        <v>66</v>
      </c>
      <c r="E32" s="61">
        <v>37984</v>
      </c>
      <c r="F32" s="25" t="s">
        <v>33</v>
      </c>
      <c r="G32" s="62" t="s">
        <v>53</v>
      </c>
      <c r="H32" s="90">
        <v>0.11853</v>
      </c>
      <c r="I32" s="90">
        <f t="shared" si="0"/>
        <v>8.3449999999999913E-3</v>
      </c>
      <c r="J32" s="42">
        <f t="shared" si="2"/>
        <v>30.758738997159654</v>
      </c>
      <c r="K32" s="24"/>
      <c r="L32" s="77"/>
    </row>
    <row r="33" spans="1:14" s="4" customFormat="1" ht="18.600000000000001" thickBot="1" x14ac:dyDescent="0.3">
      <c r="A33" s="88">
        <v>11</v>
      </c>
      <c r="B33" s="79">
        <v>2</v>
      </c>
      <c r="C33" s="80">
        <v>10010084849</v>
      </c>
      <c r="D33" s="81" t="s">
        <v>65</v>
      </c>
      <c r="E33" s="82">
        <v>34294</v>
      </c>
      <c r="F33" s="83" t="s">
        <v>24</v>
      </c>
      <c r="G33" s="84" t="s">
        <v>53</v>
      </c>
      <c r="H33" s="91">
        <v>0.120972</v>
      </c>
      <c r="I33" s="91">
        <f t="shared" si="0"/>
        <v>1.0786999999999991E-2</v>
      </c>
      <c r="J33" s="85">
        <f t="shared" si="2"/>
        <v>30.137828037341972</v>
      </c>
      <c r="K33" s="79"/>
      <c r="L33" s="86"/>
    </row>
    <row r="34" spans="1:14" ht="9" customHeight="1" thickTop="1" thickBot="1" x14ac:dyDescent="0.35">
      <c r="A34" s="64"/>
      <c r="B34" s="71"/>
      <c r="C34" s="71"/>
      <c r="D34" s="72"/>
      <c r="E34" s="73"/>
      <c r="F34" s="74"/>
      <c r="G34" s="73"/>
      <c r="H34" s="75"/>
      <c r="I34" s="75"/>
      <c r="J34" s="43"/>
      <c r="K34" s="75"/>
      <c r="L34" s="75"/>
      <c r="N34"/>
    </row>
    <row r="35" spans="1:14" ht="15" thickTop="1" x14ac:dyDescent="0.25">
      <c r="A35" s="125" t="s">
        <v>5</v>
      </c>
      <c r="B35" s="126"/>
      <c r="C35" s="126"/>
      <c r="D35" s="126"/>
      <c r="E35" s="126"/>
      <c r="F35" s="126"/>
      <c r="G35" s="126" t="s">
        <v>6</v>
      </c>
      <c r="H35" s="126"/>
      <c r="I35" s="126"/>
      <c r="J35" s="126"/>
      <c r="K35" s="126"/>
      <c r="L35" s="127"/>
      <c r="N35"/>
    </row>
    <row r="36" spans="1:14" x14ac:dyDescent="0.25">
      <c r="A36" s="65" t="s">
        <v>79</v>
      </c>
      <c r="B36" s="8"/>
      <c r="C36" s="68"/>
      <c r="D36" s="21"/>
      <c r="E36" s="46"/>
      <c r="F36" s="53"/>
      <c r="G36" s="33" t="s">
        <v>34</v>
      </c>
      <c r="H36" s="87">
        <v>4</v>
      </c>
      <c r="I36" s="46"/>
      <c r="J36" s="47"/>
      <c r="K36" s="44" t="s">
        <v>32</v>
      </c>
      <c r="L36" s="52">
        <f>COUNTIF(F23:F33,"ЗМС")</f>
        <v>0</v>
      </c>
      <c r="N36"/>
    </row>
    <row r="37" spans="1:14" x14ac:dyDescent="0.25">
      <c r="A37" s="65" t="s">
        <v>80</v>
      </c>
      <c r="B37" s="8"/>
      <c r="C37" s="69"/>
      <c r="D37" s="21"/>
      <c r="E37" s="54"/>
      <c r="F37" s="55"/>
      <c r="G37" s="34" t="s">
        <v>27</v>
      </c>
      <c r="H37" s="87">
        <f>H38+H43</f>
        <v>11</v>
      </c>
      <c r="I37" s="48"/>
      <c r="J37" s="49"/>
      <c r="K37" s="44" t="s">
        <v>21</v>
      </c>
      <c r="L37" s="52">
        <f>COUNTIF(F23:F33,"МСМК")</f>
        <v>0</v>
      </c>
      <c r="N37"/>
    </row>
    <row r="38" spans="1:14" x14ac:dyDescent="0.25">
      <c r="A38" s="65" t="s">
        <v>54</v>
      </c>
      <c r="B38" s="8"/>
      <c r="C38" s="36"/>
      <c r="D38" s="21"/>
      <c r="E38" s="54"/>
      <c r="F38" s="55"/>
      <c r="G38" s="34" t="s">
        <v>28</v>
      </c>
      <c r="H38" s="87">
        <f>H39+H40+H41+H42</f>
        <v>11</v>
      </c>
      <c r="I38" s="48"/>
      <c r="J38" s="49"/>
      <c r="K38" s="44" t="s">
        <v>24</v>
      </c>
      <c r="L38" s="52">
        <f>COUNTIF(F23:F33,"МС")</f>
        <v>7</v>
      </c>
      <c r="N38"/>
    </row>
    <row r="39" spans="1:14" x14ac:dyDescent="0.25">
      <c r="A39" s="65" t="s">
        <v>55</v>
      </c>
      <c r="B39" s="8"/>
      <c r="C39" s="36"/>
      <c r="D39" s="21"/>
      <c r="E39" s="54"/>
      <c r="F39" s="55"/>
      <c r="G39" s="34" t="s">
        <v>29</v>
      </c>
      <c r="H39" s="87">
        <f>COUNT(A23:A33)</f>
        <v>11</v>
      </c>
      <c r="I39" s="48"/>
      <c r="J39" s="49"/>
      <c r="K39" s="44" t="s">
        <v>33</v>
      </c>
      <c r="L39" s="52">
        <f>COUNTIF(F23:F33,"КМС")</f>
        <v>4</v>
      </c>
      <c r="N39"/>
    </row>
    <row r="40" spans="1:14" x14ac:dyDescent="0.25">
      <c r="A40" s="65"/>
      <c r="B40" s="8"/>
      <c r="C40" s="36"/>
      <c r="D40" s="21"/>
      <c r="E40" s="54"/>
      <c r="F40" s="55"/>
      <c r="G40" s="34" t="s">
        <v>43</v>
      </c>
      <c r="H40" s="87">
        <f>COUNTIF(A23:A33,"ЛИМ")</f>
        <v>0</v>
      </c>
      <c r="I40" s="48"/>
      <c r="J40" s="49"/>
      <c r="K40" s="44" t="s">
        <v>42</v>
      </c>
      <c r="L40" s="52">
        <f>COUNTIF(F23:F33,"1 СР")</f>
        <v>0</v>
      </c>
      <c r="N40"/>
    </row>
    <row r="41" spans="1:14" x14ac:dyDescent="0.25">
      <c r="A41" s="65"/>
      <c r="B41" s="8"/>
      <c r="C41" s="8"/>
      <c r="D41" s="21"/>
      <c r="E41" s="54"/>
      <c r="F41" s="55"/>
      <c r="G41" s="34" t="s">
        <v>30</v>
      </c>
      <c r="H41" s="87">
        <f>COUNTIF(A23:A33,"НФ")</f>
        <v>0</v>
      </c>
      <c r="I41" s="48"/>
      <c r="J41" s="49"/>
      <c r="K41" s="44" t="s">
        <v>44</v>
      </c>
      <c r="L41" s="52">
        <f>COUNTIF(F23:F33,"2 СР")</f>
        <v>0</v>
      </c>
      <c r="N41"/>
    </row>
    <row r="42" spans="1:14" x14ac:dyDescent="0.25">
      <c r="A42" s="65"/>
      <c r="B42" s="8"/>
      <c r="C42" s="8"/>
      <c r="D42" s="21"/>
      <c r="E42" s="54"/>
      <c r="F42" s="55"/>
      <c r="G42" s="34" t="s">
        <v>35</v>
      </c>
      <c r="H42" s="87">
        <f>COUNTIF(A23:A33,"ДСКВ")</f>
        <v>0</v>
      </c>
      <c r="I42" s="48"/>
      <c r="J42" s="49"/>
      <c r="K42" s="44" t="s">
        <v>46</v>
      </c>
      <c r="L42" s="52">
        <f>COUNTIF(F23:F33,"3 СР")</f>
        <v>0</v>
      </c>
      <c r="N42"/>
    </row>
    <row r="43" spans="1:14" x14ac:dyDescent="0.25">
      <c r="A43" s="65"/>
      <c r="B43" s="8"/>
      <c r="C43" s="8"/>
      <c r="D43" s="21"/>
      <c r="E43" s="56"/>
      <c r="F43" s="57"/>
      <c r="G43" s="34" t="s">
        <v>31</v>
      </c>
      <c r="H43" s="87">
        <f>COUNTIF(A23:A33,"НС")</f>
        <v>0</v>
      </c>
      <c r="I43" s="50"/>
      <c r="J43" s="51"/>
      <c r="K43" s="44"/>
      <c r="L43" s="35"/>
    </row>
    <row r="44" spans="1:14" ht="9.75" customHeight="1" x14ac:dyDescent="0.25">
      <c r="A44" s="54"/>
      <c r="L44" s="14"/>
    </row>
    <row r="45" spans="1:14" ht="15.6" x14ac:dyDescent="0.25">
      <c r="A45" s="133" t="s">
        <v>3</v>
      </c>
      <c r="B45" s="134"/>
      <c r="C45" s="134"/>
      <c r="D45" s="134"/>
      <c r="E45" s="134" t="s">
        <v>12</v>
      </c>
      <c r="F45" s="134"/>
      <c r="G45" s="134"/>
      <c r="H45" s="134"/>
      <c r="I45" s="134" t="s">
        <v>4</v>
      </c>
      <c r="J45" s="134"/>
      <c r="K45" s="134"/>
      <c r="L45" s="135"/>
    </row>
    <row r="46" spans="1:14" x14ac:dyDescent="0.25">
      <c r="A46" s="115"/>
      <c r="B46" s="105"/>
      <c r="C46" s="105"/>
      <c r="D46" s="105"/>
      <c r="E46" s="105"/>
      <c r="F46" s="136"/>
      <c r="G46" s="136"/>
      <c r="H46" s="136"/>
      <c r="I46" s="136"/>
      <c r="J46" s="136"/>
      <c r="K46" s="136"/>
      <c r="L46" s="137"/>
    </row>
    <row r="47" spans="1:14" x14ac:dyDescent="0.25">
      <c r="A47" s="92"/>
      <c r="D47" s="93"/>
      <c r="E47" s="93"/>
      <c r="F47" s="93"/>
      <c r="G47" s="93"/>
      <c r="H47" s="93"/>
      <c r="I47" s="93"/>
      <c r="J47" s="93"/>
      <c r="K47" s="93"/>
      <c r="L47" s="94"/>
    </row>
    <row r="48" spans="1:14" x14ac:dyDescent="0.25">
      <c r="A48" s="92"/>
      <c r="D48" s="93"/>
      <c r="E48" s="93"/>
      <c r="F48" s="93"/>
      <c r="G48" s="93"/>
      <c r="H48" s="93"/>
      <c r="I48" s="93"/>
      <c r="J48" s="93"/>
      <c r="K48" s="93"/>
      <c r="L48" s="94"/>
    </row>
    <row r="49" spans="1:12" x14ac:dyDescent="0.25">
      <c r="A49" s="92"/>
      <c r="D49" s="93"/>
      <c r="E49" s="93"/>
      <c r="F49" s="93"/>
      <c r="G49" s="93"/>
      <c r="H49" s="93"/>
      <c r="I49" s="93"/>
      <c r="J49" s="93"/>
      <c r="K49" s="93"/>
      <c r="L49" s="94"/>
    </row>
    <row r="50" spans="1:12" x14ac:dyDescent="0.25">
      <c r="A50" s="92"/>
      <c r="D50" s="93"/>
      <c r="E50" s="93"/>
      <c r="F50" s="93"/>
      <c r="G50" s="93"/>
      <c r="H50" s="93"/>
      <c r="I50" s="93"/>
      <c r="J50" s="93"/>
      <c r="K50" s="93"/>
      <c r="L50" s="94"/>
    </row>
    <row r="51" spans="1:12" x14ac:dyDescent="0.25">
      <c r="A51" s="11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16"/>
    </row>
    <row r="52" spans="1:12" x14ac:dyDescent="0.25">
      <c r="A52" s="115"/>
      <c r="B52" s="105"/>
      <c r="C52" s="105"/>
      <c r="D52" s="105"/>
      <c r="E52" s="105"/>
      <c r="F52" s="140"/>
      <c r="G52" s="140"/>
      <c r="H52" s="140"/>
      <c r="I52" s="140"/>
      <c r="J52" s="140"/>
      <c r="K52" s="140"/>
      <c r="L52" s="141"/>
    </row>
    <row r="53" spans="1:12" ht="16.2" thickBot="1" x14ac:dyDescent="0.3">
      <c r="A53" s="142"/>
      <c r="B53" s="143"/>
      <c r="C53" s="143"/>
      <c r="D53" s="143"/>
      <c r="E53" s="143" t="str">
        <f>G17</f>
        <v>ЕЛИФЕРОВ А. В.  (ВК, г. ВОРОНЕЖ)</v>
      </c>
      <c r="F53" s="143"/>
      <c r="G53" s="143"/>
      <c r="H53" s="143"/>
      <c r="I53" s="143" t="str">
        <f>G18</f>
        <v>АГАПОВА И.А. (1К, г. ВОРОНЕЖ)</v>
      </c>
      <c r="J53" s="143"/>
      <c r="K53" s="143"/>
      <c r="L53" s="144"/>
    </row>
    <row r="54" spans="1:12" ht="14.4" thickTop="1" x14ac:dyDescent="0.25">
      <c r="A54" s="54"/>
    </row>
    <row r="55" spans="1:12" x14ac:dyDescent="0.25">
      <c r="A55" s="54"/>
    </row>
    <row r="56" spans="1:12" x14ac:dyDescent="0.25">
      <c r="A56" s="54"/>
    </row>
    <row r="57" spans="1:12" x14ac:dyDescent="0.25">
      <c r="A57" s="54"/>
    </row>
    <row r="58" spans="1:12" x14ac:dyDescent="0.25">
      <c r="A58" s="54"/>
    </row>
    <row r="59" spans="1:12" x14ac:dyDescent="0.25">
      <c r="A59" s="54"/>
    </row>
    <row r="60" spans="1:12" x14ac:dyDescent="0.25">
      <c r="A60" s="54"/>
    </row>
    <row r="61" spans="1:12" x14ac:dyDescent="0.25">
      <c r="A61" s="54"/>
    </row>
    <row r="62" spans="1:12" x14ac:dyDescent="0.25">
      <c r="A62" s="54"/>
    </row>
    <row r="63" spans="1:12" x14ac:dyDescent="0.25">
      <c r="A63" s="54"/>
    </row>
    <row r="64" spans="1:12" x14ac:dyDescent="0.25">
      <c r="A64" s="54"/>
    </row>
    <row r="65" spans="1:7" x14ac:dyDescent="0.25">
      <c r="A65" s="54"/>
    </row>
    <row r="66" spans="1:7" x14ac:dyDescent="0.25">
      <c r="A66" s="54"/>
    </row>
    <row r="67" spans="1:7" x14ac:dyDescent="0.25">
      <c r="A67" s="54"/>
    </row>
    <row r="68" spans="1:7" x14ac:dyDescent="0.25">
      <c r="A68" s="54"/>
    </row>
    <row r="69" spans="1:7" x14ac:dyDescent="0.25">
      <c r="A69" s="54"/>
    </row>
    <row r="70" spans="1:7" x14ac:dyDescent="0.25">
      <c r="A70" s="54"/>
    </row>
    <row r="71" spans="1:7" x14ac:dyDescent="0.25">
      <c r="A71" s="54"/>
    </row>
    <row r="72" spans="1:7" x14ac:dyDescent="0.25">
      <c r="A72" s="54"/>
    </row>
    <row r="73" spans="1:7" x14ac:dyDescent="0.25">
      <c r="A73" s="54"/>
    </row>
    <row r="74" spans="1:7" x14ac:dyDescent="0.25">
      <c r="A74" s="54"/>
    </row>
    <row r="75" spans="1:7" x14ac:dyDescent="0.25">
      <c r="A75" s="54"/>
    </row>
    <row r="76" spans="1:7" x14ac:dyDescent="0.25">
      <c r="A76" s="54"/>
    </row>
    <row r="77" spans="1:7" x14ac:dyDescent="0.25">
      <c r="A77" s="54"/>
      <c r="G77"/>
    </row>
    <row r="78" spans="1:7" x14ac:dyDescent="0.25">
      <c r="A78" s="54"/>
      <c r="G78"/>
    </row>
    <row r="79" spans="1:7" x14ac:dyDescent="0.25">
      <c r="A79" s="54"/>
      <c r="G79"/>
    </row>
    <row r="80" spans="1:7" x14ac:dyDescent="0.25">
      <c r="A80" s="54"/>
      <c r="G80"/>
    </row>
    <row r="81" spans="1:7" x14ac:dyDescent="0.25">
      <c r="A81" s="54"/>
      <c r="G81"/>
    </row>
    <row r="82" spans="1:7" x14ac:dyDescent="0.25">
      <c r="A82" s="54"/>
      <c r="G82"/>
    </row>
    <row r="83" spans="1:7" x14ac:dyDescent="0.25">
      <c r="A83" s="54"/>
      <c r="G83"/>
    </row>
    <row r="84" spans="1:7" x14ac:dyDescent="0.25">
      <c r="A84" s="54"/>
      <c r="G84"/>
    </row>
    <row r="85" spans="1:7" x14ac:dyDescent="0.25">
      <c r="A85" s="54"/>
      <c r="G85"/>
    </row>
    <row r="86" spans="1:7" x14ac:dyDescent="0.25">
      <c r="A86" s="54"/>
      <c r="G86"/>
    </row>
    <row r="87" spans="1:7" x14ac:dyDescent="0.25">
      <c r="A87" s="54"/>
      <c r="G87"/>
    </row>
    <row r="88" spans="1:7" x14ac:dyDescent="0.25">
      <c r="A88" s="54"/>
      <c r="G88"/>
    </row>
    <row r="89" spans="1:7" x14ac:dyDescent="0.25">
      <c r="A89" s="54"/>
      <c r="G89"/>
    </row>
    <row r="90" spans="1:7" x14ac:dyDescent="0.25">
      <c r="A90" s="54"/>
      <c r="G90"/>
    </row>
    <row r="91" spans="1:7" x14ac:dyDescent="0.25">
      <c r="A91" s="54"/>
      <c r="G91"/>
    </row>
    <row r="92" spans="1:7" x14ac:dyDescent="0.25">
      <c r="A92" s="54"/>
      <c r="G92"/>
    </row>
    <row r="93" spans="1:7" x14ac:dyDescent="0.25">
      <c r="A93" s="54"/>
      <c r="G93"/>
    </row>
    <row r="94" spans="1:7" x14ac:dyDescent="0.25">
      <c r="A94" s="54"/>
      <c r="G94"/>
    </row>
    <row r="95" spans="1:7" x14ac:dyDescent="0.25">
      <c r="A95" s="54"/>
      <c r="G95"/>
    </row>
    <row r="96" spans="1:7" x14ac:dyDescent="0.25">
      <c r="A96" s="54"/>
      <c r="G96"/>
    </row>
    <row r="97" spans="1:7" x14ac:dyDescent="0.25">
      <c r="A97" s="54"/>
      <c r="G97"/>
    </row>
    <row r="98" spans="1:7" x14ac:dyDescent="0.25">
      <c r="A98" s="54"/>
      <c r="G98"/>
    </row>
    <row r="99" spans="1:7" x14ac:dyDescent="0.25">
      <c r="A99" s="54"/>
      <c r="G99"/>
    </row>
    <row r="100" spans="1:7" x14ac:dyDescent="0.25">
      <c r="A100" s="54"/>
      <c r="G100"/>
    </row>
    <row r="101" spans="1:7" x14ac:dyDescent="0.25">
      <c r="A101" s="54"/>
      <c r="G101"/>
    </row>
    <row r="102" spans="1:7" x14ac:dyDescent="0.25">
      <c r="A102" s="54"/>
      <c r="G102"/>
    </row>
    <row r="103" spans="1:7" x14ac:dyDescent="0.25">
      <c r="A103" s="54"/>
      <c r="G103"/>
    </row>
    <row r="104" spans="1:7" x14ac:dyDescent="0.25">
      <c r="G104"/>
    </row>
    <row r="105" spans="1:7" x14ac:dyDescent="0.25">
      <c r="G105"/>
    </row>
    <row r="106" spans="1:7" x14ac:dyDescent="0.25">
      <c r="G106"/>
    </row>
    <row r="107" spans="1:7" x14ac:dyDescent="0.25">
      <c r="G107"/>
    </row>
    <row r="108" spans="1:7" x14ac:dyDescent="0.25">
      <c r="G108"/>
    </row>
    <row r="109" spans="1:7" x14ac:dyDescent="0.25">
      <c r="G109"/>
    </row>
    <row r="110" spans="1:7" x14ac:dyDescent="0.25">
      <c r="G110"/>
    </row>
    <row r="111" spans="1:7" x14ac:dyDescent="0.25">
      <c r="G111"/>
    </row>
    <row r="112" spans="1:7" x14ac:dyDescent="0.25">
      <c r="G112"/>
    </row>
    <row r="113" spans="7:7" x14ac:dyDescent="0.25">
      <c r="G113"/>
    </row>
    <row r="114" spans="7:7" x14ac:dyDescent="0.25">
      <c r="G114"/>
    </row>
    <row r="115" spans="7:7" x14ac:dyDescent="0.25">
      <c r="G115"/>
    </row>
    <row r="116" spans="7:7" x14ac:dyDescent="0.25">
      <c r="G116"/>
    </row>
    <row r="117" spans="7:7" x14ac:dyDescent="0.25">
      <c r="G117"/>
    </row>
    <row r="118" spans="7:7" x14ac:dyDescent="0.25">
      <c r="G118"/>
    </row>
    <row r="119" spans="7:7" x14ac:dyDescent="0.25">
      <c r="G119"/>
    </row>
  </sheetData>
  <mergeCells count="40">
    <mergeCell ref="A52:E52"/>
    <mergeCell ref="F52:L52"/>
    <mergeCell ref="A53:D53"/>
    <mergeCell ref="E53:H53"/>
    <mergeCell ref="I53:L53"/>
    <mergeCell ref="A51:E51"/>
    <mergeCell ref="F51:L51"/>
    <mergeCell ref="I21:I22"/>
    <mergeCell ref="J21:J22"/>
    <mergeCell ref="K21:K22"/>
    <mergeCell ref="L21:L22"/>
    <mergeCell ref="A35:F35"/>
    <mergeCell ref="G35:L35"/>
    <mergeCell ref="A45:D45"/>
    <mergeCell ref="E45:H45"/>
    <mergeCell ref="I45:L45"/>
    <mergeCell ref="A46:E46"/>
    <mergeCell ref="F46:L46"/>
    <mergeCell ref="A15:G15"/>
    <mergeCell ref="H15:L15"/>
    <mergeCell ref="A21:A22"/>
    <mergeCell ref="B21:B22"/>
    <mergeCell ref="C21:C22"/>
    <mergeCell ref="D21:D22"/>
    <mergeCell ref="E21:E22"/>
    <mergeCell ref="F21:F22"/>
    <mergeCell ref="G21:G22"/>
    <mergeCell ref="H21:H22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conditionalFormatting sqref="B1 B6:B7 B9:B11 B13:B1048576">
    <cfRule type="duplicateValues" dxfId="9" priority="5"/>
  </conditionalFormatting>
  <conditionalFormatting sqref="B1:B1048576">
    <cfRule type="duplicateValues" dxfId="8" priority="1"/>
  </conditionalFormatting>
  <conditionalFormatting sqref="B2">
    <cfRule type="duplicateValues" dxfId="7" priority="4"/>
  </conditionalFormatting>
  <conditionalFormatting sqref="B3">
    <cfRule type="duplicateValues" dxfId="6" priority="3"/>
  </conditionalFormatting>
  <conditionalFormatting sqref="B4">
    <cfRule type="duplicateValues" dxfId="5" priority="2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6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1168B-BC23-4D49-8EC4-0B1678CADB73}">
  <sheetPr>
    <tabColor theme="3" tint="-0.249977111117893"/>
    <pageSetUpPr fitToPage="1"/>
  </sheetPr>
  <dimension ref="A1:Q132"/>
  <sheetViews>
    <sheetView view="pageBreakPreview" topLeftCell="A2" zoomScale="62" zoomScaleNormal="100" zoomScaleSheetLayoutView="62" workbookViewId="0">
      <selection activeCell="Q36" sqref="Q36"/>
    </sheetView>
  </sheetViews>
  <sheetFormatPr defaultColWidth="9.109375" defaultRowHeight="13.8" x14ac:dyDescent="0.25"/>
  <cols>
    <col min="1" max="1" width="7" style="1" customWidth="1"/>
    <col min="2" max="2" width="7" style="96" customWidth="1"/>
    <col min="3" max="3" width="13.33203125" style="96" customWidth="1"/>
    <col min="4" max="4" width="25.77734375" style="1" customWidth="1"/>
    <col min="5" max="5" width="11.6640625" style="1" customWidth="1"/>
    <col min="6" max="6" width="9.6640625" style="1" customWidth="1"/>
    <col min="7" max="7" width="19.77734375" style="1" customWidth="1"/>
    <col min="8" max="8" width="12.33203125" style="1" customWidth="1"/>
    <col min="9" max="9" width="13.33203125" style="1" customWidth="1"/>
    <col min="10" max="10" width="11.5546875" style="45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15.7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7" ht="15.75" customHeight="1" x14ac:dyDescent="0.25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7" ht="15.75" customHeight="1" x14ac:dyDescent="0.25">
      <c r="A3" s="104" t="s">
        <v>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7" ht="21" x14ac:dyDescent="0.25">
      <c r="A4" s="104" t="s">
        <v>48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7" ht="12" customHeight="1" x14ac:dyDescent="0.3">
      <c r="A5" s="105" t="s">
        <v>45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O5" s="20"/>
    </row>
    <row r="6" spans="1:17" s="2" customFormat="1" ht="28.8" x14ac:dyDescent="0.3">
      <c r="A6" s="106" t="s">
        <v>57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Q6" s="20"/>
    </row>
    <row r="7" spans="1:17" s="2" customFormat="1" ht="18" customHeight="1" x14ac:dyDescent="0.25">
      <c r="A7" s="107" t="s">
        <v>17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7" s="2" customFormat="1" ht="9" customHeight="1" thickBot="1" x14ac:dyDescent="0.3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7" ht="19.5" customHeight="1" thickTop="1" x14ac:dyDescent="0.25">
      <c r="A9" s="109" t="s">
        <v>22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</row>
    <row r="10" spans="1:17" ht="18" customHeight="1" x14ac:dyDescent="0.25">
      <c r="A10" s="112" t="s">
        <v>36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4"/>
    </row>
    <row r="11" spans="1:17" ht="19.5" customHeight="1" x14ac:dyDescent="0.25">
      <c r="A11" s="112" t="s">
        <v>67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4"/>
    </row>
    <row r="12" spans="1:17" ht="5.25" customHeight="1" x14ac:dyDescent="0.25">
      <c r="A12" s="101" t="s">
        <v>45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3"/>
    </row>
    <row r="13" spans="1:17" ht="15.6" x14ac:dyDescent="0.3">
      <c r="A13" s="37" t="s">
        <v>49</v>
      </c>
      <c r="B13" s="17"/>
      <c r="C13" s="17"/>
      <c r="D13" s="58"/>
      <c r="E13" s="5"/>
      <c r="F13" s="5"/>
      <c r="G13" s="99" t="s">
        <v>59</v>
      </c>
      <c r="H13" s="63"/>
      <c r="I13" s="5"/>
      <c r="J13" s="38"/>
      <c r="K13" s="26"/>
      <c r="L13" s="27" t="s">
        <v>56</v>
      </c>
    </row>
    <row r="14" spans="1:17" ht="15.6" x14ac:dyDescent="0.3">
      <c r="A14" s="15" t="s">
        <v>105</v>
      </c>
      <c r="B14" s="11"/>
      <c r="C14" s="11"/>
      <c r="D14" s="60"/>
      <c r="E14" s="6"/>
      <c r="F14" s="6"/>
      <c r="G14" s="100" t="s">
        <v>110</v>
      </c>
      <c r="H14" s="6"/>
      <c r="I14" s="6"/>
      <c r="J14" s="39"/>
      <c r="K14" s="28"/>
      <c r="L14" s="59" t="s">
        <v>107</v>
      </c>
    </row>
    <row r="15" spans="1:17" ht="14.4" x14ac:dyDescent="0.25">
      <c r="A15" s="138" t="s">
        <v>10</v>
      </c>
      <c r="B15" s="131"/>
      <c r="C15" s="131"/>
      <c r="D15" s="131"/>
      <c r="E15" s="131"/>
      <c r="F15" s="131"/>
      <c r="G15" s="139"/>
      <c r="H15" s="130" t="s">
        <v>1</v>
      </c>
      <c r="I15" s="131"/>
      <c r="J15" s="131"/>
      <c r="K15" s="131"/>
      <c r="L15" s="132"/>
    </row>
    <row r="16" spans="1:17" ht="14.4" x14ac:dyDescent="0.25">
      <c r="A16" s="16" t="s">
        <v>18</v>
      </c>
      <c r="B16" s="12"/>
      <c r="C16" s="12"/>
      <c r="D16" s="10"/>
      <c r="E16" s="7"/>
      <c r="F16" s="10"/>
      <c r="G16" s="9" t="s">
        <v>45</v>
      </c>
      <c r="H16" s="32" t="s">
        <v>52</v>
      </c>
      <c r="I16" s="7"/>
      <c r="J16" s="40"/>
      <c r="K16" s="7"/>
      <c r="L16" s="67"/>
    </row>
    <row r="17" spans="1:12" ht="14.4" x14ac:dyDescent="0.25">
      <c r="A17" s="16" t="s">
        <v>19</v>
      </c>
      <c r="B17" s="12"/>
      <c r="C17" s="12"/>
      <c r="D17" s="9"/>
      <c r="E17" s="7"/>
      <c r="F17" s="10"/>
      <c r="G17" s="9" t="s">
        <v>50</v>
      </c>
      <c r="H17" s="32" t="s">
        <v>40</v>
      </c>
      <c r="I17" s="7"/>
      <c r="J17" s="40"/>
      <c r="K17" s="7"/>
      <c r="L17" s="31"/>
    </row>
    <row r="18" spans="1:12" ht="14.4" x14ac:dyDescent="0.25">
      <c r="A18" s="16" t="s">
        <v>20</v>
      </c>
      <c r="B18" s="12"/>
      <c r="C18" s="12"/>
      <c r="D18" s="9"/>
      <c r="E18" s="7"/>
      <c r="F18" s="10"/>
      <c r="G18" s="9" t="s">
        <v>51</v>
      </c>
      <c r="H18" s="32" t="s">
        <v>41</v>
      </c>
      <c r="I18" s="7"/>
      <c r="J18" s="40"/>
      <c r="K18" s="7"/>
      <c r="L18" s="31"/>
    </row>
    <row r="19" spans="1:12" ht="16.2" thickBot="1" x14ac:dyDescent="0.3">
      <c r="A19" s="16" t="s">
        <v>16</v>
      </c>
      <c r="B19" s="13"/>
      <c r="C19" s="13"/>
      <c r="D19" s="66"/>
      <c r="E19" s="8"/>
      <c r="F19" s="8"/>
      <c r="G19" s="9" t="s">
        <v>83</v>
      </c>
      <c r="H19" s="32" t="s">
        <v>39</v>
      </c>
      <c r="I19" s="7"/>
      <c r="J19" s="70">
        <v>70</v>
      </c>
      <c r="K19" s="89"/>
      <c r="L19" s="95" t="s">
        <v>109</v>
      </c>
    </row>
    <row r="20" spans="1:12" ht="9.75" customHeight="1" thickTop="1" thickBot="1" x14ac:dyDescent="0.3">
      <c r="A20" s="22"/>
      <c r="B20" s="19"/>
      <c r="C20" s="19"/>
      <c r="D20" s="18"/>
      <c r="E20" s="18"/>
      <c r="F20" s="18"/>
      <c r="G20" s="18"/>
      <c r="H20" s="18"/>
      <c r="I20" s="18"/>
      <c r="J20" s="41"/>
      <c r="K20" s="18"/>
      <c r="L20" s="23"/>
    </row>
    <row r="21" spans="1:12" s="3" customFormat="1" ht="21" customHeight="1" thickTop="1" x14ac:dyDescent="0.25">
      <c r="A21" s="128" t="s">
        <v>7</v>
      </c>
      <c r="B21" s="117" t="s">
        <v>13</v>
      </c>
      <c r="C21" s="117" t="s">
        <v>38</v>
      </c>
      <c r="D21" s="117" t="s">
        <v>2</v>
      </c>
      <c r="E21" s="117" t="s">
        <v>37</v>
      </c>
      <c r="F21" s="117" t="s">
        <v>9</v>
      </c>
      <c r="G21" s="117" t="s">
        <v>14</v>
      </c>
      <c r="H21" s="117" t="s">
        <v>8</v>
      </c>
      <c r="I21" s="117" t="s">
        <v>26</v>
      </c>
      <c r="J21" s="119" t="s">
        <v>23</v>
      </c>
      <c r="K21" s="121" t="s">
        <v>25</v>
      </c>
      <c r="L21" s="123" t="s">
        <v>15</v>
      </c>
    </row>
    <row r="22" spans="1:12" s="3" customFormat="1" ht="13.5" customHeight="1" x14ac:dyDescent="0.25">
      <c r="A22" s="129"/>
      <c r="B22" s="118"/>
      <c r="C22" s="118"/>
      <c r="D22" s="118"/>
      <c r="E22" s="118"/>
      <c r="F22" s="118"/>
      <c r="G22" s="118"/>
      <c r="H22" s="118"/>
      <c r="I22" s="118"/>
      <c r="J22" s="120"/>
      <c r="K22" s="122"/>
      <c r="L22" s="124"/>
    </row>
    <row r="23" spans="1:12" s="4" customFormat="1" ht="18" x14ac:dyDescent="0.25">
      <c r="A23" s="76">
        <v>1</v>
      </c>
      <c r="B23" s="29">
        <v>44</v>
      </c>
      <c r="C23" s="29">
        <v>10113514434</v>
      </c>
      <c r="D23" s="30" t="s">
        <v>91</v>
      </c>
      <c r="E23" s="61">
        <v>39413</v>
      </c>
      <c r="F23" s="25" t="s">
        <v>33</v>
      </c>
      <c r="G23" s="62" t="s">
        <v>69</v>
      </c>
      <c r="H23" s="90">
        <v>8.7940000000000004E-2</v>
      </c>
      <c r="I23" s="90">
        <f t="shared" ref="I23:I31" si="0">H23-$H$23</f>
        <v>0</v>
      </c>
      <c r="J23" s="42">
        <f>$J$19/((H23*24))</f>
        <v>33.166552952770829</v>
      </c>
      <c r="K23" s="24"/>
      <c r="L23" s="77"/>
    </row>
    <row r="24" spans="1:12" s="4" customFormat="1" ht="18" x14ac:dyDescent="0.25">
      <c r="A24" s="78">
        <v>2</v>
      </c>
      <c r="B24" s="29">
        <v>38</v>
      </c>
      <c r="C24" s="29">
        <v>10101383875</v>
      </c>
      <c r="D24" s="30" t="s">
        <v>89</v>
      </c>
      <c r="E24" s="61">
        <v>38568</v>
      </c>
      <c r="F24" s="25" t="s">
        <v>24</v>
      </c>
      <c r="G24" s="62" t="s">
        <v>69</v>
      </c>
      <c r="H24" s="90">
        <v>8.8691999999999993E-2</v>
      </c>
      <c r="I24" s="90">
        <f t="shared" si="0"/>
        <v>7.5199999999998879E-4</v>
      </c>
      <c r="J24" s="42">
        <f t="shared" ref="J24:J31" si="1">$J$19/((H24*24))</f>
        <v>32.8853410303823</v>
      </c>
      <c r="K24" s="24"/>
      <c r="L24" s="77"/>
    </row>
    <row r="25" spans="1:12" s="4" customFormat="1" ht="18" x14ac:dyDescent="0.25">
      <c r="A25" s="76">
        <v>3</v>
      </c>
      <c r="B25" s="24">
        <v>37</v>
      </c>
      <c r="C25" s="29">
        <v>10093565473</v>
      </c>
      <c r="D25" s="30" t="s">
        <v>88</v>
      </c>
      <c r="E25" s="61">
        <v>38388</v>
      </c>
      <c r="F25" s="25" t="s">
        <v>33</v>
      </c>
      <c r="G25" s="62" t="s">
        <v>69</v>
      </c>
      <c r="H25" s="90">
        <v>8.8691999999999993E-2</v>
      </c>
      <c r="I25" s="90">
        <f t="shared" si="0"/>
        <v>7.5199999999998879E-4</v>
      </c>
      <c r="J25" s="42">
        <f t="shared" si="1"/>
        <v>32.8853410303823</v>
      </c>
      <c r="K25" s="24"/>
      <c r="L25" s="77"/>
    </row>
    <row r="26" spans="1:12" s="4" customFormat="1" ht="18" x14ac:dyDescent="0.25">
      <c r="A26" s="78">
        <v>4</v>
      </c>
      <c r="B26" s="24">
        <v>40</v>
      </c>
      <c r="C26" s="29">
        <v>10094924079</v>
      </c>
      <c r="D26" s="30" t="s">
        <v>68</v>
      </c>
      <c r="E26" s="61">
        <v>38788</v>
      </c>
      <c r="F26" s="25" t="s">
        <v>33</v>
      </c>
      <c r="G26" s="62" t="s">
        <v>69</v>
      </c>
      <c r="H26" s="90">
        <v>8.8691999999999993E-2</v>
      </c>
      <c r="I26" s="90">
        <f t="shared" si="0"/>
        <v>7.5199999999998879E-4</v>
      </c>
      <c r="J26" s="42">
        <f t="shared" si="1"/>
        <v>32.8853410303823</v>
      </c>
      <c r="K26" s="24"/>
      <c r="L26" s="77"/>
    </row>
    <row r="27" spans="1:12" s="4" customFormat="1" ht="18" x14ac:dyDescent="0.25">
      <c r="A27" s="76">
        <v>5</v>
      </c>
      <c r="B27" s="24">
        <v>36</v>
      </c>
      <c r="C27" s="29">
        <v>10092421378</v>
      </c>
      <c r="D27" s="30" t="s">
        <v>81</v>
      </c>
      <c r="E27" s="61">
        <v>38855</v>
      </c>
      <c r="F27" s="25" t="s">
        <v>24</v>
      </c>
      <c r="G27" s="62" t="s">
        <v>69</v>
      </c>
      <c r="H27" s="90">
        <v>8.8691999999999993E-2</v>
      </c>
      <c r="I27" s="90">
        <f t="shared" si="0"/>
        <v>7.5199999999998879E-4</v>
      </c>
      <c r="J27" s="42">
        <f t="shared" si="1"/>
        <v>32.8853410303823</v>
      </c>
      <c r="K27" s="24"/>
      <c r="L27" s="77"/>
    </row>
    <row r="28" spans="1:12" s="4" customFormat="1" ht="18" x14ac:dyDescent="0.25">
      <c r="A28" s="76">
        <v>6</v>
      </c>
      <c r="B28" s="24">
        <v>31</v>
      </c>
      <c r="C28" s="29">
        <v>10075128201</v>
      </c>
      <c r="D28" s="30" t="s">
        <v>76</v>
      </c>
      <c r="E28" s="61">
        <v>38466</v>
      </c>
      <c r="F28" s="25" t="s">
        <v>33</v>
      </c>
      <c r="G28" s="62" t="s">
        <v>53</v>
      </c>
      <c r="H28" s="90">
        <v>8.8691999999999993E-2</v>
      </c>
      <c r="I28" s="90">
        <f t="shared" si="0"/>
        <v>7.5199999999998879E-4</v>
      </c>
      <c r="J28" s="42">
        <f t="shared" si="1"/>
        <v>32.8853410303823</v>
      </c>
      <c r="K28" s="24"/>
      <c r="L28" s="77"/>
    </row>
    <row r="29" spans="1:12" s="4" customFormat="1" ht="18" x14ac:dyDescent="0.25">
      <c r="A29" s="76">
        <v>7</v>
      </c>
      <c r="B29" s="24">
        <v>43</v>
      </c>
      <c r="C29" s="29">
        <v>10009898327</v>
      </c>
      <c r="D29" s="30" t="s">
        <v>90</v>
      </c>
      <c r="E29" s="61">
        <v>39098</v>
      </c>
      <c r="F29" s="25" t="s">
        <v>33</v>
      </c>
      <c r="G29" s="62" t="s">
        <v>69</v>
      </c>
      <c r="H29" s="90">
        <v>8.8912000000000005E-2</v>
      </c>
      <c r="I29" s="90">
        <f t="shared" si="0"/>
        <v>9.7200000000000064E-4</v>
      </c>
      <c r="J29" s="42">
        <f t="shared" si="1"/>
        <v>32.80397096754843</v>
      </c>
      <c r="K29" s="24"/>
      <c r="L29" s="77"/>
    </row>
    <row r="30" spans="1:12" s="4" customFormat="1" ht="18" x14ac:dyDescent="0.25">
      <c r="A30" s="76">
        <v>8</v>
      </c>
      <c r="B30" s="24">
        <v>48</v>
      </c>
      <c r="C30" s="29">
        <v>10117684020</v>
      </c>
      <c r="D30" s="30" t="s">
        <v>71</v>
      </c>
      <c r="E30" s="61">
        <v>39268</v>
      </c>
      <c r="F30" s="25" t="s">
        <v>33</v>
      </c>
      <c r="G30" s="62" t="s">
        <v>62</v>
      </c>
      <c r="H30" s="90">
        <v>8.9398000000000005E-2</v>
      </c>
      <c r="I30" s="90">
        <f t="shared" si="0"/>
        <v>1.458000000000001E-3</v>
      </c>
      <c r="J30" s="42">
        <f t="shared" si="1"/>
        <v>32.625636665995508</v>
      </c>
      <c r="K30" s="24"/>
      <c r="L30" s="77"/>
    </row>
    <row r="31" spans="1:12" s="4" customFormat="1" ht="18" x14ac:dyDescent="0.25">
      <c r="A31" s="76">
        <v>9</v>
      </c>
      <c r="B31" s="24">
        <v>34</v>
      </c>
      <c r="C31" s="29">
        <v>10130755980</v>
      </c>
      <c r="D31" s="30" t="s">
        <v>78</v>
      </c>
      <c r="E31" s="61">
        <v>39067</v>
      </c>
      <c r="F31" s="25" t="s">
        <v>33</v>
      </c>
      <c r="G31" s="62" t="s">
        <v>53</v>
      </c>
      <c r="H31" s="90">
        <v>8.9954000000000006E-2</v>
      </c>
      <c r="I31" s="90">
        <f t="shared" si="0"/>
        <v>2.0140000000000019E-3</v>
      </c>
      <c r="J31" s="42">
        <f t="shared" si="1"/>
        <v>32.423979663679951</v>
      </c>
      <c r="K31" s="24"/>
      <c r="L31" s="77"/>
    </row>
    <row r="32" spans="1:12" s="4" customFormat="1" ht="18" x14ac:dyDescent="0.25">
      <c r="A32" s="76">
        <v>10</v>
      </c>
      <c r="B32" s="24">
        <v>52</v>
      </c>
      <c r="C32" s="29">
        <v>10101387010</v>
      </c>
      <c r="D32" s="30" t="s">
        <v>98</v>
      </c>
      <c r="E32" s="61">
        <v>38387</v>
      </c>
      <c r="F32" s="25" t="s">
        <v>24</v>
      </c>
      <c r="G32" s="62" t="s">
        <v>97</v>
      </c>
      <c r="H32" s="90">
        <v>9.0336E-2</v>
      </c>
      <c r="I32" s="90">
        <f t="shared" ref="I32:I39" si="2">H32-$H$23</f>
        <v>2.3959999999999954E-3</v>
      </c>
      <c r="J32" s="42">
        <f t="shared" ref="J32:J39" si="3">$J$19/((H32*24))</f>
        <v>32.286869760302274</v>
      </c>
      <c r="K32" s="24"/>
      <c r="L32" s="77"/>
    </row>
    <row r="33" spans="1:14" s="4" customFormat="1" ht="18" x14ac:dyDescent="0.25">
      <c r="A33" s="76">
        <v>11</v>
      </c>
      <c r="B33" s="24">
        <v>41</v>
      </c>
      <c r="C33" s="29">
        <v>10104652068</v>
      </c>
      <c r="D33" s="30" t="s">
        <v>92</v>
      </c>
      <c r="E33" s="61">
        <v>39101</v>
      </c>
      <c r="F33" s="25" t="s">
        <v>33</v>
      </c>
      <c r="G33" s="62" t="s">
        <v>69</v>
      </c>
      <c r="H33" s="90">
        <v>9.1318999999999997E-2</v>
      </c>
      <c r="I33" s="90">
        <f t="shared" si="2"/>
        <v>3.3789999999999931E-3</v>
      </c>
      <c r="J33" s="42">
        <f t="shared" si="3"/>
        <v>31.939318944213873</v>
      </c>
      <c r="K33" s="24"/>
      <c r="L33" s="77"/>
    </row>
    <row r="34" spans="1:14" s="4" customFormat="1" ht="18" x14ac:dyDescent="0.25">
      <c r="A34" s="76">
        <v>12</v>
      </c>
      <c r="B34" s="24">
        <v>54</v>
      </c>
      <c r="C34" s="29">
        <v>10107167806</v>
      </c>
      <c r="D34" s="30" t="s">
        <v>94</v>
      </c>
      <c r="E34" s="61">
        <v>38784</v>
      </c>
      <c r="F34" s="25" t="s">
        <v>33</v>
      </c>
      <c r="G34" s="62" t="s">
        <v>104</v>
      </c>
      <c r="H34" s="90">
        <v>9.2730999999999994E-2</v>
      </c>
      <c r="I34" s="90">
        <f t="shared" si="2"/>
        <v>4.7909999999999897E-3</v>
      </c>
      <c r="J34" s="42">
        <f t="shared" si="3"/>
        <v>31.452984079398121</v>
      </c>
      <c r="K34" s="24"/>
      <c r="L34" s="77"/>
    </row>
    <row r="35" spans="1:14" s="4" customFormat="1" ht="18" x14ac:dyDescent="0.25">
      <c r="A35" s="76">
        <v>13</v>
      </c>
      <c r="B35" s="24">
        <v>53</v>
      </c>
      <c r="C35" s="29">
        <v>10096561157</v>
      </c>
      <c r="D35" s="30" t="s">
        <v>95</v>
      </c>
      <c r="E35" s="61">
        <v>38946</v>
      </c>
      <c r="F35" s="25" t="s">
        <v>33</v>
      </c>
      <c r="G35" s="62" t="s">
        <v>104</v>
      </c>
      <c r="H35" s="90">
        <v>9.4270999999999994E-2</v>
      </c>
      <c r="I35" s="90">
        <f t="shared" si="2"/>
        <v>6.3309999999999894E-3</v>
      </c>
      <c r="J35" s="42">
        <f t="shared" si="3"/>
        <v>30.939171820248717</v>
      </c>
      <c r="K35" s="24"/>
      <c r="L35" s="77"/>
    </row>
    <row r="36" spans="1:14" s="4" customFormat="1" ht="18" x14ac:dyDescent="0.25">
      <c r="A36" s="76">
        <v>14</v>
      </c>
      <c r="B36" s="24">
        <v>45</v>
      </c>
      <c r="C36" s="29">
        <v>10128681695</v>
      </c>
      <c r="D36" s="30" t="s">
        <v>93</v>
      </c>
      <c r="E36" s="61">
        <v>39139</v>
      </c>
      <c r="F36" s="25" t="s">
        <v>33</v>
      </c>
      <c r="G36" s="62" t="s">
        <v>69</v>
      </c>
      <c r="H36" s="90">
        <v>9.5741000000000007E-2</v>
      </c>
      <c r="I36" s="90">
        <f t="shared" si="2"/>
        <v>7.8010000000000024E-3</v>
      </c>
      <c r="J36" s="42">
        <f t="shared" si="3"/>
        <v>30.464134139675444</v>
      </c>
      <c r="K36" s="24"/>
      <c r="L36" s="77"/>
    </row>
    <row r="37" spans="1:14" s="4" customFormat="1" ht="18" x14ac:dyDescent="0.25">
      <c r="A37" s="76">
        <v>15</v>
      </c>
      <c r="B37" s="24">
        <v>51</v>
      </c>
      <c r="C37" s="29">
        <v>10104450792</v>
      </c>
      <c r="D37" s="30" t="s">
        <v>96</v>
      </c>
      <c r="E37" s="61">
        <v>38473</v>
      </c>
      <c r="F37" s="25" t="s">
        <v>33</v>
      </c>
      <c r="G37" s="62" t="s">
        <v>97</v>
      </c>
      <c r="H37" s="90">
        <v>9.6817E-2</v>
      </c>
      <c r="I37" s="90">
        <f t="shared" si="2"/>
        <v>8.876999999999996E-3</v>
      </c>
      <c r="J37" s="42">
        <f t="shared" si="3"/>
        <v>30.125563348034607</v>
      </c>
      <c r="K37" s="24"/>
      <c r="L37" s="77"/>
    </row>
    <row r="38" spans="1:14" s="4" customFormat="1" ht="18" x14ac:dyDescent="0.25">
      <c r="A38" s="76">
        <v>16</v>
      </c>
      <c r="B38" s="24">
        <v>50</v>
      </c>
      <c r="C38" s="29">
        <v>10104450186</v>
      </c>
      <c r="D38" s="30" t="s">
        <v>99</v>
      </c>
      <c r="E38" s="61">
        <v>38405</v>
      </c>
      <c r="F38" s="25" t="s">
        <v>33</v>
      </c>
      <c r="G38" s="62" t="s">
        <v>97</v>
      </c>
      <c r="H38" s="90">
        <v>9.8436999999999997E-2</v>
      </c>
      <c r="I38" s="90">
        <f t="shared" si="2"/>
        <v>1.0496999999999992E-2</v>
      </c>
      <c r="J38" s="42">
        <f t="shared" si="3"/>
        <v>29.629780130100134</v>
      </c>
      <c r="K38" s="24"/>
      <c r="L38" s="77"/>
    </row>
    <row r="39" spans="1:14" s="4" customFormat="1" ht="18" x14ac:dyDescent="0.25">
      <c r="A39" s="76">
        <v>17</v>
      </c>
      <c r="B39" s="24">
        <v>32</v>
      </c>
      <c r="C39" s="29">
        <v>10104582754</v>
      </c>
      <c r="D39" s="30" t="s">
        <v>70</v>
      </c>
      <c r="E39" s="61">
        <v>38833</v>
      </c>
      <c r="F39" s="25" t="s">
        <v>33</v>
      </c>
      <c r="G39" s="62" t="s">
        <v>53</v>
      </c>
      <c r="H39" s="90">
        <v>9.9825999999999998E-2</v>
      </c>
      <c r="I39" s="90">
        <f t="shared" si="2"/>
        <v>1.1885999999999994E-2</v>
      </c>
      <c r="J39" s="42">
        <f t="shared" si="3"/>
        <v>29.217505125585184</v>
      </c>
      <c r="K39" s="24"/>
      <c r="L39" s="77"/>
    </row>
    <row r="40" spans="1:14" s="4" customFormat="1" ht="18" x14ac:dyDescent="0.25">
      <c r="A40" s="76" t="s">
        <v>75</v>
      </c>
      <c r="B40" s="24">
        <v>33</v>
      </c>
      <c r="C40" s="29">
        <v>10120033945</v>
      </c>
      <c r="D40" s="30" t="s">
        <v>82</v>
      </c>
      <c r="E40" s="61">
        <v>38862</v>
      </c>
      <c r="F40" s="25" t="s">
        <v>33</v>
      </c>
      <c r="G40" s="62" t="s">
        <v>53</v>
      </c>
      <c r="H40" s="90"/>
      <c r="I40" s="90"/>
      <c r="J40" s="42"/>
      <c r="K40" s="24"/>
      <c r="L40" s="77"/>
    </row>
    <row r="41" spans="1:14" s="4" customFormat="1" ht="18" x14ac:dyDescent="0.25">
      <c r="A41" s="76" t="s">
        <v>75</v>
      </c>
      <c r="B41" s="24">
        <v>35</v>
      </c>
      <c r="C41" s="29">
        <v>10096914094</v>
      </c>
      <c r="D41" s="30" t="s">
        <v>77</v>
      </c>
      <c r="E41" s="61">
        <v>38463</v>
      </c>
      <c r="F41" s="25" t="s">
        <v>33</v>
      </c>
      <c r="G41" s="62" t="s">
        <v>53</v>
      </c>
      <c r="H41" s="90"/>
      <c r="I41" s="90"/>
      <c r="J41" s="42"/>
      <c r="K41" s="24"/>
      <c r="L41" s="77"/>
    </row>
    <row r="42" spans="1:14" s="4" customFormat="1" ht="18" x14ac:dyDescent="0.25">
      <c r="A42" s="76" t="s">
        <v>75</v>
      </c>
      <c r="B42" s="24">
        <v>39</v>
      </c>
      <c r="C42" s="29">
        <v>10113497256</v>
      </c>
      <c r="D42" s="30" t="s">
        <v>100</v>
      </c>
      <c r="E42" s="61">
        <v>38652</v>
      </c>
      <c r="F42" s="25" t="s">
        <v>24</v>
      </c>
      <c r="G42" s="62" t="s">
        <v>69</v>
      </c>
      <c r="H42" s="90"/>
      <c r="I42" s="90"/>
      <c r="J42" s="42"/>
      <c r="K42" s="24"/>
      <c r="L42" s="77"/>
    </row>
    <row r="43" spans="1:14" s="4" customFormat="1" ht="18" x14ac:dyDescent="0.25">
      <c r="A43" s="76" t="s">
        <v>75</v>
      </c>
      <c r="B43" s="24">
        <v>42</v>
      </c>
      <c r="C43" s="29">
        <v>10111188252</v>
      </c>
      <c r="D43" s="30" t="s">
        <v>101</v>
      </c>
      <c r="E43" s="61">
        <v>39157</v>
      </c>
      <c r="F43" s="25" t="s">
        <v>33</v>
      </c>
      <c r="G43" s="62" t="s">
        <v>69</v>
      </c>
      <c r="H43" s="90"/>
      <c r="I43" s="90"/>
      <c r="J43" s="42"/>
      <c r="K43" s="24"/>
      <c r="L43" s="77"/>
    </row>
    <row r="44" spans="1:14" s="4" customFormat="1" ht="18" x14ac:dyDescent="0.25">
      <c r="A44" s="76" t="s">
        <v>75</v>
      </c>
      <c r="B44" s="24">
        <v>46</v>
      </c>
      <c r="C44" s="29">
        <v>10120121851</v>
      </c>
      <c r="D44" s="30" t="s">
        <v>102</v>
      </c>
      <c r="E44" s="61">
        <v>39020</v>
      </c>
      <c r="F44" s="25" t="s">
        <v>42</v>
      </c>
      <c r="G44" s="62" t="s">
        <v>62</v>
      </c>
      <c r="H44" s="90"/>
      <c r="I44" s="90"/>
      <c r="J44" s="42"/>
      <c r="K44" s="24"/>
      <c r="L44" s="77"/>
    </row>
    <row r="45" spans="1:14" s="4" customFormat="1" ht="18" x14ac:dyDescent="0.25">
      <c r="A45" s="76" t="s">
        <v>75</v>
      </c>
      <c r="B45" s="24">
        <v>47</v>
      </c>
      <c r="C45" s="29">
        <v>10128262878</v>
      </c>
      <c r="D45" s="30" t="s">
        <v>103</v>
      </c>
      <c r="E45" s="61">
        <v>38985</v>
      </c>
      <c r="F45" s="25" t="s">
        <v>33</v>
      </c>
      <c r="G45" s="62" t="s">
        <v>62</v>
      </c>
      <c r="H45" s="90"/>
      <c r="I45" s="90"/>
      <c r="J45" s="42"/>
      <c r="K45" s="24"/>
      <c r="L45" s="77"/>
    </row>
    <row r="46" spans="1:14" s="4" customFormat="1" ht="18.600000000000001" thickBot="1" x14ac:dyDescent="0.3">
      <c r="A46" s="88" t="s">
        <v>75</v>
      </c>
      <c r="B46" s="79">
        <v>55</v>
      </c>
      <c r="C46" s="80">
        <v>10091170179</v>
      </c>
      <c r="D46" s="81" t="s">
        <v>87</v>
      </c>
      <c r="E46" s="82">
        <v>38712</v>
      </c>
      <c r="F46" s="83" t="s">
        <v>24</v>
      </c>
      <c r="G46" s="84" t="s">
        <v>104</v>
      </c>
      <c r="H46" s="91"/>
      <c r="I46" s="91"/>
      <c r="J46" s="85"/>
      <c r="K46" s="79"/>
      <c r="L46" s="86"/>
    </row>
    <row r="47" spans="1:14" ht="9" customHeight="1" thickTop="1" thickBot="1" x14ac:dyDescent="0.35">
      <c r="A47" s="64"/>
      <c r="B47" s="71"/>
      <c r="C47" s="71"/>
      <c r="D47" s="72"/>
      <c r="E47" s="73"/>
      <c r="F47" s="74"/>
      <c r="G47" s="73"/>
      <c r="H47" s="75"/>
      <c r="I47" s="75"/>
      <c r="J47" s="43"/>
      <c r="K47" s="75"/>
      <c r="L47" s="75"/>
      <c r="N47"/>
    </row>
    <row r="48" spans="1:14" ht="15" thickTop="1" x14ac:dyDescent="0.25">
      <c r="A48" s="125" t="s">
        <v>5</v>
      </c>
      <c r="B48" s="126"/>
      <c r="C48" s="126"/>
      <c r="D48" s="126"/>
      <c r="E48" s="126"/>
      <c r="F48" s="126"/>
      <c r="G48" s="126" t="s">
        <v>6</v>
      </c>
      <c r="H48" s="126"/>
      <c r="I48" s="126"/>
      <c r="J48" s="126"/>
      <c r="K48" s="126"/>
      <c r="L48" s="127"/>
      <c r="N48"/>
    </row>
    <row r="49" spans="1:14" x14ac:dyDescent="0.25">
      <c r="A49" s="65" t="s">
        <v>79</v>
      </c>
      <c r="B49" s="8"/>
      <c r="C49" s="68"/>
      <c r="D49" s="21"/>
      <c r="E49" s="46"/>
      <c r="F49" s="53"/>
      <c r="G49" s="33" t="s">
        <v>34</v>
      </c>
      <c r="H49" s="87">
        <v>4</v>
      </c>
      <c r="I49" s="46"/>
      <c r="J49" s="47"/>
      <c r="K49" s="44" t="s">
        <v>32</v>
      </c>
      <c r="L49" s="52">
        <f>COUNTIF(F23:F46,"ЗМС")</f>
        <v>0</v>
      </c>
      <c r="N49"/>
    </row>
    <row r="50" spans="1:14" x14ac:dyDescent="0.25">
      <c r="A50" s="65" t="s">
        <v>80</v>
      </c>
      <c r="B50" s="8"/>
      <c r="C50" s="69"/>
      <c r="D50" s="21"/>
      <c r="E50" s="54"/>
      <c r="F50" s="55"/>
      <c r="G50" s="34" t="s">
        <v>27</v>
      </c>
      <c r="H50" s="87">
        <f>H51+H56</f>
        <v>24</v>
      </c>
      <c r="I50" s="48"/>
      <c r="J50" s="49"/>
      <c r="K50" s="44" t="s">
        <v>21</v>
      </c>
      <c r="L50" s="52">
        <f>COUNTIF(F23:F46,"МСМК")</f>
        <v>0</v>
      </c>
      <c r="N50"/>
    </row>
    <row r="51" spans="1:14" x14ac:dyDescent="0.25">
      <c r="A51" s="65" t="s">
        <v>54</v>
      </c>
      <c r="B51" s="8"/>
      <c r="C51" s="36"/>
      <c r="D51" s="21"/>
      <c r="E51" s="54"/>
      <c r="F51" s="55"/>
      <c r="G51" s="34" t="s">
        <v>28</v>
      </c>
      <c r="H51" s="87">
        <f>H52+H53+H54+H55</f>
        <v>17</v>
      </c>
      <c r="I51" s="48"/>
      <c r="J51" s="49"/>
      <c r="K51" s="44" t="s">
        <v>24</v>
      </c>
      <c r="L51" s="52">
        <f>COUNTIF(F23:F46,"МС")</f>
        <v>5</v>
      </c>
      <c r="N51"/>
    </row>
    <row r="52" spans="1:14" x14ac:dyDescent="0.25">
      <c r="A52" s="65" t="s">
        <v>55</v>
      </c>
      <c r="B52" s="8"/>
      <c r="C52" s="36"/>
      <c r="D52" s="21"/>
      <c r="E52" s="54"/>
      <c r="F52" s="55"/>
      <c r="G52" s="34" t="s">
        <v>29</v>
      </c>
      <c r="H52" s="87">
        <f>COUNT(A23:A46)</f>
        <v>17</v>
      </c>
      <c r="I52" s="48"/>
      <c r="J52" s="49"/>
      <c r="K52" s="44" t="s">
        <v>33</v>
      </c>
      <c r="L52" s="52">
        <f>COUNTIF(F23:F46,"КМС")</f>
        <v>18</v>
      </c>
      <c r="N52"/>
    </row>
    <row r="53" spans="1:14" x14ac:dyDescent="0.25">
      <c r="A53" s="65"/>
      <c r="B53" s="8"/>
      <c r="C53" s="36"/>
      <c r="D53" s="21"/>
      <c r="E53" s="54"/>
      <c r="F53" s="55"/>
      <c r="G53" s="34" t="s">
        <v>43</v>
      </c>
      <c r="H53" s="87">
        <f>COUNTIF(A23:A46,"ЛИМ")</f>
        <v>0</v>
      </c>
      <c r="I53" s="48"/>
      <c r="J53" s="49"/>
      <c r="K53" s="44" t="s">
        <v>42</v>
      </c>
      <c r="L53" s="52">
        <f>COUNTIF(F23:F46,"1 СР")</f>
        <v>1</v>
      </c>
      <c r="N53"/>
    </row>
    <row r="54" spans="1:14" x14ac:dyDescent="0.25">
      <c r="A54" s="65"/>
      <c r="B54" s="8"/>
      <c r="C54" s="8"/>
      <c r="D54" s="21"/>
      <c r="E54" s="54"/>
      <c r="F54" s="55"/>
      <c r="G54" s="34" t="s">
        <v>30</v>
      </c>
      <c r="H54" s="87">
        <f>COUNTIF(A23:A46,"НФ")</f>
        <v>0</v>
      </c>
      <c r="I54" s="48"/>
      <c r="J54" s="49"/>
      <c r="K54" s="44" t="s">
        <v>44</v>
      </c>
      <c r="L54" s="52">
        <f>COUNTIF(F23:F46,"2 СР")</f>
        <v>0</v>
      </c>
      <c r="N54"/>
    </row>
    <row r="55" spans="1:14" x14ac:dyDescent="0.25">
      <c r="A55" s="65"/>
      <c r="B55" s="8"/>
      <c r="C55" s="8"/>
      <c r="D55" s="21"/>
      <c r="E55" s="54"/>
      <c r="F55" s="55"/>
      <c r="G55" s="34" t="s">
        <v>35</v>
      </c>
      <c r="H55" s="87">
        <f>COUNTIF(A23:A46,"ДСКВ")</f>
        <v>0</v>
      </c>
      <c r="I55" s="48"/>
      <c r="J55" s="49"/>
      <c r="K55" s="44" t="s">
        <v>46</v>
      </c>
      <c r="L55" s="52">
        <f>COUNTIF(F23:F46,"3 СР")</f>
        <v>0</v>
      </c>
      <c r="N55"/>
    </row>
    <row r="56" spans="1:14" x14ac:dyDescent="0.25">
      <c r="A56" s="65"/>
      <c r="B56" s="8"/>
      <c r="C56" s="8"/>
      <c r="D56" s="21"/>
      <c r="E56" s="56"/>
      <c r="F56" s="57"/>
      <c r="G56" s="34" t="s">
        <v>31</v>
      </c>
      <c r="H56" s="87">
        <f>COUNTIF(A23:A46,"НС")</f>
        <v>7</v>
      </c>
      <c r="I56" s="50"/>
      <c r="J56" s="51"/>
      <c r="K56" s="44"/>
      <c r="L56" s="35"/>
    </row>
    <row r="57" spans="1:14" ht="9.75" customHeight="1" x14ac:dyDescent="0.25">
      <c r="A57" s="54"/>
      <c r="L57" s="14"/>
    </row>
    <row r="58" spans="1:14" ht="15.6" x14ac:dyDescent="0.25">
      <c r="A58" s="133" t="s">
        <v>3</v>
      </c>
      <c r="B58" s="134"/>
      <c r="C58" s="134"/>
      <c r="D58" s="134"/>
      <c r="E58" s="134" t="s">
        <v>12</v>
      </c>
      <c r="F58" s="134"/>
      <c r="G58" s="134"/>
      <c r="H58" s="134"/>
      <c r="I58" s="134" t="s">
        <v>4</v>
      </c>
      <c r="J58" s="134"/>
      <c r="K58" s="134"/>
      <c r="L58" s="135"/>
    </row>
    <row r="59" spans="1:14" x14ac:dyDescent="0.25">
      <c r="A59" s="115"/>
      <c r="B59" s="105"/>
      <c r="C59" s="105"/>
      <c r="D59" s="105"/>
      <c r="E59" s="105"/>
      <c r="F59" s="136"/>
      <c r="G59" s="136"/>
      <c r="H59" s="136"/>
      <c r="I59" s="136"/>
      <c r="J59" s="136"/>
      <c r="K59" s="136"/>
      <c r="L59" s="137"/>
    </row>
    <row r="60" spans="1:14" x14ac:dyDescent="0.25">
      <c r="A60" s="97"/>
      <c r="D60" s="96"/>
      <c r="E60" s="96"/>
      <c r="F60" s="96"/>
      <c r="G60" s="96"/>
      <c r="H60" s="96"/>
      <c r="I60" s="96"/>
      <c r="J60" s="96"/>
      <c r="K60" s="96"/>
      <c r="L60" s="98"/>
    </row>
    <row r="61" spans="1:14" x14ac:dyDescent="0.25">
      <c r="A61" s="97"/>
      <c r="D61" s="96"/>
      <c r="E61" s="96"/>
      <c r="F61" s="96"/>
      <c r="G61" s="96"/>
      <c r="H61" s="96"/>
      <c r="I61" s="96"/>
      <c r="J61" s="96"/>
      <c r="K61" s="96"/>
      <c r="L61" s="98"/>
    </row>
    <row r="62" spans="1:14" x14ac:dyDescent="0.25">
      <c r="A62" s="97"/>
      <c r="D62" s="96"/>
      <c r="E62" s="96"/>
      <c r="F62" s="96"/>
      <c r="G62" s="96"/>
      <c r="H62" s="96"/>
      <c r="I62" s="96"/>
      <c r="J62" s="96"/>
      <c r="K62" s="96"/>
      <c r="L62" s="98"/>
    </row>
    <row r="63" spans="1:14" x14ac:dyDescent="0.25">
      <c r="A63" s="97"/>
      <c r="D63" s="96"/>
      <c r="E63" s="96"/>
      <c r="F63" s="96"/>
      <c r="G63" s="96"/>
      <c r="H63" s="96"/>
      <c r="I63" s="96"/>
      <c r="J63" s="96"/>
      <c r="K63" s="96"/>
      <c r="L63" s="98"/>
    </row>
    <row r="64" spans="1:14" x14ac:dyDescent="0.25">
      <c r="A64" s="11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16"/>
    </row>
    <row r="65" spans="1:12" x14ac:dyDescent="0.25">
      <c r="A65" s="115"/>
      <c r="B65" s="105"/>
      <c r="C65" s="105"/>
      <c r="D65" s="105"/>
      <c r="E65" s="105"/>
      <c r="F65" s="140"/>
      <c r="G65" s="140"/>
      <c r="H65" s="140"/>
      <c r="I65" s="140"/>
      <c r="J65" s="140"/>
      <c r="K65" s="140"/>
      <c r="L65" s="141"/>
    </row>
    <row r="66" spans="1:12" ht="16.2" thickBot="1" x14ac:dyDescent="0.3">
      <c r="A66" s="142"/>
      <c r="B66" s="143"/>
      <c r="C66" s="143"/>
      <c r="D66" s="143"/>
      <c r="E66" s="143" t="str">
        <f>G17</f>
        <v>ЕЛИФЕРОВ А. В.  (ВК, г. ВОРОНЕЖ)</v>
      </c>
      <c r="F66" s="143"/>
      <c r="G66" s="143"/>
      <c r="H66" s="143"/>
      <c r="I66" s="143" t="str">
        <f>G18</f>
        <v>АГАПОВА И.А. (1К, г. ВОРОНЕЖ)</v>
      </c>
      <c r="J66" s="143"/>
      <c r="K66" s="143"/>
      <c r="L66" s="144"/>
    </row>
    <row r="67" spans="1:12" ht="14.4" thickTop="1" x14ac:dyDescent="0.25">
      <c r="A67" s="54"/>
    </row>
    <row r="68" spans="1:12" x14ac:dyDescent="0.25">
      <c r="A68" s="54"/>
    </row>
    <row r="69" spans="1:12" x14ac:dyDescent="0.25">
      <c r="A69" s="54"/>
    </row>
    <row r="70" spans="1:12" x14ac:dyDescent="0.25">
      <c r="A70" s="54"/>
    </row>
    <row r="71" spans="1:12" x14ac:dyDescent="0.25">
      <c r="A71" s="54"/>
    </row>
    <row r="72" spans="1:12" x14ac:dyDescent="0.25">
      <c r="A72" s="54"/>
    </row>
    <row r="73" spans="1:12" x14ac:dyDescent="0.25">
      <c r="A73" s="54"/>
    </row>
    <row r="74" spans="1:12" x14ac:dyDescent="0.25">
      <c r="A74" s="54"/>
    </row>
    <row r="75" spans="1:12" x14ac:dyDescent="0.25">
      <c r="A75" s="54"/>
    </row>
    <row r="76" spans="1:12" x14ac:dyDescent="0.25">
      <c r="A76" s="54"/>
    </row>
    <row r="77" spans="1:12" x14ac:dyDescent="0.25">
      <c r="A77" s="54"/>
    </row>
    <row r="78" spans="1:12" x14ac:dyDescent="0.25">
      <c r="A78" s="54"/>
    </row>
    <row r="79" spans="1:12" x14ac:dyDescent="0.25">
      <c r="A79" s="54"/>
    </row>
    <row r="80" spans="1:12" x14ac:dyDescent="0.25">
      <c r="A80" s="54"/>
    </row>
    <row r="81" spans="1:7" x14ac:dyDescent="0.25">
      <c r="A81" s="54"/>
    </row>
    <row r="82" spans="1:7" x14ac:dyDescent="0.25">
      <c r="A82" s="54"/>
    </row>
    <row r="83" spans="1:7" x14ac:dyDescent="0.25">
      <c r="A83" s="54"/>
    </row>
    <row r="84" spans="1:7" x14ac:dyDescent="0.25">
      <c r="A84" s="54"/>
    </row>
    <row r="85" spans="1:7" x14ac:dyDescent="0.25">
      <c r="A85" s="54"/>
    </row>
    <row r="86" spans="1:7" x14ac:dyDescent="0.25">
      <c r="A86" s="54"/>
    </row>
    <row r="87" spans="1:7" x14ac:dyDescent="0.25">
      <c r="A87" s="54"/>
    </row>
    <row r="88" spans="1:7" x14ac:dyDescent="0.25">
      <c r="A88" s="54"/>
    </row>
    <row r="89" spans="1:7" x14ac:dyDescent="0.25">
      <c r="A89" s="54"/>
    </row>
    <row r="90" spans="1:7" x14ac:dyDescent="0.25">
      <c r="A90" s="54"/>
      <c r="G90"/>
    </row>
    <row r="91" spans="1:7" x14ac:dyDescent="0.25">
      <c r="A91" s="54"/>
      <c r="G91"/>
    </row>
    <row r="92" spans="1:7" x14ac:dyDescent="0.25">
      <c r="A92" s="54"/>
      <c r="G92"/>
    </row>
    <row r="93" spans="1:7" x14ac:dyDescent="0.25">
      <c r="A93" s="54"/>
      <c r="G93"/>
    </row>
    <row r="94" spans="1:7" x14ac:dyDescent="0.25">
      <c r="A94" s="54"/>
      <c r="G94"/>
    </row>
    <row r="95" spans="1:7" x14ac:dyDescent="0.25">
      <c r="A95" s="54"/>
      <c r="G95"/>
    </row>
    <row r="96" spans="1:7" x14ac:dyDescent="0.25">
      <c r="A96" s="54"/>
      <c r="G96"/>
    </row>
    <row r="97" spans="1:7" x14ac:dyDescent="0.25">
      <c r="A97" s="54"/>
      <c r="G97"/>
    </row>
    <row r="98" spans="1:7" x14ac:dyDescent="0.25">
      <c r="A98" s="54"/>
      <c r="G98"/>
    </row>
    <row r="99" spans="1:7" x14ac:dyDescent="0.25">
      <c r="A99" s="54"/>
      <c r="G99"/>
    </row>
    <row r="100" spans="1:7" x14ac:dyDescent="0.25">
      <c r="A100" s="54"/>
      <c r="G100"/>
    </row>
    <row r="101" spans="1:7" x14ac:dyDescent="0.25">
      <c r="A101" s="54"/>
      <c r="G101"/>
    </row>
    <row r="102" spans="1:7" x14ac:dyDescent="0.25">
      <c r="A102" s="54"/>
      <c r="G102"/>
    </row>
    <row r="103" spans="1:7" x14ac:dyDescent="0.25">
      <c r="A103" s="54"/>
      <c r="G103"/>
    </row>
    <row r="104" spans="1:7" x14ac:dyDescent="0.25">
      <c r="A104" s="54"/>
      <c r="G104"/>
    </row>
    <row r="105" spans="1:7" x14ac:dyDescent="0.25">
      <c r="A105" s="54"/>
      <c r="G105"/>
    </row>
    <row r="106" spans="1:7" x14ac:dyDescent="0.25">
      <c r="A106" s="54"/>
      <c r="G106"/>
    </row>
    <row r="107" spans="1:7" x14ac:dyDescent="0.25">
      <c r="A107" s="54"/>
      <c r="G107"/>
    </row>
    <row r="108" spans="1:7" x14ac:dyDescent="0.25">
      <c r="A108" s="54"/>
      <c r="G108"/>
    </row>
    <row r="109" spans="1:7" x14ac:dyDescent="0.25">
      <c r="A109" s="54"/>
      <c r="G109"/>
    </row>
    <row r="110" spans="1:7" x14ac:dyDescent="0.25">
      <c r="A110" s="54"/>
      <c r="G110"/>
    </row>
    <row r="111" spans="1:7" x14ac:dyDescent="0.25">
      <c r="A111" s="54"/>
      <c r="G111"/>
    </row>
    <row r="112" spans="1:7" x14ac:dyDescent="0.25">
      <c r="A112" s="54"/>
      <c r="G112"/>
    </row>
    <row r="113" spans="1:7" x14ac:dyDescent="0.25">
      <c r="A113" s="54"/>
      <c r="G113"/>
    </row>
    <row r="114" spans="1:7" x14ac:dyDescent="0.25">
      <c r="A114" s="54"/>
      <c r="G114"/>
    </row>
    <row r="115" spans="1:7" x14ac:dyDescent="0.25">
      <c r="A115" s="54"/>
      <c r="G115"/>
    </row>
    <row r="116" spans="1:7" x14ac:dyDescent="0.25">
      <c r="A116" s="54"/>
      <c r="G116"/>
    </row>
    <row r="117" spans="1:7" x14ac:dyDescent="0.25">
      <c r="G117"/>
    </row>
    <row r="118" spans="1:7" x14ac:dyDescent="0.25">
      <c r="G118"/>
    </row>
    <row r="119" spans="1:7" x14ac:dyDescent="0.25">
      <c r="G119"/>
    </row>
    <row r="120" spans="1:7" x14ac:dyDescent="0.25">
      <c r="G120"/>
    </row>
    <row r="121" spans="1:7" x14ac:dyDescent="0.25">
      <c r="G121"/>
    </row>
    <row r="122" spans="1:7" x14ac:dyDescent="0.25">
      <c r="G122"/>
    </row>
    <row r="123" spans="1:7" x14ac:dyDescent="0.25">
      <c r="G123"/>
    </row>
    <row r="124" spans="1:7" x14ac:dyDescent="0.25">
      <c r="G124"/>
    </row>
    <row r="125" spans="1:7" x14ac:dyDescent="0.25">
      <c r="G125"/>
    </row>
    <row r="126" spans="1:7" x14ac:dyDescent="0.25">
      <c r="G126"/>
    </row>
    <row r="127" spans="1:7" x14ac:dyDescent="0.25">
      <c r="G127"/>
    </row>
    <row r="128" spans="1:7" x14ac:dyDescent="0.25">
      <c r="G128"/>
    </row>
    <row r="129" spans="7:7" x14ac:dyDescent="0.25">
      <c r="G129"/>
    </row>
    <row r="130" spans="7:7" x14ac:dyDescent="0.25">
      <c r="G130"/>
    </row>
    <row r="131" spans="7:7" x14ac:dyDescent="0.25">
      <c r="G131"/>
    </row>
    <row r="132" spans="7:7" x14ac:dyDescent="0.25">
      <c r="G132"/>
    </row>
  </sheetData>
  <mergeCells count="40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H15:L15"/>
    <mergeCell ref="A21:A22"/>
    <mergeCell ref="B21:B22"/>
    <mergeCell ref="C21:C22"/>
    <mergeCell ref="D21:D22"/>
    <mergeCell ref="E21:E22"/>
    <mergeCell ref="F21:F22"/>
    <mergeCell ref="G21:G22"/>
    <mergeCell ref="H21:H22"/>
    <mergeCell ref="A64:E64"/>
    <mergeCell ref="F64:L64"/>
    <mergeCell ref="I21:I22"/>
    <mergeCell ref="J21:J22"/>
    <mergeCell ref="K21:K22"/>
    <mergeCell ref="L21:L22"/>
    <mergeCell ref="A48:F48"/>
    <mergeCell ref="G48:L48"/>
    <mergeCell ref="A58:D58"/>
    <mergeCell ref="E58:H58"/>
    <mergeCell ref="I58:L58"/>
    <mergeCell ref="A59:E59"/>
    <mergeCell ref="F59:L59"/>
    <mergeCell ref="A65:E65"/>
    <mergeCell ref="F65:L65"/>
    <mergeCell ref="A66:D66"/>
    <mergeCell ref="E66:H66"/>
    <mergeCell ref="I66:L66"/>
  </mergeCells>
  <conditionalFormatting sqref="B1 B6:B7 B9:B11 B13:B1048576">
    <cfRule type="duplicateValues" dxfId="4" priority="5"/>
  </conditionalFormatting>
  <conditionalFormatting sqref="B1:B1048576">
    <cfRule type="duplicateValues" dxfId="3" priority="1"/>
  </conditionalFormatting>
  <conditionalFormatting sqref="B2">
    <cfRule type="duplicateValues" dxfId="2" priority="4"/>
  </conditionalFormatting>
  <conditionalFormatting sqref="B3">
    <cfRule type="duplicateValues" dxfId="1" priority="3"/>
  </conditionalFormatting>
  <conditionalFormatting sqref="B4">
    <cfRule type="duplicateValues" dxfId="0" priority="2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5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5C843-81A4-4DFC-8BBF-93557FC3DE2A}">
  <dimension ref="A1"/>
  <sheetViews>
    <sheetView topLeftCell="A4"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групп гонка жен</vt:lpstr>
      <vt:lpstr>групп гонка юниорки 17-18</vt:lpstr>
      <vt:lpstr>Лист1</vt:lpstr>
      <vt:lpstr>'групп гонка жен'!Заголовки_для_печати</vt:lpstr>
      <vt:lpstr>'групп гонка юниорки 17-18'!Заголовки_для_печати</vt:lpstr>
      <vt:lpstr>'групп гонка жен'!Область_печати</vt:lpstr>
      <vt:lpstr>'групп гонка юниорки 17-18'!Область_печати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2023-04-29T11:17:31Z</cp:lastPrinted>
  <dcterms:created xsi:type="dcterms:W3CDTF">1996-10-08T23:32:33Z</dcterms:created>
  <dcterms:modified xsi:type="dcterms:W3CDTF">2023-10-04T12:47:29Z</dcterms:modified>
</cp:coreProperties>
</file>