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C9CB6952-E4C6-428D-9987-8B61B3F94202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многодневная гонка девушки" sheetId="100" r:id="rId1"/>
  </sheets>
  <definedNames>
    <definedName name="_xlnm.Print_Titles" localSheetId="0">'многодневная гонка девушки'!$21:$22</definedName>
    <definedName name="_xlnm.Print_Area" localSheetId="0">'многодневная гонка девушки'!$A$1:$M$108</definedName>
  </definedNames>
  <calcPr calcId="181029"/>
</workbook>
</file>

<file path=xl/calcChain.xml><?xml version="1.0" encoding="utf-8"?>
<calcChain xmlns="http://schemas.openxmlformats.org/spreadsheetml/2006/main">
  <c r="J27" i="100" l="1"/>
  <c r="K27" i="100"/>
  <c r="J28" i="100"/>
  <c r="K28" i="100"/>
  <c r="J29" i="100"/>
  <c r="K29" i="100"/>
  <c r="J30" i="100"/>
  <c r="K30" i="100"/>
  <c r="J31" i="100"/>
  <c r="K31" i="100"/>
  <c r="J32" i="100"/>
  <c r="K32" i="100"/>
  <c r="J33" i="100"/>
  <c r="K33" i="100"/>
  <c r="J34" i="100"/>
  <c r="K34" i="100"/>
  <c r="J35" i="100"/>
  <c r="K35" i="100"/>
  <c r="J36" i="100"/>
  <c r="K36" i="100"/>
  <c r="J37" i="100"/>
  <c r="K37" i="100"/>
  <c r="J38" i="100"/>
  <c r="K38" i="100"/>
  <c r="J39" i="100"/>
  <c r="K39" i="100"/>
  <c r="J40" i="100"/>
  <c r="K40" i="100"/>
  <c r="J41" i="100"/>
  <c r="K41" i="100"/>
  <c r="J42" i="100"/>
  <c r="K42" i="100"/>
  <c r="J43" i="100"/>
  <c r="K43" i="100"/>
  <c r="J44" i="100"/>
  <c r="K44" i="100"/>
  <c r="J45" i="100"/>
  <c r="K45" i="100"/>
  <c r="J46" i="100"/>
  <c r="K46" i="100"/>
  <c r="J47" i="100"/>
  <c r="K47" i="100"/>
  <c r="J48" i="100"/>
  <c r="K48" i="100"/>
  <c r="J49" i="100"/>
  <c r="K49" i="100"/>
  <c r="J50" i="100"/>
  <c r="K50" i="100"/>
  <c r="J51" i="100"/>
  <c r="K51" i="100"/>
  <c r="J52" i="100"/>
  <c r="K52" i="100"/>
  <c r="J53" i="100"/>
  <c r="K53" i="100"/>
  <c r="J54" i="100"/>
  <c r="K54" i="100"/>
  <c r="J55" i="100"/>
  <c r="K55" i="100"/>
  <c r="J56" i="100"/>
  <c r="K56" i="100"/>
  <c r="J57" i="100"/>
  <c r="K57" i="100"/>
  <c r="J58" i="100"/>
  <c r="K58" i="100"/>
  <c r="J59" i="100"/>
  <c r="K59" i="100"/>
  <c r="J60" i="100"/>
  <c r="K60" i="100"/>
  <c r="J61" i="100"/>
  <c r="K61" i="100"/>
  <c r="J62" i="100"/>
  <c r="K62" i="100"/>
  <c r="J63" i="100"/>
  <c r="K63" i="100"/>
  <c r="J64" i="100"/>
  <c r="K64" i="100"/>
  <c r="J65" i="100"/>
  <c r="K65" i="100"/>
  <c r="J66" i="100"/>
  <c r="K66" i="100"/>
  <c r="J67" i="100"/>
  <c r="K67" i="100"/>
  <c r="J68" i="100"/>
  <c r="K68" i="100"/>
  <c r="J69" i="100"/>
  <c r="K69" i="100"/>
  <c r="J70" i="100"/>
  <c r="K70" i="100"/>
  <c r="J71" i="100"/>
  <c r="K71" i="100"/>
  <c r="J72" i="100"/>
  <c r="K72" i="100"/>
  <c r="J73" i="100"/>
  <c r="K73" i="100"/>
  <c r="J74" i="100"/>
  <c r="K74" i="100"/>
  <c r="J75" i="100"/>
  <c r="K75" i="100"/>
  <c r="J76" i="100"/>
  <c r="K76" i="100"/>
  <c r="J77" i="100"/>
  <c r="K77" i="100"/>
  <c r="J78" i="100"/>
  <c r="K78" i="100"/>
  <c r="J79" i="100"/>
  <c r="K79" i="100"/>
  <c r="J80" i="100"/>
  <c r="K80" i="100"/>
  <c r="J81" i="100"/>
  <c r="K81" i="100"/>
  <c r="J82" i="100"/>
  <c r="K82" i="100"/>
  <c r="J83" i="100"/>
  <c r="K83" i="100"/>
  <c r="J84" i="100"/>
  <c r="K84" i="100"/>
  <c r="J85" i="100"/>
  <c r="K85" i="100"/>
  <c r="J108" i="100"/>
  <c r="F108" i="100"/>
  <c r="M99" i="100"/>
  <c r="M98" i="100"/>
  <c r="M97" i="100"/>
  <c r="M96" i="100"/>
  <c r="M95" i="100"/>
  <c r="M94" i="100"/>
  <c r="M93" i="100"/>
  <c r="I100" i="100"/>
  <c r="I99" i="100"/>
  <c r="I98" i="100"/>
  <c r="I97" i="100"/>
  <c r="I96" i="100"/>
  <c r="K24" i="100"/>
  <c r="K25" i="100"/>
  <c r="K26" i="100"/>
  <c r="K23" i="100"/>
  <c r="I95" i="100" l="1"/>
  <c r="I94" i="100" s="1"/>
  <c r="J25" i="100" l="1"/>
  <c r="J26" i="100"/>
  <c r="J24" i="100"/>
</calcChain>
</file>

<file path=xl/sharedStrings.xml><?xml version="1.0" encoding="utf-8"?>
<sst xmlns="http://schemas.openxmlformats.org/spreadsheetml/2006/main" count="290" uniqueCount="150">
  <si>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</si>
  <si>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</si>
  <si>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</si>
  <si>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</si>
  <si>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</si>
  <si>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</si>
  <si>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</si>
  <si>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</si>
  <si>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</si>
  <si>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</si>
  <si>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</si>
  <si>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</si>
  <si>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</si>
  <si>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</si>
  <si>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</si>
  <si>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</si>
  <si>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</si>
  <si>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</si>
  <si>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</si>
  <si>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</si>
  <si>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</si>
  <si>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</si>
  <si>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</si>
  <si>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</si>
  <si>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</si>
  <si>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</si>
  <si>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</si>
  <si>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</si>
  <si>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</si>
  <si>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</si>
  <si>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</si>
  <si>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</si>
  <si>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</si>
  <si>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</si>
  <si>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</si>
  <si>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</si>
  <si>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</si>
  <si>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</si>
  <si>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</si>
  <si>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</si>
  <si>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</si>
  <si>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</si>
  <si>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</si>
  <si>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</si>
  <si>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</si>
  <si>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</si>
  <si>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</si>
  <si>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</si>
  <si>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</si>
  <si>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</si>
  <si>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</si>
  <si>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НФ</t>
  </si>
  <si>
    <t>2 СР</t>
  </si>
  <si>
    <t>3 СР</t>
  </si>
  <si>
    <t>МЕСТО ПРОВЕДЕНИЯ: г. Майкоп</t>
  </si>
  <si>
    <t>Воронов А.М. (1СК, г.Майкоп)</t>
  </si>
  <si>
    <t>Попова Е.В. (ВК, г.Воронеж)</t>
  </si>
  <si>
    <t>Республика Адыгея</t>
  </si>
  <si>
    <t>Хабаровский край</t>
  </si>
  <si>
    <t>Краснодарский край</t>
  </si>
  <si>
    <t>Иркутская область</t>
  </si>
  <si>
    <t>Удмуртская Республика</t>
  </si>
  <si>
    <t>Санкт-Петербург</t>
  </si>
  <si>
    <t>шоссе - многодневная гонка</t>
  </si>
  <si>
    <t>НАЧАЛО ГОНКИ:</t>
  </si>
  <si>
    <t>ОКОНЧАНИЕ ГОНКИ:</t>
  </si>
  <si>
    <t>Ширяева Н.С. (1СК, г.Майкоп)</t>
  </si>
  <si>
    <t>№ ВРВС: 0080671811Я</t>
  </si>
  <si>
    <t>ДИСТАНЦИЯ: ЭТАПОВ</t>
  </si>
  <si>
    <t>Самарская область</t>
  </si>
  <si>
    <t>Воронежская область</t>
  </si>
  <si>
    <t>Забайкальский край</t>
  </si>
  <si>
    <t>3 этап</t>
  </si>
  <si>
    <t>Девушки 15-16 лет</t>
  </si>
  <si>
    <t>ДАТА ПРОВЕДЕНИЯ: 05-07 апреля 2023 г.</t>
  </si>
  <si>
    <t>№ ЕКП 2023: 31282</t>
  </si>
  <si>
    <t>3</t>
  </si>
  <si>
    <t>ИСМАГИЛОВА Лилия</t>
  </si>
  <si>
    <t>ЧЕРТИХИНА Юлия</t>
  </si>
  <si>
    <t>ШИШКИНА Виктория</t>
  </si>
  <si>
    <t>ДИКАЯ Арина</t>
  </si>
  <si>
    <t>ДЕМЕНКОВА Анастасия</t>
  </si>
  <si>
    <t>РАДУНЕНКО Анна</t>
  </si>
  <si>
    <t>ПАВЛОВСКАЯ Мария</t>
  </si>
  <si>
    <t>ВАСЮКОВА Валерия</t>
  </si>
  <si>
    <t>УДЯНСКАЯ Александра</t>
  </si>
  <si>
    <t>СОЛОМАТИНА Олеся</t>
  </si>
  <si>
    <t>ИВШИЧЕВА Яна</t>
  </si>
  <si>
    <t>ЛАЗАРЕВА Анастасия</t>
  </si>
  <si>
    <t>ЛОСЕВА Алина</t>
  </si>
  <si>
    <t>ПЛОТНИКОВА Алина</t>
  </si>
  <si>
    <t>АЛЕКСЕЕВА Васса</t>
  </si>
  <si>
    <t>КОСТИНА Ольга</t>
  </si>
  <si>
    <t>КАСИМОВА Виолетта</t>
  </si>
  <si>
    <t>ЮДАКОВА Ирина</t>
  </si>
  <si>
    <t>ПОТАНИНА Анастасия</t>
  </si>
  <si>
    <t>СЛЕСАРЕВА Анастасия</t>
  </si>
  <si>
    <t>Псковская область</t>
  </si>
  <si>
    <t>ТАДЖИЕВА Алина</t>
  </si>
  <si>
    <t>СЛЕСАРЕВА Елизавета</t>
  </si>
  <si>
    <t>ВЕСЕЛОВА Екатерина</t>
  </si>
  <si>
    <t>ГЕЙКО Диана</t>
  </si>
  <si>
    <t>ЖАТЬКО Владислава</t>
  </si>
  <si>
    <t>ГОЛЬКОВА Юлия</t>
  </si>
  <si>
    <t>ОСИПОВА Виктория</t>
  </si>
  <si>
    <t>ХАЛАИМОВА Ирина</t>
  </si>
  <si>
    <t>КАРТОВЕЦ Дарья</t>
  </si>
  <si>
    <t>РОМАЩЕНКО Валерия</t>
  </si>
  <si>
    <t>СИЗЫХ Кристина</t>
  </si>
  <si>
    <t>МАКСИМЧУК Милана</t>
  </si>
  <si>
    <t>БЕЛЬКОВА Яна</t>
  </si>
  <si>
    <t>САНДАЛОВА Анастасия</t>
  </si>
  <si>
    <t>ТАРНАЙ Кира</t>
  </si>
  <si>
    <t>САМОДЕЕНКО Дарья</t>
  </si>
  <si>
    <t>БЕЛОЗЕРОВА Милена</t>
  </si>
  <si>
    <t>БАКАНОВА Алена</t>
  </si>
  <si>
    <t>ДЕСЯТКОВА Елизавета</t>
  </si>
  <si>
    <t>АЛЕЙНИК Полина</t>
  </si>
  <si>
    <t>МИНАШКИНА Тамила</t>
  </si>
  <si>
    <t>ХАТУНЦЕВА Александра</t>
  </si>
  <si>
    <t>СОРОКОЛАТОВА Виолетта</t>
  </si>
  <si>
    <t>Республика Крым</t>
  </si>
  <si>
    <t>КАМЕНЕВА Марина</t>
  </si>
  <si>
    <t>ВАНТЕЕВА Екатерина</t>
  </si>
  <si>
    <t>БОГДАНОВА Елизавета</t>
  </si>
  <si>
    <t>МАГАРОВА Анастасия</t>
  </si>
  <si>
    <t>МАЛЬЦЕВА Любовь</t>
  </si>
  <si>
    <t>КОЛУПАЕВА Кристина</t>
  </si>
  <si>
    <t>ЛАНОВАЯ Дарья</t>
  </si>
  <si>
    <t>Новосибирская область</t>
  </si>
  <si>
    <t>ПРОКОПЧУК Валерия</t>
  </si>
  <si>
    <t>ГЕРАСИМОВА Александра</t>
  </si>
  <si>
    <t>БАРАНОВА Екатерина</t>
  </si>
  <si>
    <t>СТЫКАЙЛО Виктория</t>
  </si>
  <si>
    <t>СОЛОВЬЕВА Владислава</t>
  </si>
  <si>
    <t>ТОЛСТЫХ Диана</t>
  </si>
  <si>
    <t>АЩЕУЛОВА Анна</t>
  </si>
  <si>
    <t>ТИХОНОВА Дарина</t>
  </si>
  <si>
    <t>СИЛЬВЕЙСТРУК Светлана</t>
  </si>
  <si>
    <t>НОВОЛОДСКАЯ Ангелина</t>
  </si>
  <si>
    <t>ДАНЬШИНА Полина</t>
  </si>
  <si>
    <t>КОКАРЕВА Аглая</t>
  </si>
  <si>
    <t>ГРИБОВА Марина</t>
  </si>
  <si>
    <t>ТАТАРИНЦЕВА Алина</t>
  </si>
  <si>
    <t>РАКИПОВА Ралина</t>
  </si>
  <si>
    <t>Республика Татарстан</t>
  </si>
  <si>
    <t>БАДАМШИНА Эсмира</t>
  </si>
  <si>
    <t>АФАНАСЬЕВА Дарья</t>
  </si>
  <si>
    <t>АЛЕКСЕЕНКО Сабрина</t>
  </si>
  <si>
    <t>3 этап не стартовала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</si>
</sst>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h:mm:ss"/>
    <numFmt numFmtId="166" formatCode="dd\.mm\.yyyy;@"/>
    <numFmt numFmtId="167" formatCode="h:mm:ss;@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" fontId="19" fillId="0" borderId="1" xfId="8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5" fillId="0" borderId="6" xfId="0" quotePrefix="1" applyFont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6" fontId="16" fillId="0" borderId="39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" fontId="19" fillId="0" borderId="1" xfId="8" applyNumberFormat="1" applyFont="1" applyBorder="1" applyAlignment="1">
      <alignment vertical="center" wrapText="1"/>
    </xf>
    <xf numFmtId="0" fontId="19" fillId="0" borderId="1" xfId="9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/>
    </xf>
    <xf numFmtId="167" fontId="19" fillId="0" borderId="1" xfId="9" applyNumberFormat="1" applyFont="1" applyBorder="1" applyAlignment="1">
      <alignment horizontal="center" vertical="center" wrapText="1"/>
    </xf>
    <xf numFmtId="1" fontId="19" fillId="0" borderId="1" xfId="8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" fontId="19" fillId="0" borderId="0" xfId="9" applyNumberFormat="1" applyFont="1" applyAlignment="1">
      <alignment horizontal="center" vertical="center" wrapText="1"/>
    </xf>
    <xf numFmtId="0" fontId="20" fillId="0" borderId="0" xfId="9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1" fontId="19" fillId="0" borderId="39" xfId="8" applyNumberFormat="1" applyFont="1" applyBorder="1" applyAlignment="1">
      <alignment horizontal="left" vertical="center" wrapText="1"/>
    </xf>
    <xf numFmtId="166" fontId="16" fillId="0" borderId="39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353061</xdr:colOff>
      <xdr:row>0</xdr:row>
      <xdr:rowOff>99061</xdr:rowOff>
    </xdr:from>
    <xdr:to>
      <xdr:col>4</xdr:col>
      <xdr:colOff>596900</xdr:colOff>
      <xdr:row>3</xdr:row>
      <xdr:rowOff>205740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1" y="99061"/>
          <a:ext cx="1158239" cy="838199"/>
        </a:xfrm>
        <a:prstGeom prst="rect">
          <a:avLst/>
        </a:prstGeom>
      </xdr:spPr>
    </xdr:pic>
    <xdr:clientData/>
  </xdr:twoCellAnchor>
  <xdr:twoCellAnchor editAs="oneCell">
    <xdr:from>
      <xdr:col>11</xdr:col>
      <xdr:colOff>153670</xdr:colOff>
      <xdr:row>0</xdr:row>
      <xdr:rowOff>80645</xdr:rowOff>
    </xdr:from>
    <xdr:to>
      <xdr:col>12</xdr:col>
      <xdr:colOff>210820</xdr:colOff>
      <xdr:row>3</xdr:row>
      <xdr:rowOff>143510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69611E7-B619-46E7-9A5B-A29FED3701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80645"/>
          <a:ext cx="800100" cy="794385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60960</xdr:rowOff>
    </xdr:from>
    <xdr:to>
      <xdr:col>2</xdr:col>
      <xdr:colOff>186081</xdr:colOff>
      <xdr:row>3</xdr:row>
      <xdr:rowOff>187653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A1EB5059-4B9B-4386-BED0-AEC32CAE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1077621" cy="858213"/>
        </a:xfrm>
        <a:prstGeom prst="rect">
          <a:avLst/>
        </a:prstGeom>
      </xdr:spPr>
    </xdr:pic>
    <xdr:clientData/>
  </xdr:twoCellAnchor>
  <xdr:twoCellAnchor>
    <xdr:from>
      <xdr:col>12</xdr:col>
      <xdr:colOff>271780</xdr:colOff>
      <xdr:row>0</xdr:row>
      <xdr:rowOff>121920</xdr:rowOff>
    </xdr:from>
    <xdr:to>
      <xdr:col>12</xdr:col>
      <xdr:colOff>1311224</xdr:colOff>
      <xdr:row>3</xdr:row>
      <xdr:rowOff>210128</xdr:rowOff>
    </xdr:to>
    <xdr:pic>
      <xdr:nvPicPr>
        <xdr:cNvPr id="9" name="image4.png">
          <a:extLst>
            <a:ext uri="{FF2B5EF4-FFF2-40B4-BE49-F238E27FC236}">
              <a16:creationId xmlns:a16="http://schemas.microsoft.com/office/drawing/2014/main" id="{451EBD8C-9793-4956-B0B4-65AE49A07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2260" y="121920"/>
          <a:ext cx="1039444" cy="819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R109"/>
  <sheetViews>
    <sheetView tabSelected="1" view="pageBreakPreview" topLeftCell="A63" zoomScaleNormal="100" zoomScaleSheetLayoutView="100" workbookViewId="0">
      <selection activeCell="H67" sqref="H67"/>
    </sheetView>
  </sheetViews>
  <sheetFormatPr defaultColWidth="9.28515625" defaultRowHeight="12.75" x14ac:dyDescent="0.2"/>
  <cols>
    <col min="1" max="1" width="7" style="1" customWidth="1"/>
    <col min="2" max="2" width="7" style="71" customWidth="1"/>
    <col min="3" max="3" width="13.28515625" style="71" customWidth="1"/>
    <col min="4" max="4" width="8" style="13" hidden="1" customWidth="1"/>
    <col min="5" max="5" width="27.5703125" style="1" customWidth="1"/>
    <col min="6" max="6" width="11.7109375" style="1" customWidth="1"/>
    <col min="7" max="7" width="7.7109375" style="1" customWidth="1"/>
    <col min="8" max="8" width="25.85546875" style="1" customWidth="1"/>
    <col min="9" max="9" width="11.42578125" style="1" customWidth="1"/>
    <col min="10" max="10" width="11.5703125" style="1" customWidth="1"/>
    <col min="11" max="11" width="12.140625" style="54" customWidth="1"/>
    <col min="12" max="12" width="10.7109375" style="1" customWidth="1"/>
    <col min="13" max="13" width="24.7109375" style="1" customWidth="1"/>
    <col min="14" max="16384" width="9.28515625" style="1"/>
  </cols>
  <sheetData>
    <row r="1" spans="1:18" ht="19.149999999999999" customHeight="1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8" ht="19.149999999999999" customHeight="1" x14ac:dyDescent="0.2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8" ht="19.149999999999999" customHeight="1" x14ac:dyDescent="0.2">
      <c r="A3" s="116" t="s">
        <v>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8" ht="19.149999999999999" customHeight="1" x14ac:dyDescent="0.2">
      <c r="A4" s="116" t="s">
        <v>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8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P5" s="27"/>
    </row>
    <row r="6" spans="1:18" s="2" customFormat="1" ht="28.5" x14ac:dyDescent="0.2">
      <c r="A6" s="118" t="s">
        <v>50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R6" s="27"/>
    </row>
    <row r="7" spans="1:18" s="2" customFormat="1" ht="18" customHeight="1" x14ac:dyDescent="0.2">
      <c r="A7" s="119" t="s">
        <v>18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8" s="2" customFormat="1" ht="4.5" customHeight="1" thickBo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8" ht="19.5" customHeight="1" thickTop="1" x14ac:dyDescent="0.2">
      <c r="A9" s="121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</row>
    <row r="10" spans="1:18" ht="18" customHeight="1" x14ac:dyDescent="0.2">
      <c r="A10" s="124" t="s">
        <v>63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8" ht="19.5" customHeight="1" x14ac:dyDescent="0.2">
      <c r="A11" s="124" t="s">
        <v>73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8" ht="5.25" customHeight="1" x14ac:dyDescent="0.2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</row>
    <row r="13" spans="1:18" ht="15" x14ac:dyDescent="0.25">
      <c r="A13" s="46" t="s">
        <v>54</v>
      </c>
      <c r="B13" s="23"/>
      <c r="C13" s="23"/>
      <c r="D13" s="11"/>
      <c r="E13" s="78"/>
      <c r="F13" s="5"/>
      <c r="G13" s="5"/>
      <c r="H13" s="35" t="s">
        <v>64</v>
      </c>
      <c r="I13" s="5"/>
      <c r="J13" s="5"/>
      <c r="K13" s="47"/>
      <c r="L13" s="35"/>
      <c r="M13" s="76" t="s">
        <v>67</v>
      </c>
    </row>
    <row r="14" spans="1:18" ht="15" x14ac:dyDescent="0.2">
      <c r="A14" s="68" t="s">
        <v>74</v>
      </c>
      <c r="B14" s="15"/>
      <c r="C14" s="15"/>
      <c r="D14" s="12"/>
      <c r="E14" s="69"/>
      <c r="F14" s="6"/>
      <c r="G14" s="6"/>
      <c r="H14" s="79" t="s">
        <v>65</v>
      </c>
      <c r="I14" s="6"/>
      <c r="J14" s="6"/>
      <c r="K14" s="48"/>
      <c r="L14" s="79"/>
      <c r="M14" s="80" t="s">
        <v>75</v>
      </c>
    </row>
    <row r="15" spans="1:18" ht="15" x14ac:dyDescent="0.2">
      <c r="A15" s="127" t="s">
        <v>10</v>
      </c>
      <c r="B15" s="111"/>
      <c r="C15" s="111"/>
      <c r="D15" s="111"/>
      <c r="E15" s="111"/>
      <c r="F15" s="111"/>
      <c r="G15" s="111"/>
      <c r="H15" s="128"/>
      <c r="I15" s="110" t="s">
        <v>1</v>
      </c>
      <c r="J15" s="111"/>
      <c r="K15" s="111"/>
      <c r="L15" s="111"/>
      <c r="M15" s="112"/>
    </row>
    <row r="16" spans="1:18" ht="15" x14ac:dyDescent="0.2">
      <c r="A16" s="20" t="s">
        <v>19</v>
      </c>
      <c r="B16" s="16"/>
      <c r="C16" s="16"/>
      <c r="D16" s="14"/>
      <c r="E16" s="10"/>
      <c r="F16" s="7"/>
      <c r="G16" s="10"/>
      <c r="H16" s="9"/>
      <c r="I16" s="39" t="s">
        <v>43</v>
      </c>
      <c r="J16" s="7"/>
      <c r="K16" s="49"/>
      <c r="L16" s="7"/>
      <c r="M16" s="21"/>
    </row>
    <row r="17" spans="1:13" ht="15" x14ac:dyDescent="0.2">
      <c r="A17" s="20" t="s">
        <v>20</v>
      </c>
      <c r="B17" s="16"/>
      <c r="C17" s="16"/>
      <c r="D17" s="14"/>
      <c r="E17" s="9"/>
      <c r="F17" s="7"/>
      <c r="G17" s="10"/>
      <c r="H17" s="9" t="s">
        <v>56</v>
      </c>
      <c r="I17" s="39" t="s">
        <v>44</v>
      </c>
      <c r="J17" s="7"/>
      <c r="K17" s="49"/>
      <c r="L17" s="7"/>
      <c r="M17" s="38"/>
    </row>
    <row r="18" spans="1:13" ht="15" x14ac:dyDescent="0.2">
      <c r="A18" s="20" t="s">
        <v>21</v>
      </c>
      <c r="B18" s="16"/>
      <c r="C18" s="16"/>
      <c r="D18" s="14"/>
      <c r="E18" s="9"/>
      <c r="F18" s="7"/>
      <c r="G18" s="10"/>
      <c r="H18" s="9" t="s">
        <v>55</v>
      </c>
      <c r="I18" s="39" t="s">
        <v>45</v>
      </c>
      <c r="J18" s="7"/>
      <c r="K18" s="49"/>
      <c r="L18" s="7"/>
      <c r="M18" s="38"/>
    </row>
    <row r="19" spans="1:13" ht="16.5" thickBot="1" x14ac:dyDescent="0.25">
      <c r="A19" s="20" t="s">
        <v>17</v>
      </c>
      <c r="B19" s="17"/>
      <c r="C19" s="17"/>
      <c r="D19" s="22"/>
      <c r="E19" s="8"/>
      <c r="F19" s="8"/>
      <c r="G19" s="8"/>
      <c r="H19" s="9" t="s">
        <v>66</v>
      </c>
      <c r="I19" s="39" t="s">
        <v>68</v>
      </c>
      <c r="J19" s="7"/>
      <c r="K19" s="49"/>
      <c r="L19" s="66">
        <v>112.5</v>
      </c>
      <c r="M19" s="21" t="s">
        <v>76</v>
      </c>
    </row>
    <row r="20" spans="1:13" ht="9.75" customHeight="1" thickTop="1" thickBot="1" x14ac:dyDescent="0.25">
      <c r="A20" s="29"/>
      <c r="B20" s="25"/>
      <c r="C20" s="25"/>
      <c r="D20" s="26"/>
      <c r="E20" s="24"/>
      <c r="F20" s="24"/>
      <c r="G20" s="24"/>
      <c r="H20" s="24"/>
      <c r="I20" s="24"/>
      <c r="J20" s="24"/>
      <c r="K20" s="50"/>
      <c r="L20" s="24"/>
      <c r="M20" s="30"/>
    </row>
    <row r="21" spans="1:13" s="3" customFormat="1" ht="21" customHeight="1" thickTop="1" x14ac:dyDescent="0.2">
      <c r="A21" s="129" t="s">
        <v>7</v>
      </c>
      <c r="B21" s="131" t="s">
        <v>14</v>
      </c>
      <c r="C21" s="131" t="s">
        <v>42</v>
      </c>
      <c r="D21" s="133" t="s">
        <v>12</v>
      </c>
      <c r="E21" s="131" t="s">
        <v>2</v>
      </c>
      <c r="F21" s="131" t="s">
        <v>41</v>
      </c>
      <c r="G21" s="131" t="s">
        <v>9</v>
      </c>
      <c r="H21" s="131" t="s">
        <v>15</v>
      </c>
      <c r="I21" s="131" t="s">
        <v>8</v>
      </c>
      <c r="J21" s="131" t="s">
        <v>27</v>
      </c>
      <c r="K21" s="138" t="s">
        <v>24</v>
      </c>
      <c r="L21" s="140" t="s">
        <v>26</v>
      </c>
      <c r="M21" s="142" t="s">
        <v>16</v>
      </c>
    </row>
    <row r="22" spans="1:13" s="3" customFormat="1" ht="13.5" customHeight="1" x14ac:dyDescent="0.2">
      <c r="A22" s="130"/>
      <c r="B22" s="132"/>
      <c r="C22" s="132"/>
      <c r="D22" s="134"/>
      <c r="E22" s="132"/>
      <c r="F22" s="132"/>
      <c r="G22" s="132"/>
      <c r="H22" s="132"/>
      <c r="I22" s="132"/>
      <c r="J22" s="132"/>
      <c r="K22" s="139"/>
      <c r="L22" s="141"/>
      <c r="M22" s="143"/>
    </row>
    <row r="23" spans="1:13" s="4" customFormat="1" ht="26.25" customHeight="1" x14ac:dyDescent="0.2">
      <c r="A23" s="83">
        <v>1</v>
      </c>
      <c r="B23" s="36">
        <v>130</v>
      </c>
      <c r="C23" s="93">
        <v>10124975083</v>
      </c>
      <c r="D23" s="32"/>
      <c r="E23" s="90" t="s">
        <v>139</v>
      </c>
      <c r="F23" s="87">
        <v>40017</v>
      </c>
      <c r="G23" s="36" t="s">
        <v>38</v>
      </c>
      <c r="H23" s="92" t="s">
        <v>62</v>
      </c>
      <c r="I23" s="94">
        <v>0.128137</v>
      </c>
      <c r="J23" s="67"/>
      <c r="K23" s="51">
        <f t="shared" ref="K23:K26" si="0">$L$19/((I23*24))</f>
        <v>36.581939642726141</v>
      </c>
      <c r="L23" s="31" t="s">
        <v>38</v>
      </c>
      <c r="M23" s="34"/>
    </row>
    <row r="24" spans="1:13" s="4" customFormat="1" ht="26.25" customHeight="1" x14ac:dyDescent="0.2">
      <c r="A24" s="33">
        <v>2</v>
      </c>
      <c r="B24" s="36">
        <v>42</v>
      </c>
      <c r="C24" s="93">
        <v>10111632836</v>
      </c>
      <c r="D24" s="32"/>
      <c r="E24" s="90" t="s">
        <v>140</v>
      </c>
      <c r="F24" s="87">
        <v>39137</v>
      </c>
      <c r="G24" s="36" t="s">
        <v>38</v>
      </c>
      <c r="H24" s="92" t="s">
        <v>62</v>
      </c>
      <c r="I24" s="94">
        <v>0.12886600000000001</v>
      </c>
      <c r="J24" s="67">
        <f t="shared" ref="J24:J26" si="1">I24-$I$23</f>
        <v>7.2900000000000742E-4</v>
      </c>
      <c r="K24" s="51">
        <f t="shared" si="0"/>
        <v>36.374994180000932</v>
      </c>
      <c r="L24" s="31" t="s">
        <v>38</v>
      </c>
      <c r="M24" s="34"/>
    </row>
    <row r="25" spans="1:13" s="4" customFormat="1" ht="26.25" customHeight="1" x14ac:dyDescent="0.2">
      <c r="A25" s="33">
        <v>3</v>
      </c>
      <c r="B25" s="31">
        <v>43</v>
      </c>
      <c r="C25" s="93">
        <v>10111631927</v>
      </c>
      <c r="D25" s="32"/>
      <c r="E25" s="90" t="s">
        <v>141</v>
      </c>
      <c r="F25" s="87">
        <v>39348</v>
      </c>
      <c r="G25" s="36" t="s">
        <v>38</v>
      </c>
      <c r="H25" s="92" t="s">
        <v>62</v>
      </c>
      <c r="I25" s="94">
        <v>0.12915499999999999</v>
      </c>
      <c r="J25" s="67">
        <f t="shared" si="1"/>
        <v>1.0179999999999911E-3</v>
      </c>
      <c r="K25" s="51">
        <f t="shared" si="0"/>
        <v>36.293600712322409</v>
      </c>
      <c r="L25" s="31" t="s">
        <v>38</v>
      </c>
      <c r="M25" s="34"/>
    </row>
    <row r="26" spans="1:13" s="4" customFormat="1" ht="26.25" customHeight="1" x14ac:dyDescent="0.2">
      <c r="A26" s="33">
        <v>4</v>
      </c>
      <c r="B26" s="31">
        <v>48</v>
      </c>
      <c r="C26" s="93">
        <v>10137268320</v>
      </c>
      <c r="D26" s="32"/>
      <c r="E26" s="90" t="s">
        <v>142</v>
      </c>
      <c r="F26" s="87">
        <v>39488</v>
      </c>
      <c r="G26" s="36" t="s">
        <v>38</v>
      </c>
      <c r="H26" s="92" t="s">
        <v>62</v>
      </c>
      <c r="I26" s="94">
        <v>0.12939800000000001</v>
      </c>
      <c r="J26" s="67">
        <f t="shared" si="1"/>
        <v>1.2610000000000121E-3</v>
      </c>
      <c r="K26" s="51">
        <f t="shared" si="0"/>
        <v>36.225443979041401</v>
      </c>
      <c r="L26" s="31" t="s">
        <v>38</v>
      </c>
      <c r="M26" s="34"/>
    </row>
    <row r="27" spans="1:13" s="4" customFormat="1" ht="26.25" customHeight="1" x14ac:dyDescent="0.2">
      <c r="A27" s="33">
        <v>5</v>
      </c>
      <c r="B27" s="31">
        <v>45</v>
      </c>
      <c r="C27" s="36">
        <v>10095661683</v>
      </c>
      <c r="D27" s="105"/>
      <c r="E27" s="91" t="s">
        <v>77</v>
      </c>
      <c r="F27" s="97">
        <v>39098</v>
      </c>
      <c r="G27" s="87" t="s">
        <v>38</v>
      </c>
      <c r="H27" s="36" t="s">
        <v>62</v>
      </c>
      <c r="I27" s="95">
        <v>0.12950200000000001</v>
      </c>
      <c r="J27" s="67">
        <f t="shared" ref="J27:J85" si="2">I27-$I$23</f>
        <v>1.3650000000000051E-3</v>
      </c>
      <c r="K27" s="51">
        <f t="shared" ref="K27:K85" si="3">$L$19/((I27*24))</f>
        <v>36.196352179889111</v>
      </c>
      <c r="L27" s="31" t="s">
        <v>38</v>
      </c>
      <c r="M27" s="34"/>
    </row>
    <row r="28" spans="1:13" s="4" customFormat="1" ht="26.25" customHeight="1" x14ac:dyDescent="0.2">
      <c r="A28" s="33">
        <v>6</v>
      </c>
      <c r="B28" s="31">
        <v>44</v>
      </c>
      <c r="C28" s="36">
        <v>10080748238</v>
      </c>
      <c r="D28" s="105"/>
      <c r="E28" s="91" t="s">
        <v>78</v>
      </c>
      <c r="F28" s="97">
        <v>39121</v>
      </c>
      <c r="G28" s="87" t="s">
        <v>38</v>
      </c>
      <c r="H28" s="36" t="s">
        <v>62</v>
      </c>
      <c r="I28" s="95">
        <v>0.12957199999999999</v>
      </c>
      <c r="J28" s="67">
        <f t="shared" si="2"/>
        <v>1.4349999999999918E-3</v>
      </c>
      <c r="K28" s="51">
        <f t="shared" si="3"/>
        <v>36.17679745624055</v>
      </c>
      <c r="L28" s="31" t="s">
        <v>46</v>
      </c>
      <c r="M28" s="34"/>
    </row>
    <row r="29" spans="1:13" s="4" customFormat="1" ht="26.25" customHeight="1" x14ac:dyDescent="0.2">
      <c r="A29" s="33">
        <v>7</v>
      </c>
      <c r="B29" s="31">
        <v>73</v>
      </c>
      <c r="C29" s="36">
        <v>10119123155</v>
      </c>
      <c r="D29" s="105"/>
      <c r="E29" s="91" t="s">
        <v>79</v>
      </c>
      <c r="F29" s="97">
        <v>39607</v>
      </c>
      <c r="G29" s="87" t="s">
        <v>46</v>
      </c>
      <c r="H29" s="36" t="s">
        <v>60</v>
      </c>
      <c r="I29" s="95">
        <v>0.12959499999999999</v>
      </c>
      <c r="J29" s="67">
        <f t="shared" si="2"/>
        <v>1.4579999999999871E-3</v>
      </c>
      <c r="K29" s="51">
        <f t="shared" si="3"/>
        <v>36.170376943554928</v>
      </c>
      <c r="L29" s="31" t="s">
        <v>46</v>
      </c>
      <c r="M29" s="34"/>
    </row>
    <row r="30" spans="1:13" s="4" customFormat="1" ht="26.25" customHeight="1" x14ac:dyDescent="0.2">
      <c r="A30" s="33">
        <v>8</v>
      </c>
      <c r="B30" s="31">
        <v>80</v>
      </c>
      <c r="C30" s="36">
        <v>10117684020</v>
      </c>
      <c r="D30" s="105"/>
      <c r="E30" s="91" t="s">
        <v>80</v>
      </c>
      <c r="F30" s="97">
        <v>39268</v>
      </c>
      <c r="G30" s="87" t="s">
        <v>38</v>
      </c>
      <c r="H30" s="36" t="s">
        <v>59</v>
      </c>
      <c r="I30" s="95">
        <v>0.12961800000000001</v>
      </c>
      <c r="J30" s="67">
        <f t="shared" si="2"/>
        <v>1.4810000000000101E-3</v>
      </c>
      <c r="K30" s="51">
        <f t="shared" si="3"/>
        <v>36.163958709438504</v>
      </c>
      <c r="L30" s="31" t="s">
        <v>46</v>
      </c>
      <c r="M30" s="34"/>
    </row>
    <row r="31" spans="1:13" s="4" customFormat="1" ht="26.25" customHeight="1" x14ac:dyDescent="0.2">
      <c r="A31" s="33">
        <v>9</v>
      </c>
      <c r="B31" s="31">
        <v>132</v>
      </c>
      <c r="C31" s="36">
        <v>10127774848</v>
      </c>
      <c r="D31" s="105"/>
      <c r="E31" s="91" t="s">
        <v>81</v>
      </c>
      <c r="F31" s="97">
        <v>39967</v>
      </c>
      <c r="G31" s="87" t="s">
        <v>52</v>
      </c>
      <c r="H31" s="36" t="s">
        <v>62</v>
      </c>
      <c r="I31" s="95">
        <v>0.12963</v>
      </c>
      <c r="J31" s="67">
        <f t="shared" si="2"/>
        <v>1.4929999999999943E-3</v>
      </c>
      <c r="K31" s="51">
        <f t="shared" si="3"/>
        <v>36.160610969682949</v>
      </c>
      <c r="L31" s="31" t="s">
        <v>46</v>
      </c>
      <c r="M31" s="34"/>
    </row>
    <row r="32" spans="1:13" s="4" customFormat="1" ht="26.25" customHeight="1" x14ac:dyDescent="0.2">
      <c r="A32" s="33">
        <v>10</v>
      </c>
      <c r="B32" s="31">
        <v>67</v>
      </c>
      <c r="C32" s="36">
        <v>10109564413</v>
      </c>
      <c r="D32" s="105"/>
      <c r="E32" s="91" t="s">
        <v>82</v>
      </c>
      <c r="F32" s="97">
        <v>39437</v>
      </c>
      <c r="G32" s="87" t="s">
        <v>38</v>
      </c>
      <c r="H32" s="36" t="s">
        <v>57</v>
      </c>
      <c r="I32" s="95">
        <v>0.129722</v>
      </c>
      <c r="J32" s="67">
        <f t="shared" si="2"/>
        <v>1.5850000000000031E-3</v>
      </c>
      <c r="K32" s="51">
        <f t="shared" si="3"/>
        <v>36.134965541696857</v>
      </c>
      <c r="L32" s="31" t="s">
        <v>46</v>
      </c>
      <c r="M32" s="34"/>
    </row>
    <row r="33" spans="1:13" s="4" customFormat="1" ht="26.25" customHeight="1" x14ac:dyDescent="0.2">
      <c r="A33" s="33">
        <v>11</v>
      </c>
      <c r="B33" s="31">
        <v>47</v>
      </c>
      <c r="C33" s="36">
        <v>10124975487</v>
      </c>
      <c r="D33" s="105"/>
      <c r="E33" s="91" t="s">
        <v>83</v>
      </c>
      <c r="F33" s="97">
        <v>39749</v>
      </c>
      <c r="G33" s="87" t="s">
        <v>38</v>
      </c>
      <c r="H33" s="36" t="s">
        <v>62</v>
      </c>
      <c r="I33" s="95">
        <v>0.12984999999999999</v>
      </c>
      <c r="J33" s="67">
        <f t="shared" si="2"/>
        <v>1.7129999999999923E-3</v>
      </c>
      <c r="K33" s="51">
        <f t="shared" si="3"/>
        <v>36.099345398536776</v>
      </c>
      <c r="L33" s="31"/>
      <c r="M33" s="34"/>
    </row>
    <row r="34" spans="1:13" s="4" customFormat="1" ht="26.25" customHeight="1" x14ac:dyDescent="0.2">
      <c r="A34" s="33">
        <v>12</v>
      </c>
      <c r="B34" s="31">
        <v>140</v>
      </c>
      <c r="C34" s="36">
        <v>10127617931</v>
      </c>
      <c r="D34" s="105"/>
      <c r="E34" s="91" t="s">
        <v>84</v>
      </c>
      <c r="F34" s="97">
        <v>39814</v>
      </c>
      <c r="G34" s="87" t="s">
        <v>46</v>
      </c>
      <c r="H34" s="36" t="s">
        <v>62</v>
      </c>
      <c r="I34" s="95">
        <v>0.12990699999999999</v>
      </c>
      <c r="J34" s="67">
        <f t="shared" si="2"/>
        <v>1.7699999999999938E-3</v>
      </c>
      <c r="K34" s="51">
        <f t="shared" si="3"/>
        <v>36.083505892677067</v>
      </c>
      <c r="L34" s="31"/>
      <c r="M34" s="34"/>
    </row>
    <row r="35" spans="1:13" s="4" customFormat="1" ht="26.25" customHeight="1" x14ac:dyDescent="0.2">
      <c r="A35" s="33">
        <v>13</v>
      </c>
      <c r="B35" s="31">
        <v>53</v>
      </c>
      <c r="C35" s="36">
        <v>10111188252</v>
      </c>
      <c r="D35" s="105"/>
      <c r="E35" s="91" t="s">
        <v>85</v>
      </c>
      <c r="F35" s="97">
        <v>39157</v>
      </c>
      <c r="G35" s="87" t="s">
        <v>46</v>
      </c>
      <c r="H35" s="36" t="s">
        <v>62</v>
      </c>
      <c r="I35" s="95">
        <v>0.129965</v>
      </c>
      <c r="J35" s="67">
        <f t="shared" si="2"/>
        <v>1.8279999999999963E-3</v>
      </c>
      <c r="K35" s="51">
        <f t="shared" si="3"/>
        <v>36.067402762282157</v>
      </c>
      <c r="L35" s="31"/>
      <c r="M35" s="34"/>
    </row>
    <row r="36" spans="1:13" s="4" customFormat="1" ht="26.25" customHeight="1" x14ac:dyDescent="0.2">
      <c r="A36" s="33">
        <v>14</v>
      </c>
      <c r="B36" s="31">
        <v>142</v>
      </c>
      <c r="C36" s="36">
        <v>10137270845</v>
      </c>
      <c r="D36" s="105"/>
      <c r="E36" s="91" t="s">
        <v>86</v>
      </c>
      <c r="F36" s="97">
        <v>39844</v>
      </c>
      <c r="G36" s="87" t="s">
        <v>52</v>
      </c>
      <c r="H36" s="36" t="s">
        <v>62</v>
      </c>
      <c r="I36" s="95">
        <v>0.129965</v>
      </c>
      <c r="J36" s="67">
        <f t="shared" si="2"/>
        <v>1.8279999999999963E-3</v>
      </c>
      <c r="K36" s="51">
        <f t="shared" si="3"/>
        <v>36.067402762282157</v>
      </c>
      <c r="L36" s="31"/>
      <c r="M36" s="34"/>
    </row>
    <row r="37" spans="1:13" s="4" customFormat="1" ht="26.25" customHeight="1" x14ac:dyDescent="0.2">
      <c r="A37" s="33">
        <v>15</v>
      </c>
      <c r="B37" s="31">
        <v>46</v>
      </c>
      <c r="C37" s="36">
        <v>10125032576</v>
      </c>
      <c r="D37" s="105"/>
      <c r="E37" s="91" t="s">
        <v>87</v>
      </c>
      <c r="F37" s="97">
        <v>39562</v>
      </c>
      <c r="G37" s="87" t="s">
        <v>38</v>
      </c>
      <c r="H37" s="36" t="s">
        <v>62</v>
      </c>
      <c r="I37" s="95">
        <v>0.130104</v>
      </c>
      <c r="J37" s="67">
        <f t="shared" si="2"/>
        <v>1.9669999999999965E-3</v>
      </c>
      <c r="K37" s="51">
        <f t="shared" si="3"/>
        <v>36.028869212322448</v>
      </c>
      <c r="L37" s="31"/>
      <c r="M37" s="34"/>
    </row>
    <row r="38" spans="1:13" s="4" customFormat="1" ht="26.25" customHeight="1" x14ac:dyDescent="0.2">
      <c r="A38" s="33">
        <v>16</v>
      </c>
      <c r="B38" s="31">
        <v>56</v>
      </c>
      <c r="C38" s="36">
        <v>10120491663</v>
      </c>
      <c r="D38" s="105"/>
      <c r="E38" s="91" t="s">
        <v>88</v>
      </c>
      <c r="F38" s="97">
        <v>39267</v>
      </c>
      <c r="G38" s="87" t="s">
        <v>38</v>
      </c>
      <c r="H38" s="36" t="s">
        <v>58</v>
      </c>
      <c r="I38" s="95">
        <v>0.13012699999999999</v>
      </c>
      <c r="J38" s="67">
        <f t="shared" si="2"/>
        <v>1.9899999999999918E-3</v>
      </c>
      <c r="K38" s="51">
        <f t="shared" si="3"/>
        <v>36.022501095084039</v>
      </c>
      <c r="L38" s="31"/>
      <c r="M38" s="34"/>
    </row>
    <row r="39" spans="1:13" s="4" customFormat="1" ht="26.25" customHeight="1" x14ac:dyDescent="0.2">
      <c r="A39" s="33">
        <v>17</v>
      </c>
      <c r="B39" s="31">
        <v>50</v>
      </c>
      <c r="C39" s="36">
        <v>10104652068</v>
      </c>
      <c r="D39" s="105"/>
      <c r="E39" s="91" t="s">
        <v>89</v>
      </c>
      <c r="F39" s="97">
        <v>39101</v>
      </c>
      <c r="G39" s="87" t="s">
        <v>46</v>
      </c>
      <c r="H39" s="36" t="s">
        <v>62</v>
      </c>
      <c r="I39" s="95">
        <v>0.13034699999999999</v>
      </c>
      <c r="J39" s="67">
        <f t="shared" si="2"/>
        <v>2.2099999999999898E-3</v>
      </c>
      <c r="K39" s="51">
        <f t="shared" si="3"/>
        <v>35.961702225597833</v>
      </c>
      <c r="L39" s="31"/>
      <c r="M39" s="34"/>
    </row>
    <row r="40" spans="1:13" s="4" customFormat="1" ht="26.25" customHeight="1" x14ac:dyDescent="0.2">
      <c r="A40" s="33">
        <v>18</v>
      </c>
      <c r="B40" s="31">
        <v>89</v>
      </c>
      <c r="C40" s="36">
        <v>10115078760</v>
      </c>
      <c r="D40" s="105"/>
      <c r="E40" s="91" t="s">
        <v>90</v>
      </c>
      <c r="F40" s="97">
        <v>39380</v>
      </c>
      <c r="G40" s="87" t="s">
        <v>38</v>
      </c>
      <c r="H40" s="36" t="s">
        <v>69</v>
      </c>
      <c r="I40" s="95">
        <v>0.13147</v>
      </c>
      <c r="J40" s="67">
        <f t="shared" si="2"/>
        <v>3.3330000000000026E-3</v>
      </c>
      <c r="K40" s="51">
        <f t="shared" si="3"/>
        <v>35.654521944169772</v>
      </c>
      <c r="L40" s="31"/>
      <c r="M40" s="34"/>
    </row>
    <row r="41" spans="1:13" s="4" customFormat="1" ht="26.25" customHeight="1" x14ac:dyDescent="0.2">
      <c r="A41" s="33">
        <v>19</v>
      </c>
      <c r="B41" s="31">
        <v>141</v>
      </c>
      <c r="C41" s="36">
        <v>10137270643</v>
      </c>
      <c r="D41" s="105"/>
      <c r="E41" s="91" t="s">
        <v>91</v>
      </c>
      <c r="F41" s="97">
        <v>39897</v>
      </c>
      <c r="G41" s="87" t="s">
        <v>52</v>
      </c>
      <c r="H41" s="36" t="s">
        <v>62</v>
      </c>
      <c r="I41" s="95">
        <v>0.133218</v>
      </c>
      <c r="J41" s="67">
        <f t="shared" si="2"/>
        <v>5.0810000000000022E-3</v>
      </c>
      <c r="K41" s="51">
        <f t="shared" si="3"/>
        <v>35.186686483808494</v>
      </c>
      <c r="L41" s="31"/>
      <c r="M41" s="34"/>
    </row>
    <row r="42" spans="1:13" s="4" customFormat="1" ht="26.25" customHeight="1" x14ac:dyDescent="0.2">
      <c r="A42" s="33">
        <v>20</v>
      </c>
      <c r="B42" s="31">
        <v>143</v>
      </c>
      <c r="C42" s="36">
        <v>10137271047</v>
      </c>
      <c r="D42" s="105"/>
      <c r="E42" s="91" t="s">
        <v>92</v>
      </c>
      <c r="F42" s="97">
        <v>40018</v>
      </c>
      <c r="G42" s="87" t="s">
        <v>52</v>
      </c>
      <c r="H42" s="36" t="s">
        <v>62</v>
      </c>
      <c r="I42" s="95">
        <v>0.13344900000000001</v>
      </c>
      <c r="J42" s="67">
        <f t="shared" si="2"/>
        <v>5.3120000000000112E-3</v>
      </c>
      <c r="K42" s="51">
        <f t="shared" si="3"/>
        <v>35.125778387249063</v>
      </c>
      <c r="L42" s="31"/>
      <c r="M42" s="34"/>
    </row>
    <row r="43" spans="1:13" s="4" customFormat="1" ht="26.25" customHeight="1" x14ac:dyDescent="0.2">
      <c r="A43" s="33">
        <v>21</v>
      </c>
      <c r="B43" s="31">
        <v>49</v>
      </c>
      <c r="C43" s="36">
        <v>10105526785</v>
      </c>
      <c r="D43" s="105"/>
      <c r="E43" s="91" t="s">
        <v>93</v>
      </c>
      <c r="F43" s="97">
        <v>39379</v>
      </c>
      <c r="G43" s="87" t="s">
        <v>46</v>
      </c>
      <c r="H43" s="36" t="s">
        <v>62</v>
      </c>
      <c r="I43" s="95">
        <v>0.13362299999999999</v>
      </c>
      <c r="J43" s="67">
        <f t="shared" si="2"/>
        <v>5.4859999999999909E-3</v>
      </c>
      <c r="K43" s="51">
        <f t="shared" si="3"/>
        <v>35.080038616106513</v>
      </c>
      <c r="L43" s="31"/>
      <c r="M43" s="34"/>
    </row>
    <row r="44" spans="1:13" s="4" customFormat="1" ht="26.25" customHeight="1" x14ac:dyDescent="0.2">
      <c r="A44" s="33">
        <v>22</v>
      </c>
      <c r="B44" s="31">
        <v>91</v>
      </c>
      <c r="C44" s="36">
        <v>10104617817</v>
      </c>
      <c r="D44" s="105"/>
      <c r="E44" s="91" t="s">
        <v>94</v>
      </c>
      <c r="F44" s="97">
        <v>39203</v>
      </c>
      <c r="G44" s="87" t="s">
        <v>38</v>
      </c>
      <c r="H44" s="36" t="s">
        <v>69</v>
      </c>
      <c r="I44" s="95">
        <v>0.13403899999999999</v>
      </c>
      <c r="J44" s="67">
        <f t="shared" si="2"/>
        <v>5.9019999999999906E-3</v>
      </c>
      <c r="K44" s="51">
        <f t="shared" si="3"/>
        <v>34.971165108662412</v>
      </c>
      <c r="L44" s="31"/>
      <c r="M44" s="34"/>
    </row>
    <row r="45" spans="1:13" s="4" customFormat="1" ht="26.25" customHeight="1" x14ac:dyDescent="0.2">
      <c r="A45" s="33">
        <v>23</v>
      </c>
      <c r="B45" s="31">
        <v>90</v>
      </c>
      <c r="C45" s="36">
        <v>10104689858</v>
      </c>
      <c r="D45" s="105"/>
      <c r="E45" s="91" t="s">
        <v>95</v>
      </c>
      <c r="F45" s="97">
        <v>39216</v>
      </c>
      <c r="G45" s="87" t="s">
        <v>38</v>
      </c>
      <c r="H45" s="36" t="s">
        <v>69</v>
      </c>
      <c r="I45" s="95">
        <v>0.13414400000000001</v>
      </c>
      <c r="J45" s="67">
        <f t="shared" si="2"/>
        <v>6.0070000000000123E-3</v>
      </c>
      <c r="K45" s="51">
        <f t="shared" si="3"/>
        <v>34.943791746183209</v>
      </c>
      <c r="L45" s="31"/>
      <c r="M45" s="34"/>
    </row>
    <row r="46" spans="1:13" s="4" customFormat="1" ht="26.25" customHeight="1" x14ac:dyDescent="0.2">
      <c r="A46" s="33">
        <v>24</v>
      </c>
      <c r="B46" s="31">
        <v>75</v>
      </c>
      <c r="C46" s="36">
        <v>10117452331</v>
      </c>
      <c r="D46" s="105"/>
      <c r="E46" s="91" t="s">
        <v>96</v>
      </c>
      <c r="F46" s="97">
        <v>39085</v>
      </c>
      <c r="G46" s="87" t="s">
        <v>38</v>
      </c>
      <c r="H46" s="36" t="s">
        <v>97</v>
      </c>
      <c r="I46" s="95">
        <v>0.13456000000000001</v>
      </c>
      <c r="J46" s="67">
        <f t="shared" si="2"/>
        <v>6.423000000000012E-3</v>
      </c>
      <c r="K46" s="51">
        <f t="shared" si="3"/>
        <v>34.835760998810933</v>
      </c>
      <c r="L46" s="31"/>
      <c r="M46" s="34"/>
    </row>
    <row r="47" spans="1:13" s="4" customFormat="1" ht="26.25" customHeight="1" x14ac:dyDescent="0.2">
      <c r="A47" s="33">
        <v>25</v>
      </c>
      <c r="B47" s="31">
        <v>51</v>
      </c>
      <c r="C47" s="36">
        <v>10123783704</v>
      </c>
      <c r="D47" s="105"/>
      <c r="E47" s="91" t="s">
        <v>98</v>
      </c>
      <c r="F47" s="97">
        <v>39323</v>
      </c>
      <c r="G47" s="87" t="s">
        <v>46</v>
      </c>
      <c r="H47" s="36" t="s">
        <v>62</v>
      </c>
      <c r="I47" s="95">
        <v>0.13469900000000001</v>
      </c>
      <c r="J47" s="67">
        <f t="shared" si="2"/>
        <v>6.5620000000000123E-3</v>
      </c>
      <c r="K47" s="51">
        <f t="shared" si="3"/>
        <v>34.799812916205759</v>
      </c>
      <c r="L47" s="31"/>
      <c r="M47" s="34"/>
    </row>
    <row r="48" spans="1:13" s="4" customFormat="1" ht="26.25" customHeight="1" x14ac:dyDescent="0.2">
      <c r="A48" s="33">
        <v>26</v>
      </c>
      <c r="B48" s="31">
        <v>76</v>
      </c>
      <c r="C48" s="36">
        <v>10122947682</v>
      </c>
      <c r="D48" s="105"/>
      <c r="E48" s="91" t="s">
        <v>99</v>
      </c>
      <c r="F48" s="97">
        <v>39085</v>
      </c>
      <c r="G48" s="87" t="s">
        <v>38</v>
      </c>
      <c r="H48" s="36" t="s">
        <v>97</v>
      </c>
      <c r="I48" s="95">
        <v>0.13480300000000001</v>
      </c>
      <c r="J48" s="67">
        <f t="shared" si="2"/>
        <v>6.6660000000000053E-3</v>
      </c>
      <c r="K48" s="51">
        <f t="shared" si="3"/>
        <v>34.772964993360681</v>
      </c>
      <c r="L48" s="31"/>
      <c r="M48" s="34"/>
    </row>
    <row r="49" spans="1:13" s="4" customFormat="1" ht="26.25" customHeight="1" x14ac:dyDescent="0.2">
      <c r="A49" s="33">
        <v>27</v>
      </c>
      <c r="B49" s="31">
        <v>74</v>
      </c>
      <c r="C49" s="36">
        <v>10117450816</v>
      </c>
      <c r="D49" s="105"/>
      <c r="E49" s="91" t="s">
        <v>100</v>
      </c>
      <c r="F49" s="97">
        <v>39264</v>
      </c>
      <c r="G49" s="87" t="s">
        <v>38</v>
      </c>
      <c r="H49" s="36" t="s">
        <v>97</v>
      </c>
      <c r="I49" s="95">
        <v>0.13491900000000001</v>
      </c>
      <c r="J49" s="67">
        <f t="shared" si="2"/>
        <v>6.7820000000000102E-3</v>
      </c>
      <c r="K49" s="51">
        <f t="shared" si="3"/>
        <v>34.743068063060058</v>
      </c>
      <c r="L49" s="31"/>
      <c r="M49" s="34"/>
    </row>
    <row r="50" spans="1:13" s="4" customFormat="1" ht="26.25" customHeight="1" x14ac:dyDescent="0.2">
      <c r="A50" s="33">
        <v>28</v>
      </c>
      <c r="B50" s="31">
        <v>62</v>
      </c>
      <c r="C50" s="36">
        <v>10114465337</v>
      </c>
      <c r="D50" s="105"/>
      <c r="E50" s="91" t="s">
        <v>101</v>
      </c>
      <c r="F50" s="97">
        <v>39338</v>
      </c>
      <c r="G50" s="87" t="s">
        <v>38</v>
      </c>
      <c r="H50" s="36" t="s">
        <v>57</v>
      </c>
      <c r="I50" s="95">
        <v>0.13509299999999999</v>
      </c>
      <c r="J50" s="67">
        <f t="shared" si="2"/>
        <v>6.95599999999999E-3</v>
      </c>
      <c r="K50" s="51">
        <f t="shared" si="3"/>
        <v>34.698318935844199</v>
      </c>
      <c r="L50" s="31"/>
      <c r="M50" s="34"/>
    </row>
    <row r="51" spans="1:13" s="4" customFormat="1" ht="26.25" customHeight="1" x14ac:dyDescent="0.2">
      <c r="A51" s="33">
        <v>29</v>
      </c>
      <c r="B51" s="31">
        <v>118</v>
      </c>
      <c r="C51" s="36">
        <v>10136971963</v>
      </c>
      <c r="D51" s="105"/>
      <c r="E51" s="91" t="s">
        <v>102</v>
      </c>
      <c r="F51" s="97">
        <v>39973</v>
      </c>
      <c r="G51" s="87" t="s">
        <v>52</v>
      </c>
      <c r="H51" s="36" t="s">
        <v>62</v>
      </c>
      <c r="I51" s="95">
        <v>0.135162</v>
      </c>
      <c r="J51" s="67">
        <f t="shared" si="2"/>
        <v>7.0250000000000035E-3</v>
      </c>
      <c r="K51" s="51">
        <f t="shared" si="3"/>
        <v>34.680605495627468</v>
      </c>
      <c r="L51" s="31"/>
      <c r="M51" s="34"/>
    </row>
    <row r="52" spans="1:13" s="4" customFormat="1" ht="26.25" customHeight="1" x14ac:dyDescent="0.2">
      <c r="A52" s="33">
        <v>30</v>
      </c>
      <c r="B52" s="31">
        <v>55</v>
      </c>
      <c r="C52" s="36">
        <v>10128099695</v>
      </c>
      <c r="D52" s="105"/>
      <c r="E52" s="91" t="s">
        <v>103</v>
      </c>
      <c r="F52" s="97">
        <v>39134</v>
      </c>
      <c r="G52" s="87" t="s">
        <v>38</v>
      </c>
      <c r="H52" s="36" t="s">
        <v>61</v>
      </c>
      <c r="I52" s="95">
        <v>0.13545099999999999</v>
      </c>
      <c r="J52" s="67">
        <f t="shared" si="2"/>
        <v>7.3139999999999872E-3</v>
      </c>
      <c r="K52" s="51">
        <f t="shared" si="3"/>
        <v>34.606610508597207</v>
      </c>
      <c r="L52" s="31"/>
      <c r="M52" s="34"/>
    </row>
    <row r="53" spans="1:13" s="4" customFormat="1" ht="26.25" customHeight="1" x14ac:dyDescent="0.2">
      <c r="A53" s="33">
        <v>31</v>
      </c>
      <c r="B53" s="31">
        <v>52</v>
      </c>
      <c r="C53" s="36">
        <v>10117352200</v>
      </c>
      <c r="D53" s="105"/>
      <c r="E53" s="91" t="s">
        <v>104</v>
      </c>
      <c r="F53" s="97">
        <v>39275</v>
      </c>
      <c r="G53" s="87" t="s">
        <v>46</v>
      </c>
      <c r="H53" s="36" t="s">
        <v>62</v>
      </c>
      <c r="I53" s="95">
        <v>0.13558999999999999</v>
      </c>
      <c r="J53" s="67">
        <f t="shared" si="2"/>
        <v>7.4529999999999874E-3</v>
      </c>
      <c r="K53" s="51">
        <f t="shared" si="3"/>
        <v>34.571133564422155</v>
      </c>
      <c r="L53" s="31"/>
      <c r="M53" s="34"/>
    </row>
    <row r="54" spans="1:13" s="4" customFormat="1" ht="26.25" customHeight="1" x14ac:dyDescent="0.2">
      <c r="A54" s="33">
        <v>32</v>
      </c>
      <c r="B54" s="31">
        <v>148</v>
      </c>
      <c r="C54" s="36">
        <v>10140697672</v>
      </c>
      <c r="D54" s="105"/>
      <c r="E54" s="91" t="s">
        <v>105</v>
      </c>
      <c r="F54" s="97">
        <v>40036</v>
      </c>
      <c r="G54" s="87" t="s">
        <v>46</v>
      </c>
      <c r="H54" s="36" t="s">
        <v>60</v>
      </c>
      <c r="I54" s="95">
        <v>0.135903</v>
      </c>
      <c r="J54" s="67">
        <f t="shared" si="2"/>
        <v>7.7659999999999951E-3</v>
      </c>
      <c r="K54" s="51">
        <f t="shared" si="3"/>
        <v>34.491512328646166</v>
      </c>
      <c r="L54" s="31"/>
      <c r="M54" s="34"/>
    </row>
    <row r="55" spans="1:13" s="4" customFormat="1" ht="26.25" customHeight="1" x14ac:dyDescent="0.2">
      <c r="A55" s="33">
        <v>33</v>
      </c>
      <c r="B55" s="31">
        <v>58</v>
      </c>
      <c r="C55" s="36">
        <v>10124554044</v>
      </c>
      <c r="D55" s="105"/>
      <c r="E55" s="91" t="s">
        <v>106</v>
      </c>
      <c r="F55" s="97">
        <v>39404</v>
      </c>
      <c r="G55" s="87" t="s">
        <v>38</v>
      </c>
      <c r="H55" s="36" t="s">
        <v>70</v>
      </c>
      <c r="I55" s="95">
        <v>0.13606499999999999</v>
      </c>
      <c r="J55" s="67">
        <f t="shared" si="2"/>
        <v>7.9279999999999906E-3</v>
      </c>
      <c r="K55" s="51">
        <f t="shared" si="3"/>
        <v>34.450446477786357</v>
      </c>
      <c r="L55" s="31"/>
      <c r="M55" s="34"/>
    </row>
    <row r="56" spans="1:13" s="4" customFormat="1" ht="26.25" customHeight="1" x14ac:dyDescent="0.2">
      <c r="A56" s="33">
        <v>34</v>
      </c>
      <c r="B56" s="31">
        <v>88</v>
      </c>
      <c r="C56" s="36">
        <v>10127116763</v>
      </c>
      <c r="D56" s="105"/>
      <c r="E56" s="91" t="s">
        <v>107</v>
      </c>
      <c r="F56" s="97">
        <v>39504</v>
      </c>
      <c r="G56" s="87" t="s">
        <v>46</v>
      </c>
      <c r="H56" s="36" t="s">
        <v>69</v>
      </c>
      <c r="I56" s="95">
        <v>0.13886599999999999</v>
      </c>
      <c r="J56" s="67">
        <f t="shared" si="2"/>
        <v>1.0728999999999989E-2</v>
      </c>
      <c r="K56" s="51">
        <f t="shared" si="3"/>
        <v>33.755562916768689</v>
      </c>
      <c r="L56" s="31"/>
      <c r="M56" s="34"/>
    </row>
    <row r="57" spans="1:13" s="4" customFormat="1" ht="26.25" customHeight="1" x14ac:dyDescent="0.2">
      <c r="A57" s="33">
        <v>35</v>
      </c>
      <c r="B57" s="31">
        <v>57</v>
      </c>
      <c r="C57" s="36">
        <v>10112249491</v>
      </c>
      <c r="D57" s="105"/>
      <c r="E57" s="91" t="s">
        <v>108</v>
      </c>
      <c r="F57" s="97">
        <v>39415</v>
      </c>
      <c r="G57" s="87" t="s">
        <v>38</v>
      </c>
      <c r="H57" s="36" t="s">
        <v>58</v>
      </c>
      <c r="I57" s="95">
        <v>0.13927100000000001</v>
      </c>
      <c r="J57" s="67">
        <f t="shared" si="2"/>
        <v>1.1134000000000005E-2</v>
      </c>
      <c r="K57" s="51">
        <f t="shared" si="3"/>
        <v>33.657401756288102</v>
      </c>
      <c r="L57" s="31"/>
      <c r="M57" s="34"/>
    </row>
    <row r="58" spans="1:13" s="4" customFormat="1" ht="26.25" customHeight="1" x14ac:dyDescent="0.2">
      <c r="A58" s="33">
        <v>36</v>
      </c>
      <c r="B58" s="31">
        <v>63</v>
      </c>
      <c r="C58" s="36">
        <v>10120034046</v>
      </c>
      <c r="D58" s="105"/>
      <c r="E58" s="91" t="s">
        <v>109</v>
      </c>
      <c r="F58" s="97">
        <v>39194</v>
      </c>
      <c r="G58" s="87" t="s">
        <v>38</v>
      </c>
      <c r="H58" s="36" t="s">
        <v>57</v>
      </c>
      <c r="I58" s="95">
        <v>0.14066000000000001</v>
      </c>
      <c r="J58" s="67">
        <f t="shared" si="2"/>
        <v>1.2523000000000006E-2</v>
      </c>
      <c r="K58" s="51">
        <f t="shared" si="3"/>
        <v>33.325039101379211</v>
      </c>
      <c r="L58" s="31"/>
      <c r="M58" s="34"/>
    </row>
    <row r="59" spans="1:13" s="4" customFormat="1" ht="26.25" customHeight="1" x14ac:dyDescent="0.2">
      <c r="A59" s="33">
        <v>37</v>
      </c>
      <c r="B59" s="31">
        <v>146</v>
      </c>
      <c r="C59" s="36">
        <v>10132607973</v>
      </c>
      <c r="D59" s="105"/>
      <c r="E59" s="91" t="s">
        <v>110</v>
      </c>
      <c r="F59" s="97">
        <v>40063</v>
      </c>
      <c r="G59" s="87" t="s">
        <v>46</v>
      </c>
      <c r="H59" s="36" t="s">
        <v>60</v>
      </c>
      <c r="I59" s="95">
        <v>0.140961</v>
      </c>
      <c r="J59" s="67">
        <f t="shared" si="2"/>
        <v>1.2824000000000002E-2</v>
      </c>
      <c r="K59" s="51">
        <f t="shared" si="3"/>
        <v>33.253878732415352</v>
      </c>
      <c r="L59" s="31"/>
      <c r="M59" s="34"/>
    </row>
    <row r="60" spans="1:13" s="4" customFormat="1" ht="26.25" customHeight="1" x14ac:dyDescent="0.2">
      <c r="A60" s="33">
        <v>38</v>
      </c>
      <c r="B60" s="31">
        <v>65</v>
      </c>
      <c r="C60" s="36">
        <v>10120034450</v>
      </c>
      <c r="D60" s="105"/>
      <c r="E60" s="91" t="s">
        <v>111</v>
      </c>
      <c r="F60" s="97">
        <v>39183</v>
      </c>
      <c r="G60" s="87" t="s">
        <v>46</v>
      </c>
      <c r="H60" s="36" t="s">
        <v>57</v>
      </c>
      <c r="I60" s="95">
        <v>0.14164399999999999</v>
      </c>
      <c r="J60" s="67">
        <f t="shared" si="2"/>
        <v>1.3506999999999991E-2</v>
      </c>
      <c r="K60" s="51">
        <f t="shared" si="3"/>
        <v>33.093530258959085</v>
      </c>
      <c r="L60" s="31"/>
      <c r="M60" s="34"/>
    </row>
    <row r="61" spans="1:13" s="4" customFormat="1" ht="26.25" customHeight="1" x14ac:dyDescent="0.2">
      <c r="A61" s="33">
        <v>39</v>
      </c>
      <c r="B61" s="31">
        <v>78</v>
      </c>
      <c r="C61" s="36">
        <v>10136239514</v>
      </c>
      <c r="D61" s="105"/>
      <c r="E61" s="91" t="s">
        <v>112</v>
      </c>
      <c r="F61" s="97">
        <v>39727</v>
      </c>
      <c r="G61" s="87" t="s">
        <v>52</v>
      </c>
      <c r="H61" s="36" t="s">
        <v>59</v>
      </c>
      <c r="I61" s="95">
        <v>0.14171300000000001</v>
      </c>
      <c r="J61" s="67">
        <f t="shared" si="2"/>
        <v>1.3576000000000005E-2</v>
      </c>
      <c r="K61" s="51">
        <f t="shared" si="3"/>
        <v>33.077417033017433</v>
      </c>
      <c r="L61" s="31"/>
      <c r="M61" s="34"/>
    </row>
    <row r="62" spans="1:13" s="4" customFormat="1" ht="26.25" customHeight="1" x14ac:dyDescent="0.2">
      <c r="A62" s="33">
        <v>40</v>
      </c>
      <c r="B62" s="31">
        <v>145</v>
      </c>
      <c r="C62" s="36">
        <v>10132637275</v>
      </c>
      <c r="D62" s="105"/>
      <c r="E62" s="91" t="s">
        <v>113</v>
      </c>
      <c r="F62" s="97">
        <v>40070</v>
      </c>
      <c r="G62" s="87" t="s">
        <v>46</v>
      </c>
      <c r="H62" s="36" t="s">
        <v>60</v>
      </c>
      <c r="I62" s="95">
        <v>0.14233799999999999</v>
      </c>
      <c r="J62" s="67">
        <f t="shared" si="2"/>
        <v>1.4200999999999991E-2</v>
      </c>
      <c r="K62" s="51">
        <f t="shared" si="3"/>
        <v>32.932175525860977</v>
      </c>
      <c r="L62" s="31"/>
      <c r="M62" s="34"/>
    </row>
    <row r="63" spans="1:13" s="4" customFormat="1" ht="26.25" customHeight="1" x14ac:dyDescent="0.2">
      <c r="A63" s="33">
        <v>41</v>
      </c>
      <c r="B63" s="31">
        <v>41</v>
      </c>
      <c r="C63" s="36">
        <v>10114420372</v>
      </c>
      <c r="D63" s="105"/>
      <c r="E63" s="91" t="s">
        <v>114</v>
      </c>
      <c r="F63" s="97">
        <v>39331</v>
      </c>
      <c r="G63" s="87" t="s">
        <v>38</v>
      </c>
      <c r="H63" s="36" t="s">
        <v>71</v>
      </c>
      <c r="I63" s="95">
        <v>0.14238400000000001</v>
      </c>
      <c r="J63" s="67">
        <f t="shared" si="2"/>
        <v>1.424700000000001E-2</v>
      </c>
      <c r="K63" s="51">
        <f t="shared" si="3"/>
        <v>32.92153612765479</v>
      </c>
      <c r="L63" s="31"/>
      <c r="M63" s="34"/>
    </row>
    <row r="64" spans="1:13" s="4" customFormat="1" ht="26.25" customHeight="1" x14ac:dyDescent="0.2">
      <c r="A64" s="33">
        <v>42</v>
      </c>
      <c r="B64" s="31">
        <v>86</v>
      </c>
      <c r="C64" s="36">
        <v>10131918869</v>
      </c>
      <c r="D64" s="105"/>
      <c r="E64" s="91" t="s">
        <v>115</v>
      </c>
      <c r="F64" s="97">
        <v>39734</v>
      </c>
      <c r="G64" s="87" t="s">
        <v>46</v>
      </c>
      <c r="H64" s="36" t="s">
        <v>69</v>
      </c>
      <c r="I64" s="95">
        <v>0.142847</v>
      </c>
      <c r="J64" s="67">
        <f t="shared" si="2"/>
        <v>1.4710000000000001E-2</v>
      </c>
      <c r="K64" s="51">
        <f t="shared" si="3"/>
        <v>32.814829852919559</v>
      </c>
      <c r="L64" s="31"/>
      <c r="M64" s="34"/>
    </row>
    <row r="65" spans="1:13" s="4" customFormat="1" ht="26.25" customHeight="1" x14ac:dyDescent="0.2">
      <c r="A65" s="33">
        <v>43</v>
      </c>
      <c r="B65" s="31">
        <v>54</v>
      </c>
      <c r="C65" s="36">
        <v>10113021451</v>
      </c>
      <c r="D65" s="105"/>
      <c r="E65" s="91" t="s">
        <v>116</v>
      </c>
      <c r="F65" s="97">
        <v>39339</v>
      </c>
      <c r="G65" s="87" t="s">
        <v>46</v>
      </c>
      <c r="H65" s="36" t="s">
        <v>62</v>
      </c>
      <c r="I65" s="95">
        <v>0.143148</v>
      </c>
      <c r="J65" s="67">
        <f t="shared" si="2"/>
        <v>1.5010999999999997E-2</v>
      </c>
      <c r="K65" s="51">
        <f t="shared" si="3"/>
        <v>32.745829491156009</v>
      </c>
      <c r="L65" s="31"/>
      <c r="M65" s="34"/>
    </row>
    <row r="66" spans="1:13" s="4" customFormat="1" ht="26.25" customHeight="1" x14ac:dyDescent="0.2">
      <c r="A66" s="33">
        <v>44</v>
      </c>
      <c r="B66" s="31">
        <v>79</v>
      </c>
      <c r="C66" s="36">
        <v>10125480796</v>
      </c>
      <c r="D66" s="105"/>
      <c r="E66" s="91" t="s">
        <v>117</v>
      </c>
      <c r="F66" s="97">
        <v>39309</v>
      </c>
      <c r="G66" s="87" t="s">
        <v>52</v>
      </c>
      <c r="H66" s="36" t="s">
        <v>59</v>
      </c>
      <c r="I66" s="95">
        <v>0.14352999999999999</v>
      </c>
      <c r="J66" s="67">
        <f t="shared" si="2"/>
        <v>1.539299999999999E-2</v>
      </c>
      <c r="K66" s="51">
        <f t="shared" si="3"/>
        <v>32.658677628370377</v>
      </c>
      <c r="L66" s="31"/>
      <c r="M66" s="34"/>
    </row>
    <row r="67" spans="1:13" s="4" customFormat="1" ht="26.25" customHeight="1" x14ac:dyDescent="0.2">
      <c r="A67" s="33">
        <v>45</v>
      </c>
      <c r="B67" s="31">
        <v>59</v>
      </c>
      <c r="C67" s="36">
        <v>10129964624</v>
      </c>
      <c r="D67" s="105"/>
      <c r="E67" s="91" t="s">
        <v>118</v>
      </c>
      <c r="F67" s="97">
        <v>39591</v>
      </c>
      <c r="G67" s="87" t="s">
        <v>38</v>
      </c>
      <c r="H67" s="36" t="s">
        <v>70</v>
      </c>
      <c r="I67" s="95">
        <v>0.14432900000000001</v>
      </c>
      <c r="J67" s="67">
        <f t="shared" si="2"/>
        <v>1.6192000000000012E-2</v>
      </c>
      <c r="K67" s="51">
        <f t="shared" si="3"/>
        <v>32.477880398256758</v>
      </c>
      <c r="L67" s="31"/>
      <c r="M67" s="34"/>
    </row>
    <row r="68" spans="1:13" s="4" customFormat="1" ht="26.25" customHeight="1" x14ac:dyDescent="0.2">
      <c r="A68" s="33">
        <v>46</v>
      </c>
      <c r="B68" s="31">
        <v>60</v>
      </c>
      <c r="C68" s="36">
        <v>10130179943</v>
      </c>
      <c r="D68" s="105"/>
      <c r="E68" s="91" t="s">
        <v>119</v>
      </c>
      <c r="F68" s="97">
        <v>39478</v>
      </c>
      <c r="G68" s="87" t="s">
        <v>46</v>
      </c>
      <c r="H68" s="36" t="s">
        <v>70</v>
      </c>
      <c r="I68" s="95">
        <v>0.14518500000000001</v>
      </c>
      <c r="J68" s="67">
        <f t="shared" si="2"/>
        <v>1.7048000000000008E-2</v>
      </c>
      <c r="K68" s="51">
        <f t="shared" si="3"/>
        <v>32.286393222440331</v>
      </c>
      <c r="L68" s="31"/>
      <c r="M68" s="34"/>
    </row>
    <row r="69" spans="1:13" s="4" customFormat="1" ht="26.25" customHeight="1" x14ac:dyDescent="0.2">
      <c r="A69" s="33">
        <v>47</v>
      </c>
      <c r="B69" s="31">
        <v>83</v>
      </c>
      <c r="C69" s="36">
        <v>10128418785</v>
      </c>
      <c r="D69" s="105"/>
      <c r="E69" s="91" t="s">
        <v>120</v>
      </c>
      <c r="F69" s="97">
        <v>39512</v>
      </c>
      <c r="G69" s="87" t="s">
        <v>52</v>
      </c>
      <c r="H69" s="36" t="s">
        <v>121</v>
      </c>
      <c r="I69" s="95">
        <v>0.14544000000000001</v>
      </c>
      <c r="J69" s="67">
        <f t="shared" si="2"/>
        <v>1.7303000000000013E-2</v>
      </c>
      <c r="K69" s="51">
        <f t="shared" si="3"/>
        <v>32.229785478547853</v>
      </c>
      <c r="L69" s="31"/>
      <c r="M69" s="34"/>
    </row>
    <row r="70" spans="1:13" s="4" customFormat="1" ht="26.25" customHeight="1" x14ac:dyDescent="0.2">
      <c r="A70" s="33">
        <v>48</v>
      </c>
      <c r="B70" s="31">
        <v>81</v>
      </c>
      <c r="C70" s="36">
        <v>10127078064</v>
      </c>
      <c r="D70" s="105"/>
      <c r="E70" s="91" t="s">
        <v>122</v>
      </c>
      <c r="F70" s="97">
        <v>39368</v>
      </c>
      <c r="G70" s="87" t="s">
        <v>52</v>
      </c>
      <c r="H70" s="36" t="s">
        <v>59</v>
      </c>
      <c r="I70" s="95">
        <v>0.146817</v>
      </c>
      <c r="J70" s="67">
        <f t="shared" si="2"/>
        <v>1.8680000000000002E-2</v>
      </c>
      <c r="K70" s="51">
        <f t="shared" si="3"/>
        <v>31.927501583604077</v>
      </c>
      <c r="L70" s="31"/>
      <c r="M70" s="34"/>
    </row>
    <row r="71" spans="1:13" s="4" customFormat="1" ht="26.25" customHeight="1" x14ac:dyDescent="0.2">
      <c r="A71" s="33">
        <v>49</v>
      </c>
      <c r="B71" s="31">
        <v>147</v>
      </c>
      <c r="C71" s="36">
        <v>10140729705</v>
      </c>
      <c r="D71" s="105"/>
      <c r="E71" s="91" t="s">
        <v>123</v>
      </c>
      <c r="F71" s="97">
        <v>39832</v>
      </c>
      <c r="G71" s="87" t="s">
        <v>46</v>
      </c>
      <c r="H71" s="36" t="s">
        <v>60</v>
      </c>
      <c r="I71" s="95">
        <v>0.14708299999999999</v>
      </c>
      <c r="J71" s="67">
        <f t="shared" si="2"/>
        <v>1.8945999999999991E-2</v>
      </c>
      <c r="K71" s="51">
        <f t="shared" si="3"/>
        <v>31.869760611355492</v>
      </c>
      <c r="L71" s="31"/>
      <c r="M71" s="34"/>
    </row>
    <row r="72" spans="1:13" s="4" customFormat="1" ht="26.25" customHeight="1" x14ac:dyDescent="0.2">
      <c r="A72" s="33">
        <v>50</v>
      </c>
      <c r="B72" s="31">
        <v>77</v>
      </c>
      <c r="C72" s="36">
        <v>10117457583</v>
      </c>
      <c r="D72" s="105"/>
      <c r="E72" s="91" t="s">
        <v>124</v>
      </c>
      <c r="F72" s="97">
        <v>39153</v>
      </c>
      <c r="G72" s="87" t="s">
        <v>46</v>
      </c>
      <c r="H72" s="36" t="s">
        <v>97</v>
      </c>
      <c r="I72" s="95">
        <v>0.147951</v>
      </c>
      <c r="J72" s="67">
        <f t="shared" si="2"/>
        <v>1.9813999999999998E-2</v>
      </c>
      <c r="K72" s="51">
        <f t="shared" si="3"/>
        <v>31.682786868625424</v>
      </c>
      <c r="L72" s="31"/>
      <c r="M72" s="34"/>
    </row>
    <row r="73" spans="1:13" s="4" customFormat="1" ht="26.25" customHeight="1" x14ac:dyDescent="0.2">
      <c r="A73" s="33">
        <v>51</v>
      </c>
      <c r="B73" s="31">
        <v>84</v>
      </c>
      <c r="C73" s="36">
        <v>10128419189</v>
      </c>
      <c r="D73" s="105"/>
      <c r="E73" s="91" t="s">
        <v>125</v>
      </c>
      <c r="F73" s="97">
        <v>39715</v>
      </c>
      <c r="G73" s="87" t="s">
        <v>52</v>
      </c>
      <c r="H73" s="36" t="s">
        <v>121</v>
      </c>
      <c r="I73" s="95">
        <v>0.148032</v>
      </c>
      <c r="J73" s="67">
        <f t="shared" si="2"/>
        <v>1.9894999999999996E-2</v>
      </c>
      <c r="K73" s="51">
        <f t="shared" si="3"/>
        <v>31.665450713359274</v>
      </c>
      <c r="L73" s="31"/>
      <c r="M73" s="34"/>
    </row>
    <row r="74" spans="1:13" s="4" customFormat="1" ht="26.25" customHeight="1" x14ac:dyDescent="0.2">
      <c r="A74" s="33">
        <v>52</v>
      </c>
      <c r="B74" s="31">
        <v>87</v>
      </c>
      <c r="C74" s="36">
        <v>10131638983</v>
      </c>
      <c r="D74" s="105"/>
      <c r="E74" s="91" t="s">
        <v>126</v>
      </c>
      <c r="F74" s="97">
        <v>39489</v>
      </c>
      <c r="G74" s="87" t="s">
        <v>46</v>
      </c>
      <c r="H74" s="36" t="s">
        <v>69</v>
      </c>
      <c r="I74" s="95">
        <v>0.14868100000000001</v>
      </c>
      <c r="J74" s="67">
        <f t="shared" si="2"/>
        <v>2.0544000000000007E-2</v>
      </c>
      <c r="K74" s="51">
        <f t="shared" si="3"/>
        <v>31.527229437520596</v>
      </c>
      <c r="L74" s="31"/>
      <c r="M74" s="34"/>
    </row>
    <row r="75" spans="1:13" s="4" customFormat="1" ht="26.25" customHeight="1" x14ac:dyDescent="0.2">
      <c r="A75" s="33">
        <v>53</v>
      </c>
      <c r="B75" s="31">
        <v>61</v>
      </c>
      <c r="C75" s="36">
        <v>10119972109</v>
      </c>
      <c r="D75" s="105"/>
      <c r="E75" s="91" t="s">
        <v>127</v>
      </c>
      <c r="F75" s="97">
        <v>39525</v>
      </c>
      <c r="G75" s="87" t="s">
        <v>38</v>
      </c>
      <c r="H75" s="36" t="s">
        <v>70</v>
      </c>
      <c r="I75" s="95">
        <v>0.15037</v>
      </c>
      <c r="J75" s="67">
        <f t="shared" si="2"/>
        <v>2.2233000000000003E-2</v>
      </c>
      <c r="K75" s="51">
        <f t="shared" si="3"/>
        <v>31.173106337700339</v>
      </c>
      <c r="L75" s="31"/>
      <c r="M75" s="34"/>
    </row>
    <row r="76" spans="1:13" s="4" customFormat="1" ht="26.25" customHeight="1" x14ac:dyDescent="0.2">
      <c r="A76" s="33">
        <v>54</v>
      </c>
      <c r="B76" s="31">
        <v>94</v>
      </c>
      <c r="C76" s="36">
        <v>10131113668</v>
      </c>
      <c r="D76" s="105"/>
      <c r="E76" s="91" t="s">
        <v>128</v>
      </c>
      <c r="F76" s="97">
        <v>39592</v>
      </c>
      <c r="G76" s="87" t="s">
        <v>52</v>
      </c>
      <c r="H76" s="36" t="s">
        <v>129</v>
      </c>
      <c r="I76" s="95">
        <v>0.150648</v>
      </c>
      <c r="J76" s="67">
        <f t="shared" si="2"/>
        <v>2.2511000000000003E-2</v>
      </c>
      <c r="K76" s="51">
        <f t="shared" si="3"/>
        <v>31.115580691413093</v>
      </c>
      <c r="L76" s="31"/>
      <c r="M76" s="34"/>
    </row>
    <row r="77" spans="1:13" s="4" customFormat="1" ht="26.25" customHeight="1" x14ac:dyDescent="0.2">
      <c r="A77" s="33">
        <v>55</v>
      </c>
      <c r="B77" s="31">
        <v>69</v>
      </c>
      <c r="C77" s="36">
        <v>10128711203</v>
      </c>
      <c r="D77" s="105"/>
      <c r="E77" s="91" t="s">
        <v>130</v>
      </c>
      <c r="F77" s="97">
        <v>39273</v>
      </c>
      <c r="G77" s="87" t="s">
        <v>52</v>
      </c>
      <c r="H77" s="36" t="s">
        <v>57</v>
      </c>
      <c r="I77" s="95">
        <v>0.15126200000000001</v>
      </c>
      <c r="J77" s="67">
        <f t="shared" si="2"/>
        <v>2.3125000000000007E-2</v>
      </c>
      <c r="K77" s="51">
        <f t="shared" si="3"/>
        <v>30.989276883817482</v>
      </c>
      <c r="L77" s="31"/>
      <c r="M77" s="34"/>
    </row>
    <row r="78" spans="1:13" s="4" customFormat="1" ht="26.25" customHeight="1" x14ac:dyDescent="0.2">
      <c r="A78" s="33">
        <v>56</v>
      </c>
      <c r="B78" s="31">
        <v>93</v>
      </c>
      <c r="C78" s="36">
        <v>10128500934</v>
      </c>
      <c r="D78" s="105"/>
      <c r="E78" s="91" t="s">
        <v>131</v>
      </c>
      <c r="F78" s="97">
        <v>39652</v>
      </c>
      <c r="G78" s="87" t="s">
        <v>38</v>
      </c>
      <c r="H78" s="36" t="s">
        <v>129</v>
      </c>
      <c r="I78" s="95">
        <v>0.15129600000000001</v>
      </c>
      <c r="J78" s="67">
        <f t="shared" si="2"/>
        <v>2.3159000000000013E-2</v>
      </c>
      <c r="K78" s="51">
        <f t="shared" si="3"/>
        <v>30.98231281725888</v>
      </c>
      <c r="L78" s="31"/>
      <c r="M78" s="34"/>
    </row>
    <row r="79" spans="1:13" s="4" customFormat="1" ht="26.25" customHeight="1" x14ac:dyDescent="0.2">
      <c r="A79" s="33">
        <v>57</v>
      </c>
      <c r="B79" s="31">
        <v>66</v>
      </c>
      <c r="C79" s="36">
        <v>10137248920</v>
      </c>
      <c r="D79" s="105"/>
      <c r="E79" s="91" t="s">
        <v>132</v>
      </c>
      <c r="F79" s="97">
        <v>39535</v>
      </c>
      <c r="G79" s="87" t="s">
        <v>52</v>
      </c>
      <c r="H79" s="36" t="s">
        <v>57</v>
      </c>
      <c r="I79" s="95">
        <v>0.151389</v>
      </c>
      <c r="J79" s="67">
        <f t="shared" si="2"/>
        <v>2.3251999999999995E-2</v>
      </c>
      <c r="K79" s="51">
        <f t="shared" si="3"/>
        <v>30.963280026950439</v>
      </c>
      <c r="L79" s="31"/>
      <c r="M79" s="34"/>
    </row>
    <row r="80" spans="1:13" s="4" customFormat="1" ht="26.25" customHeight="1" x14ac:dyDescent="0.2">
      <c r="A80" s="33">
        <v>58</v>
      </c>
      <c r="B80" s="31">
        <v>144</v>
      </c>
      <c r="C80" s="36">
        <v>10114326608</v>
      </c>
      <c r="D80" s="105"/>
      <c r="E80" s="91" t="s">
        <v>133</v>
      </c>
      <c r="F80" s="97">
        <v>39872</v>
      </c>
      <c r="G80" s="87" t="s">
        <v>46</v>
      </c>
      <c r="H80" s="36" t="s">
        <v>57</v>
      </c>
      <c r="I80" s="95">
        <v>0.15141199999999999</v>
      </c>
      <c r="J80" s="67">
        <f t="shared" si="2"/>
        <v>2.327499999999999E-2</v>
      </c>
      <c r="K80" s="51">
        <f t="shared" si="3"/>
        <v>30.958576598948564</v>
      </c>
      <c r="L80" s="31"/>
      <c r="M80" s="34"/>
    </row>
    <row r="81" spans="1:13" s="4" customFormat="1" ht="26.25" customHeight="1" x14ac:dyDescent="0.2">
      <c r="A81" s="33">
        <v>59</v>
      </c>
      <c r="B81" s="31">
        <v>82</v>
      </c>
      <c r="C81" s="36">
        <v>10136932153</v>
      </c>
      <c r="D81" s="105"/>
      <c r="E81" s="91" t="s">
        <v>134</v>
      </c>
      <c r="F81" s="97">
        <v>39651</v>
      </c>
      <c r="G81" s="87" t="s">
        <v>52</v>
      </c>
      <c r="H81" s="36" t="s">
        <v>59</v>
      </c>
      <c r="I81" s="95">
        <v>0.15174799999999999</v>
      </c>
      <c r="J81" s="67">
        <f t="shared" si="2"/>
        <v>2.3610999999999993E-2</v>
      </c>
      <c r="K81" s="51">
        <f t="shared" si="3"/>
        <v>30.890028204655088</v>
      </c>
      <c r="L81" s="31"/>
      <c r="M81" s="34"/>
    </row>
    <row r="82" spans="1:13" s="4" customFormat="1" ht="26.25" customHeight="1" x14ac:dyDescent="0.2">
      <c r="A82" s="33">
        <v>60</v>
      </c>
      <c r="B82" s="31">
        <v>70</v>
      </c>
      <c r="C82" s="36">
        <v>10128810526</v>
      </c>
      <c r="D82" s="105"/>
      <c r="E82" s="91" t="s">
        <v>135</v>
      </c>
      <c r="F82" s="97">
        <v>39315</v>
      </c>
      <c r="G82" s="87" t="s">
        <v>52</v>
      </c>
      <c r="H82" s="36" t="s">
        <v>57</v>
      </c>
      <c r="I82" s="95">
        <v>0.152083</v>
      </c>
      <c r="J82" s="67">
        <f t="shared" si="2"/>
        <v>2.3945999999999995E-2</v>
      </c>
      <c r="K82" s="51">
        <f t="shared" si="3"/>
        <v>30.821985363255589</v>
      </c>
      <c r="L82" s="31"/>
      <c r="M82" s="34"/>
    </row>
    <row r="83" spans="1:13" s="4" customFormat="1" ht="26.25" customHeight="1" x14ac:dyDescent="0.2">
      <c r="A83" s="33">
        <v>61</v>
      </c>
      <c r="B83" s="31">
        <v>92</v>
      </c>
      <c r="C83" s="36">
        <v>10128503257</v>
      </c>
      <c r="D83" s="105"/>
      <c r="E83" s="91" t="s">
        <v>136</v>
      </c>
      <c r="F83" s="97">
        <v>39555</v>
      </c>
      <c r="G83" s="87" t="s">
        <v>46</v>
      </c>
      <c r="H83" s="36" t="s">
        <v>129</v>
      </c>
      <c r="I83" s="95">
        <v>0.15235000000000001</v>
      </c>
      <c r="J83" s="67">
        <f t="shared" si="2"/>
        <v>2.4213000000000012E-2</v>
      </c>
      <c r="K83" s="51">
        <f t="shared" si="3"/>
        <v>30.767968493600257</v>
      </c>
      <c r="L83" s="31"/>
      <c r="M83" s="34"/>
    </row>
    <row r="84" spans="1:13" s="4" customFormat="1" ht="26.25" customHeight="1" x14ac:dyDescent="0.2">
      <c r="A84" s="33">
        <v>62</v>
      </c>
      <c r="B84" s="31">
        <v>71</v>
      </c>
      <c r="C84" s="36">
        <v>10139327649</v>
      </c>
      <c r="D84" s="105"/>
      <c r="E84" s="91" t="s">
        <v>137</v>
      </c>
      <c r="F84" s="97">
        <v>39406</v>
      </c>
      <c r="G84" s="87" t="s">
        <v>52</v>
      </c>
      <c r="H84" s="36" t="s">
        <v>57</v>
      </c>
      <c r="I84" s="95">
        <v>0.15304400000000001</v>
      </c>
      <c r="J84" s="67">
        <f t="shared" si="2"/>
        <v>2.4907000000000012E-2</v>
      </c>
      <c r="K84" s="51">
        <f t="shared" si="3"/>
        <v>30.628446721204355</v>
      </c>
      <c r="L84" s="31"/>
      <c r="M84" s="34"/>
    </row>
    <row r="85" spans="1:13" s="4" customFormat="1" ht="26.25" customHeight="1" x14ac:dyDescent="0.2">
      <c r="A85" s="33">
        <v>63</v>
      </c>
      <c r="B85" s="31">
        <v>85</v>
      </c>
      <c r="C85" s="36">
        <v>10141093453</v>
      </c>
      <c r="D85" s="105"/>
      <c r="E85" s="91" t="s">
        <v>138</v>
      </c>
      <c r="F85" s="97">
        <v>39494</v>
      </c>
      <c r="G85" s="87" t="s">
        <v>52</v>
      </c>
      <c r="H85" s="36" t="s">
        <v>121</v>
      </c>
      <c r="I85" s="95">
        <v>0.15312500000000001</v>
      </c>
      <c r="J85" s="67">
        <f t="shared" si="2"/>
        <v>2.498800000000001E-2</v>
      </c>
      <c r="K85" s="51">
        <f t="shared" si="3"/>
        <v>30.612244897959183</v>
      </c>
      <c r="L85" s="31"/>
      <c r="M85" s="34"/>
    </row>
    <row r="86" spans="1:13" s="4" customFormat="1" ht="26.25" customHeight="1" x14ac:dyDescent="0.2">
      <c r="A86" s="33" t="s">
        <v>51</v>
      </c>
      <c r="B86" s="31">
        <v>68</v>
      </c>
      <c r="C86" s="36">
        <v>10128810728</v>
      </c>
      <c r="D86" s="106"/>
      <c r="E86" s="96" t="s">
        <v>143</v>
      </c>
      <c r="F86" s="97">
        <v>39271</v>
      </c>
      <c r="G86" s="87" t="s">
        <v>46</v>
      </c>
      <c r="H86" s="36" t="s">
        <v>57</v>
      </c>
      <c r="I86" s="67"/>
      <c r="J86" s="67"/>
      <c r="K86" s="51"/>
      <c r="L86" s="31"/>
      <c r="M86" s="34" t="s">
        <v>72</v>
      </c>
    </row>
    <row r="87" spans="1:13" s="4" customFormat="1" ht="26.25" customHeight="1" x14ac:dyDescent="0.2">
      <c r="A87" s="33" t="s">
        <v>51</v>
      </c>
      <c r="B87" s="31">
        <v>96</v>
      </c>
      <c r="C87" s="36">
        <v>10140354738</v>
      </c>
      <c r="D87" s="106"/>
      <c r="E87" s="96" t="s">
        <v>144</v>
      </c>
      <c r="F87" s="97">
        <v>39710</v>
      </c>
      <c r="G87" s="87" t="s">
        <v>46</v>
      </c>
      <c r="H87" s="36" t="s">
        <v>145</v>
      </c>
      <c r="I87" s="67"/>
      <c r="J87" s="67"/>
      <c r="K87" s="51"/>
      <c r="L87" s="31"/>
      <c r="M87" s="34" t="s">
        <v>149</v>
      </c>
    </row>
    <row r="88" spans="1:13" s="4" customFormat="1" ht="26.25" customHeight="1" x14ac:dyDescent="0.2">
      <c r="A88" s="33" t="s">
        <v>51</v>
      </c>
      <c r="B88" s="31">
        <v>95</v>
      </c>
      <c r="C88" s="36">
        <v>10128960571</v>
      </c>
      <c r="D88" s="106"/>
      <c r="E88" s="96" t="s">
        <v>146</v>
      </c>
      <c r="F88" s="97">
        <v>39342</v>
      </c>
      <c r="G88" s="87" t="s">
        <v>46</v>
      </c>
      <c r="H88" s="36" t="s">
        <v>145</v>
      </c>
      <c r="I88" s="67"/>
      <c r="J88" s="67"/>
      <c r="K88" s="51"/>
      <c r="L88" s="31"/>
      <c r="M88" s="34" t="s">
        <v>149</v>
      </c>
    </row>
    <row r="89" spans="1:13" s="4" customFormat="1" ht="26.25" customHeight="1" x14ac:dyDescent="0.2">
      <c r="A89" s="33" t="s">
        <v>51</v>
      </c>
      <c r="B89" s="31">
        <v>64</v>
      </c>
      <c r="C89" s="36">
        <v>10128711001</v>
      </c>
      <c r="D89" s="106"/>
      <c r="E89" s="96" t="s">
        <v>147</v>
      </c>
      <c r="F89" s="97">
        <v>39652</v>
      </c>
      <c r="G89" s="87" t="s">
        <v>46</v>
      </c>
      <c r="H89" s="36" t="s">
        <v>57</v>
      </c>
      <c r="I89" s="67"/>
      <c r="J89" s="67"/>
      <c r="K89" s="51"/>
      <c r="L89" s="31"/>
      <c r="M89" s="34" t="s">
        <v>149</v>
      </c>
    </row>
    <row r="90" spans="1:13" s="4" customFormat="1" ht="26.25" customHeight="1" thickBot="1" x14ac:dyDescent="0.25">
      <c r="A90" s="84" t="s">
        <v>51</v>
      </c>
      <c r="B90" s="82">
        <v>72</v>
      </c>
      <c r="C90" s="85">
        <v>10117776774</v>
      </c>
      <c r="D90" s="107"/>
      <c r="E90" s="108" t="s">
        <v>148</v>
      </c>
      <c r="F90" s="109">
        <v>39255</v>
      </c>
      <c r="G90" s="89" t="s">
        <v>38</v>
      </c>
      <c r="H90" s="85" t="s">
        <v>60</v>
      </c>
      <c r="I90" s="81"/>
      <c r="J90" s="81"/>
      <c r="K90" s="73"/>
      <c r="L90" s="82"/>
      <c r="M90" s="86" t="s">
        <v>149</v>
      </c>
    </row>
    <row r="91" spans="1:13" ht="9" customHeight="1" thickTop="1" thickBot="1" x14ac:dyDescent="0.25">
      <c r="A91" s="98"/>
      <c r="B91" s="99"/>
      <c r="C91" s="99"/>
      <c r="D91" s="100"/>
      <c r="E91" s="101"/>
      <c r="F91" s="102"/>
      <c r="G91" s="103"/>
      <c r="H91" s="102"/>
      <c r="I91" s="104"/>
      <c r="J91" s="104"/>
      <c r="K91" s="52"/>
      <c r="L91" s="104"/>
      <c r="M91" s="104"/>
    </row>
    <row r="92" spans="1:13" ht="15.75" thickTop="1" x14ac:dyDescent="0.2">
      <c r="A92" s="144" t="s">
        <v>5</v>
      </c>
      <c r="B92" s="145"/>
      <c r="C92" s="145"/>
      <c r="D92" s="145"/>
      <c r="E92" s="145"/>
      <c r="F92" s="145"/>
      <c r="G92" s="145"/>
      <c r="H92" s="145" t="s">
        <v>6</v>
      </c>
      <c r="I92" s="145"/>
      <c r="J92" s="145"/>
      <c r="K92" s="145"/>
      <c r="L92" s="145"/>
      <c r="M92" s="146"/>
    </row>
    <row r="93" spans="1:13" x14ac:dyDescent="0.2">
      <c r="A93" s="37" t="s">
        <v>28</v>
      </c>
      <c r="B93" s="8"/>
      <c r="C93" s="40"/>
      <c r="D93" s="8"/>
      <c r="E93" s="77"/>
      <c r="F93" s="55"/>
      <c r="G93" s="61"/>
      <c r="H93" s="41" t="s">
        <v>39</v>
      </c>
      <c r="I93" s="74">
        <v>14</v>
      </c>
      <c r="J93" s="55"/>
      <c r="K93" s="56"/>
      <c r="L93" s="53" t="s">
        <v>37</v>
      </c>
      <c r="M93" s="88">
        <f>COUNTIF(G23:G90,"ЗМС")</f>
        <v>0</v>
      </c>
    </row>
    <row r="94" spans="1:13" x14ac:dyDescent="0.2">
      <c r="A94" s="37" t="s">
        <v>29</v>
      </c>
      <c r="B94" s="8"/>
      <c r="C94" s="42"/>
      <c r="D94" s="8"/>
      <c r="E94" s="75"/>
      <c r="F94" s="62"/>
      <c r="G94" s="63"/>
      <c r="H94" s="43" t="s">
        <v>32</v>
      </c>
      <c r="I94" s="74">
        <f>I95+I100</f>
        <v>68</v>
      </c>
      <c r="J94" s="57"/>
      <c r="K94" s="58"/>
      <c r="L94" s="53" t="s">
        <v>22</v>
      </c>
      <c r="M94" s="88">
        <f>COUNTIF(G23:G90,"МСМК")</f>
        <v>0</v>
      </c>
    </row>
    <row r="95" spans="1:13" x14ac:dyDescent="0.2">
      <c r="A95" s="37" t="s">
        <v>30</v>
      </c>
      <c r="B95" s="8"/>
      <c r="C95" s="45"/>
      <c r="D95" s="8"/>
      <c r="E95" s="74"/>
      <c r="F95" s="62"/>
      <c r="G95" s="63"/>
      <c r="H95" s="43" t="s">
        <v>33</v>
      </c>
      <c r="I95" s="74">
        <f>I96+I97+I98+I99</f>
        <v>68</v>
      </c>
      <c r="J95" s="57"/>
      <c r="K95" s="58"/>
      <c r="L95" s="53" t="s">
        <v>25</v>
      </c>
      <c r="M95" s="88">
        <f>COUNTIF(G23:G90,"МС")</f>
        <v>0</v>
      </c>
    </row>
    <row r="96" spans="1:13" x14ac:dyDescent="0.2">
      <c r="A96" s="37" t="s">
        <v>31</v>
      </c>
      <c r="B96" s="8"/>
      <c r="C96" s="45"/>
      <c r="D96" s="8"/>
      <c r="E96" s="74"/>
      <c r="F96" s="62"/>
      <c r="G96" s="63"/>
      <c r="H96" s="43" t="s">
        <v>34</v>
      </c>
      <c r="I96" s="74">
        <f>COUNT(A23:A120)</f>
        <v>63</v>
      </c>
      <c r="J96" s="57"/>
      <c r="K96" s="58"/>
      <c r="L96" s="53" t="s">
        <v>38</v>
      </c>
      <c r="M96" s="88">
        <f>COUNTIF(G23:G90,"КМС")</f>
        <v>27</v>
      </c>
    </row>
    <row r="97" spans="1:13" x14ac:dyDescent="0.2">
      <c r="A97" s="37"/>
      <c r="B97" s="8"/>
      <c r="C97" s="45"/>
      <c r="D97" s="8"/>
      <c r="E97" s="28"/>
      <c r="F97" s="62"/>
      <c r="G97" s="63"/>
      <c r="H97" s="43" t="s">
        <v>47</v>
      </c>
      <c r="I97" s="74">
        <f>COUNTIF(A23:A119,"ЛИМ")</f>
        <v>0</v>
      </c>
      <c r="J97" s="57"/>
      <c r="K97" s="58"/>
      <c r="L97" s="53" t="s">
        <v>46</v>
      </c>
      <c r="M97" s="88">
        <f>COUNTIF(G23:G90,"1 СР")</f>
        <v>24</v>
      </c>
    </row>
    <row r="98" spans="1:13" x14ac:dyDescent="0.2">
      <c r="A98" s="37"/>
      <c r="B98" s="8"/>
      <c r="C98" s="8"/>
      <c r="D98" s="8"/>
      <c r="E98" s="28"/>
      <c r="F98" s="62"/>
      <c r="G98" s="63"/>
      <c r="H98" s="43" t="s">
        <v>35</v>
      </c>
      <c r="I98" s="74">
        <f>COUNTIF(A23:A119,"НФ")</f>
        <v>5</v>
      </c>
      <c r="J98" s="57"/>
      <c r="K98" s="58"/>
      <c r="L98" s="53" t="s">
        <v>52</v>
      </c>
      <c r="M98" s="88">
        <f>COUNTIF(G23:G90,"2 СР")</f>
        <v>17</v>
      </c>
    </row>
    <row r="99" spans="1:13" x14ac:dyDescent="0.2">
      <c r="A99" s="37"/>
      <c r="B99" s="8"/>
      <c r="C99" s="8"/>
      <c r="D99" s="8"/>
      <c r="E99" s="28"/>
      <c r="F99" s="62"/>
      <c r="G99" s="63"/>
      <c r="H99" s="43" t="s">
        <v>40</v>
      </c>
      <c r="I99" s="74">
        <f>COUNTIF(A23:A119,"ДСКВ")</f>
        <v>0</v>
      </c>
      <c r="J99" s="57"/>
      <c r="K99" s="58"/>
      <c r="L99" s="53" t="s">
        <v>53</v>
      </c>
      <c r="M99" s="88">
        <f>COUNTIF(G23:G91,"3 СР")</f>
        <v>0</v>
      </c>
    </row>
    <row r="100" spans="1:13" x14ac:dyDescent="0.2">
      <c r="A100" s="37"/>
      <c r="B100" s="8"/>
      <c r="C100" s="8"/>
      <c r="D100" s="8"/>
      <c r="E100" s="28"/>
      <c r="F100" s="64"/>
      <c r="G100" s="65"/>
      <c r="H100" s="43" t="s">
        <v>36</v>
      </c>
      <c r="I100" s="74">
        <f>COUNTIF(A23:A119,"НС")</f>
        <v>0</v>
      </c>
      <c r="J100" s="59"/>
      <c r="K100" s="60"/>
      <c r="L100" s="53"/>
      <c r="M100" s="44"/>
    </row>
    <row r="101" spans="1:13" ht="9.75" customHeight="1" x14ac:dyDescent="0.2">
      <c r="A101" s="18"/>
      <c r="M101" s="19"/>
    </row>
    <row r="102" spans="1:13" ht="15.75" x14ac:dyDescent="0.2">
      <c r="A102" s="147" t="s">
        <v>3</v>
      </c>
      <c r="B102" s="148"/>
      <c r="C102" s="148"/>
      <c r="D102" s="148"/>
      <c r="E102" s="148"/>
      <c r="F102" s="148" t="s">
        <v>13</v>
      </c>
      <c r="G102" s="148"/>
      <c r="H102" s="148"/>
      <c r="I102" s="148"/>
      <c r="J102" s="148" t="s">
        <v>4</v>
      </c>
      <c r="K102" s="148"/>
      <c r="L102" s="148"/>
      <c r="M102" s="149"/>
    </row>
    <row r="103" spans="1:13" x14ac:dyDescent="0.2">
      <c r="A103" s="135"/>
      <c r="B103" s="117"/>
      <c r="C103" s="117"/>
      <c r="D103" s="117"/>
      <c r="E103" s="117"/>
      <c r="F103" s="117"/>
      <c r="G103" s="150"/>
      <c r="H103" s="150"/>
      <c r="I103" s="150"/>
      <c r="J103" s="150"/>
      <c r="K103" s="150"/>
      <c r="L103" s="150"/>
      <c r="M103" s="151"/>
    </row>
    <row r="104" spans="1:13" x14ac:dyDescent="0.2">
      <c r="A104" s="70"/>
      <c r="D104" s="71"/>
      <c r="E104" s="71"/>
      <c r="F104" s="71"/>
      <c r="G104" s="71"/>
      <c r="H104" s="71"/>
      <c r="I104" s="71"/>
      <c r="J104" s="71"/>
      <c r="K104" s="71"/>
      <c r="L104" s="71"/>
      <c r="M104" s="72"/>
    </row>
    <row r="105" spans="1:13" x14ac:dyDescent="0.2">
      <c r="A105" s="70"/>
      <c r="D105" s="71"/>
      <c r="E105" s="71"/>
      <c r="F105" s="71"/>
      <c r="G105" s="71"/>
      <c r="H105" s="71"/>
      <c r="I105" s="71"/>
      <c r="J105" s="71"/>
      <c r="K105" s="71"/>
      <c r="L105" s="71"/>
      <c r="M105" s="72"/>
    </row>
    <row r="106" spans="1:13" x14ac:dyDescent="0.2">
      <c r="A106" s="135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55"/>
    </row>
    <row r="107" spans="1:13" x14ac:dyDescent="0.2">
      <c r="A107" s="135"/>
      <c r="B107" s="117"/>
      <c r="C107" s="117"/>
      <c r="D107" s="117"/>
      <c r="E107" s="117"/>
      <c r="F107" s="117"/>
      <c r="G107" s="136"/>
      <c r="H107" s="136"/>
      <c r="I107" s="136"/>
      <c r="J107" s="136"/>
      <c r="K107" s="136"/>
      <c r="L107" s="136"/>
      <c r="M107" s="137"/>
    </row>
    <row r="108" spans="1:13" ht="16.5" thickBot="1" x14ac:dyDescent="0.25">
      <c r="A108" s="152"/>
      <c r="B108" s="153"/>
      <c r="C108" s="153"/>
      <c r="D108" s="153"/>
      <c r="E108" s="153"/>
      <c r="F108" s="153" t="str">
        <f>H17</f>
        <v>Попова Е.В. (ВК, г.Воронеж)</v>
      </c>
      <c r="G108" s="153"/>
      <c r="H108" s="153"/>
      <c r="I108" s="153"/>
      <c r="J108" s="153" t="str">
        <f>H18</f>
        <v>Воронов А.М. (1СК, г.Майкоп)</v>
      </c>
      <c r="K108" s="153"/>
      <c r="L108" s="153"/>
      <c r="M108" s="154"/>
    </row>
    <row r="109" spans="1:13" ht="13.5" thickTop="1" x14ac:dyDescent="0.2"/>
  </sheetData>
  <mergeCells count="41">
    <mergeCell ref="G103:M103"/>
    <mergeCell ref="A108:E108"/>
    <mergeCell ref="F108:I108"/>
    <mergeCell ref="J108:M108"/>
    <mergeCell ref="A106:F106"/>
    <mergeCell ref="G106:M106"/>
    <mergeCell ref="F21:F22"/>
    <mergeCell ref="G21:G22"/>
    <mergeCell ref="H21:H22"/>
    <mergeCell ref="A107:F107"/>
    <mergeCell ref="G107:M107"/>
    <mergeCell ref="I21:I22"/>
    <mergeCell ref="J21:J22"/>
    <mergeCell ref="K21:K22"/>
    <mergeCell ref="L21:L22"/>
    <mergeCell ref="M21:M22"/>
    <mergeCell ref="A92:G92"/>
    <mergeCell ref="H92:M92"/>
    <mergeCell ref="A102:E102"/>
    <mergeCell ref="F102:I102"/>
    <mergeCell ref="J102:M102"/>
    <mergeCell ref="A103:F103"/>
    <mergeCell ref="A21:A22"/>
    <mergeCell ref="B21:B22"/>
    <mergeCell ref="C21:C22"/>
    <mergeCell ref="D21:D22"/>
    <mergeCell ref="E21:E22"/>
    <mergeCell ref="I15:M15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</mergeCells>
  <conditionalFormatting sqref="B1 B6:B7 B9:B11 B13:B14 B16:B1048576">
    <cfRule type="duplicateValues" dxfId="3" priority="5"/>
  </conditionalFormatting>
  <conditionalFormatting sqref="B2">
    <cfRule type="duplicateValues" dxfId="2" priority="4"/>
  </conditionalFormatting>
  <conditionalFormatting sqref="B3">
    <cfRule type="duplicateValues" dxfId="1" priority="3"/>
  </conditionalFormatting>
  <conditionalFormatting sqref="B4">
    <cfRule type="duplicateValues" dxfId="0" priority="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девушки</vt:lpstr>
      <vt:lpstr>'многодневная гонка девушки'!Заголовки_для_печати</vt:lpstr>
      <vt:lpstr>'многодневная гонка девушки'!Область_печати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2022-03-14T01:54:10Z</cp:lastPrinted>
  <dcterms:created xsi:type="dcterms:W3CDTF">1996-10-08T23:32:33Z</dcterms:created>
  <dcterms:modified xsi:type="dcterms:W3CDTF">2023-04-07T15:55:48Z</dcterms:modified>
</cp:coreProperties>
</file>