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11.2. ПСФО ЧСФО, Омск, 17-19.06.2023\"/>
    </mc:Choice>
  </mc:AlternateContent>
  <xr:revisionPtr revIDLastSave="0" documentId="13_ncr:1_{2EDB3E9F-A511-4B20-B5C9-893EA3161CAC}" xr6:coauthVersionLast="47" xr6:coauthVersionMax="47" xr10:uidLastSave="{00000000-0000-0000-0000-000000000000}"/>
  <bookViews>
    <workbookView xWindow="-108" yWindow="-108" windowWidth="23256" windowHeight="12456" tabRatio="789" firstSheet="2" activeTab="7" xr2:uid="{00000000-000D-0000-FFFF-FFFF00000000}"/>
  </bookViews>
  <sheets>
    <sheet name="ПСФО гонка на время Ю" sheetId="105" r:id="rId1"/>
    <sheet name="ПСФО Классик Ю" sheetId="107" r:id="rId2"/>
    <sheet name="ПСФО Эстафета Ю" sheetId="102" r:id="rId3"/>
    <sheet name="ПСФО гонка на время Ст.ю" sheetId="109" r:id="rId4"/>
    <sheet name="ПСФО Классик Ст.ю" sheetId="111" r:id="rId5"/>
    <sheet name="ПСФО гонка на время Ст.д" sheetId="113" r:id="rId6"/>
    <sheet name="ПСФО Классик Ст.д" sheetId="116" r:id="rId7"/>
    <sheet name="ПСФО Эстафета Ст.ю-д" sheetId="112" r:id="rId8"/>
  </sheets>
  <definedNames>
    <definedName name="_xlnm.Print_Titles" localSheetId="5">'ПСФО гонка на время Ст.д'!$21:$22</definedName>
    <definedName name="_xlnm.Print_Titles" localSheetId="3">'ПСФО гонка на время Ст.ю'!$21:$22</definedName>
    <definedName name="_xlnm.Print_Titles" localSheetId="0">'ПСФО гонка на время Ю'!$21:$22</definedName>
    <definedName name="_xlnm.Print_Titles" localSheetId="6">'ПСФО Классик Ст.д'!$21:$22</definedName>
    <definedName name="_xlnm.Print_Titles" localSheetId="4">'ПСФО Классик Ст.ю'!$21:$22</definedName>
    <definedName name="_xlnm.Print_Titles" localSheetId="1">'ПСФО Классик Ю'!$21:$22</definedName>
    <definedName name="_xlnm.Print_Titles" localSheetId="7">'ПСФО Эстафета Ст.ю-д'!$21:$22</definedName>
    <definedName name="_xlnm.Print_Titles" localSheetId="2">'ПСФО Эстафета Ю'!$21:$22</definedName>
    <definedName name="_xlnm.Print_Area" localSheetId="5">'ПСФО гонка на время Ст.д'!$A$1:$K$46</definedName>
    <definedName name="_xlnm.Print_Area" localSheetId="3">'ПСФО гонка на время Ст.ю'!$A$1:$K$49</definedName>
    <definedName name="_xlnm.Print_Area" localSheetId="0">'ПСФО гонка на время Ю'!$A$1:$K$52</definedName>
    <definedName name="_xlnm.Print_Area" localSheetId="6">'ПСФО Классик Ст.д'!$A$1:$K$46</definedName>
    <definedName name="_xlnm.Print_Area" localSheetId="4">'ПСФО Классик Ст.ю'!$A$1:$K$49</definedName>
    <definedName name="_xlnm.Print_Area" localSheetId="1">'ПСФО Классик Ю'!$A$1:$J$52</definedName>
    <definedName name="_xlnm.Print_Area" localSheetId="7">'ПСФО Эстафета Ст.ю-д'!$A$1:$K$55</definedName>
    <definedName name="_xlnm.Print_Area" localSheetId="2">'ПСФО Эстафета Ю'!$A$1:$K$55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7" l="1"/>
  <c r="H42" i="107"/>
  <c r="H43" i="107"/>
  <c r="H44" i="107"/>
  <c r="H40" i="107" l="1"/>
  <c r="H39" i="107" s="1"/>
  <c r="I46" i="116" l="1"/>
  <c r="E46" i="116"/>
  <c r="A46" i="116"/>
  <c r="K38" i="116"/>
  <c r="H38" i="116"/>
  <c r="K37" i="116"/>
  <c r="H37" i="116"/>
  <c r="K36" i="116"/>
  <c r="H36" i="116"/>
  <c r="K35" i="116"/>
  <c r="H35" i="116"/>
  <c r="K34" i="116"/>
  <c r="K33" i="116"/>
  <c r="K32" i="116"/>
  <c r="H32" i="116" a="1"/>
  <c r="H32" i="116" s="1"/>
  <c r="I46" i="113"/>
  <c r="E46" i="113"/>
  <c r="A46" i="113"/>
  <c r="K38" i="113"/>
  <c r="H38" i="113"/>
  <c r="K37" i="113"/>
  <c r="H37" i="113"/>
  <c r="K36" i="113"/>
  <c r="H36" i="113"/>
  <c r="K35" i="113"/>
  <c r="H35" i="113"/>
  <c r="H34" i="113" s="1"/>
  <c r="H33" i="113" s="1"/>
  <c r="K34" i="113"/>
  <c r="K33" i="113"/>
  <c r="K32" i="113"/>
  <c r="H32" i="113" a="1"/>
  <c r="H32" i="113" s="1"/>
  <c r="H41" i="112" a="1"/>
  <c r="H41" i="112" s="1"/>
  <c r="I55" i="112"/>
  <c r="E55" i="112"/>
  <c r="A55" i="112"/>
  <c r="K47" i="112"/>
  <c r="K46" i="112"/>
  <c r="K45" i="112"/>
  <c r="K44" i="112"/>
  <c r="K43" i="112"/>
  <c r="K42" i="112"/>
  <c r="K41" i="112"/>
  <c r="A38" i="112"/>
  <c r="A37" i="112"/>
  <c r="A36" i="112"/>
  <c r="A34" i="112"/>
  <c r="A33" i="112"/>
  <c r="A32" i="112"/>
  <c r="A30" i="112"/>
  <c r="A29" i="112"/>
  <c r="A28" i="112"/>
  <c r="A26" i="112"/>
  <c r="A25" i="112"/>
  <c r="A24" i="112"/>
  <c r="I49" i="111"/>
  <c r="E49" i="111"/>
  <c r="A49" i="111"/>
  <c r="K41" i="111"/>
  <c r="H41" i="111"/>
  <c r="K40" i="111"/>
  <c r="H40" i="111"/>
  <c r="K39" i="111"/>
  <c r="H39" i="111"/>
  <c r="K38" i="111"/>
  <c r="H38" i="111"/>
  <c r="K37" i="111"/>
  <c r="K36" i="111"/>
  <c r="K35" i="111"/>
  <c r="H35" i="111" a="1"/>
  <c r="H35" i="111" s="1"/>
  <c r="I49" i="109"/>
  <c r="E49" i="109"/>
  <c r="A49" i="109"/>
  <c r="K41" i="109"/>
  <c r="H41" i="109"/>
  <c r="K40" i="109"/>
  <c r="H40" i="109"/>
  <c r="K39" i="109"/>
  <c r="H39" i="109"/>
  <c r="K38" i="109"/>
  <c r="H38" i="109"/>
  <c r="K37" i="109"/>
  <c r="K36" i="109"/>
  <c r="K35" i="109"/>
  <c r="H35" i="109" a="1"/>
  <c r="H35" i="109" s="1"/>
  <c r="H34" i="116" l="1"/>
  <c r="H33" i="116" s="1"/>
  <c r="H37" i="111"/>
  <c r="H36" i="111" s="1"/>
  <c r="H37" i="109"/>
  <c r="H36" i="109" s="1"/>
  <c r="H52" i="107" l="1"/>
  <c r="E52" i="107"/>
  <c r="A52" i="107"/>
  <c r="J44" i="107"/>
  <c r="J43" i="107"/>
  <c r="J42" i="107"/>
  <c r="J41" i="107"/>
  <c r="J40" i="107"/>
  <c r="J39" i="107"/>
  <c r="J38" i="107"/>
  <c r="H41" i="105" l="1"/>
  <c r="H44" i="105"/>
  <c r="H43" i="105"/>
  <c r="H42" i="105"/>
  <c r="H40" i="105" l="1"/>
  <c r="H39" i="105" s="1"/>
  <c r="I52" i="105" l="1"/>
  <c r="E52" i="105"/>
  <c r="A52" i="105"/>
  <c r="K44" i="105"/>
  <c r="K43" i="105"/>
  <c r="K42" i="105"/>
  <c r="K41" i="105"/>
  <c r="K40" i="105"/>
  <c r="K39" i="105"/>
  <c r="K38" i="105"/>
  <c r="H38" i="105" l="1" a="1"/>
  <c r="H38" i="105" s="1"/>
  <c r="H41" i="102" l="1" a="1"/>
  <c r="H41" i="102" s="1"/>
  <c r="K43" i="102"/>
  <c r="I55" i="102"/>
  <c r="E55" i="102"/>
  <c r="A55" i="102"/>
  <c r="K47" i="102" l="1"/>
  <c r="K46" i="102"/>
  <c r="K45" i="102"/>
  <c r="K44" i="102"/>
  <c r="K42" i="102"/>
  <c r="K41" i="102"/>
  <c r="A38" i="102"/>
  <c r="A37" i="102"/>
  <c r="A36" i="102"/>
  <c r="A34" i="102"/>
  <c r="A33" i="102"/>
  <c r="A32" i="102"/>
  <c r="A30" i="102"/>
  <c r="A29" i="102"/>
  <c r="A28" i="102"/>
  <c r="A26" i="102"/>
  <c r="A25" i="102"/>
  <c r="A24" i="10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<sst xmlns="http://schemas.openxmlformats.org/spreadsheetml/2006/main" count="699" uniqueCount="123">
  <si>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</si>
  <si>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</si>
  <si>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</si>
  <si>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</si>
  <si>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</si>
  <si>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</si>
  <si>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</si>
  <si>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</si>
  <si>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</si>
  <si>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</si>
  <si>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</si>
  <si>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</si>
  <si>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</si>
  <si>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</si>
  <si>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</si>
  <si>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</si>
  <si>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</si>
  <si>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</si>
  <si>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</si>
  <si>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</si>
  <si>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</si>
  <si>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</si>
  <si>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</si>
  <si>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</si>
  <si>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</si>
  <si>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</si>
  <si>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</si>
  <si>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</si>
  <si>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</si>
  <si>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</si>
  <si>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</si>
  <si>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</si>
  <si>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</si>
  <si>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</si>
  <si>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2 СР</t>
  </si>
  <si>
    <t>3 СР</t>
  </si>
  <si>
    <t>ВМХ - эстафета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</si>
  <si>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</si>
  <si>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</si>
  <si>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</si>
  <si>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</si>
  <si>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</si>
  <si>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</si>
  <si>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>450 м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</si>
  <si>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</si>
  <si>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</si>
  <si>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</si>
  <si>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</si>
  <si>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</si>
  <si>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</si>
  <si>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РЕЗУЛЬТАТ</t>
  </si>
  <si>
    <t>ВМХ - гонка на время</t>
  </si>
  <si>
    <t>Омская обл.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</si>
  <si>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</si>
  <si>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</si>
  <si>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</si>
  <si>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</si>
  <si>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</si>
  <si>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>8 м</t>
  </si>
  <si>
    <t xml:space="preserve">Заявлено </t>
  </si>
  <si>
    <t xml:space="preserve">Стартовало </t>
  </si>
  <si>
    <t>№ ВРВС: 0080011611Я</t>
  </si>
  <si>
    <t>ВМХ - гонка - "Классик" (или "Классик-смешанная")</t>
  </si>
  <si>
    <t>МИНИСТЕРСТВО ПО ДЕЛАМ МОЛОДЕЖИ ФИЗИЧЕСКОЙ КУЛЬТУРЫ И СПОРТА ОМСКОЙ ОБЛАСТИ</t>
  </si>
  <si>
    <t xml:space="preserve">ОРОО "ФЕДЕРАЦИЯ ВЕЛОСИПЕДНОГО СПОРТА" </t>
  </si>
  <si>
    <t>БУ ОО ДО "СШОР "АКАДЕМИЯ ВЕЛОСПОРТА"</t>
  </si>
  <si>
    <t>МЕСТО ПРОВЕДЕНИЯ: г. Омск</t>
  </si>
  <si>
    <t>ДАТА ПРОВЕДЕНИЯ: 17 июня 2023 г.</t>
  </si>
  <si>
    <t>Поляков В.В. (IК, г. Омск)</t>
  </si>
  <si>
    <t>Кочеткова Е.А. (ВК, г. Омск)</t>
  </si>
  <si>
    <t>Кононенко О.В. (2К, г. Омск)</t>
  </si>
  <si>
    <t>№ ЕКП 2023: 29892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</si>
  <si>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</si>
  <si>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11ч 30м</t>
    </r>
  </si>
  <si>
    <t>Молдаванов Андрей</t>
  </si>
  <si>
    <t>Иркутская обл.</t>
  </si>
  <si>
    <t>Ширлин Семен</t>
  </si>
  <si>
    <t>Щербаков Артемий</t>
  </si>
  <si>
    <t>Гладков Григорий</t>
  </si>
  <si>
    <t>Ерофеев Ярослав</t>
  </si>
  <si>
    <t>Бухтияров Никита</t>
  </si>
  <si>
    <t>Леонтьев Виктор</t>
  </si>
  <si>
    <t>Пивоваров Геннадий</t>
  </si>
  <si>
    <t>Константинов Владислав</t>
  </si>
  <si>
    <t>Демощенко Анатолий</t>
  </si>
  <si>
    <t>Бутерос Егор</t>
  </si>
  <si>
    <t>Волчемисов Вячеслав</t>
  </si>
  <si>
    <t>Сафонов Илья</t>
  </si>
  <si>
    <t>Бухтияров икита</t>
  </si>
  <si>
    <t>Молдованов Андрей</t>
  </si>
  <si>
    <t>Иванцов Никита</t>
  </si>
  <si>
    <t>Кононенко Дмитрий</t>
  </si>
  <si>
    <t>Веревкин Сергей</t>
  </si>
  <si>
    <t>ДАТА ПРОВЕДЕНИЯ: 18 июня 2023 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</si>
  <si>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</si>
  <si>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Шефер Дмитрий</t>
  </si>
  <si>
    <t>Гольцов Илья</t>
  </si>
  <si>
    <t>Дорожкин Игорь</t>
  </si>
  <si>
    <t>Бондаренко Владислав</t>
  </si>
  <si>
    <t>Рандовцев Максим</t>
  </si>
  <si>
    <t>Нинштиль Кирилл</t>
  </si>
  <si>
    <t>Перфильев Виталий</t>
  </si>
  <si>
    <t>Петров Тихон</t>
  </si>
  <si>
    <t>Глухих Никита</t>
  </si>
  <si>
    <t>Долматов Максим</t>
  </si>
  <si>
    <t>Ширлин Георгий</t>
  </si>
  <si>
    <t>Рандвцев Максим</t>
  </si>
  <si>
    <t>Сорокин Никта</t>
  </si>
  <si>
    <t>Бережнев Захар</t>
  </si>
  <si>
    <t>Метелев Данил</t>
  </si>
  <si>
    <t>Кедров Тимофей</t>
  </si>
  <si>
    <t>Золотухин Егор</t>
  </si>
  <si>
    <t>Седельникова Анастасия</t>
  </si>
  <si>
    <t>Баныкина Виктория</t>
  </si>
  <si>
    <t>Щукина Яна</t>
  </si>
  <si>
    <t>Нагорная Елизавета</t>
  </si>
  <si>
    <t>Дмитриева Екатерина</t>
  </si>
  <si>
    <t>Кренева Анастасия</t>
  </si>
  <si>
    <t>Шароварникова Яна</t>
  </si>
  <si>
    <t>МЕЖРЕГИОНАЛЬНЫЕ СОРЕВНОВАНИЯ (ПСФО)</t>
  </si>
  <si>
    <t>Юниоры 17-18 лет</t>
  </si>
  <si>
    <t>Юноши 15-16 лет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</si>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</sst>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7" xfId="2" applyFont="1" applyBorder="1" applyAlignment="1">
      <alignment vertical="center"/>
    </xf>
    <xf numFmtId="0" fontId="9" fillId="0" borderId="11" xfId="2" applyFont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 wrapText="1"/>
    </xf>
    <xf numFmtId="164" fontId="9" fillId="0" borderId="13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164" fontId="9" fillId="0" borderId="19" xfId="2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14" fontId="20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0" fontId="13" fillId="2" borderId="23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5" xfId="2" applyNumberFormat="1" applyFont="1" applyBorder="1" applyAlignment="1">
      <alignment vertical="center"/>
    </xf>
    <xf numFmtId="0" fontId="11" fillId="0" borderId="35" xfId="2" applyFont="1" applyBorder="1" applyAlignment="1">
      <alignment horizontal="right" vertical="center" wrapText="1"/>
    </xf>
    <xf numFmtId="0" fontId="11" fillId="0" borderId="36" xfId="2" applyFont="1" applyBorder="1" applyAlignment="1">
      <alignment horizontal="right" vertical="center" wrapText="1"/>
    </xf>
    <xf numFmtId="165" fontId="15" fillId="0" borderId="0" xfId="2" applyNumberFormat="1" applyFont="1" applyBorder="1" applyAlignment="1">
      <alignment horizontal="left" vertical="center"/>
    </xf>
    <xf numFmtId="0" fontId="9" fillId="0" borderId="37" xfId="2" applyFont="1" applyBorder="1" applyAlignment="1">
      <alignment horizontal="center" vertical="center"/>
    </xf>
    <xf numFmtId="165" fontId="18" fillId="0" borderId="42" xfId="2" applyNumberFormat="1" applyFont="1" applyBorder="1" applyAlignment="1">
      <alignment horizontal="center" vertical="center"/>
    </xf>
    <xf numFmtId="165" fontId="18" fillId="0" borderId="45" xfId="2" applyNumberFormat="1" applyFont="1" applyBorder="1" applyAlignment="1">
      <alignment horizontal="center" vertical="center"/>
    </xf>
    <xf numFmtId="164" fontId="9" fillId="0" borderId="37" xfId="2" applyNumberFormat="1" applyFont="1" applyBorder="1" applyAlignment="1">
      <alignment horizontal="center" vertical="center" wrapText="1"/>
    </xf>
    <xf numFmtId="166" fontId="23" fillId="3" borderId="38" xfId="0" applyNumberFormat="1" applyFont="1" applyFill="1" applyBorder="1" applyAlignment="1">
      <alignment horizontal="center" vertical="center"/>
    </xf>
    <xf numFmtId="166" fontId="23" fillId="3" borderId="41" xfId="0" applyNumberFormat="1" applyFont="1" applyFill="1" applyBorder="1" applyAlignment="1">
      <alignment horizontal="center" vertical="center"/>
    </xf>
    <xf numFmtId="166" fontId="23" fillId="3" borderId="44" xfId="0" applyNumberFormat="1" applyFont="1" applyFill="1" applyBorder="1" applyAlignment="1">
      <alignment horizontal="center" vertical="center"/>
    </xf>
    <xf numFmtId="165" fontId="17" fillId="0" borderId="39" xfId="2" applyNumberFormat="1" applyFont="1" applyBorder="1" applyAlignment="1">
      <alignment horizontal="center" vertical="center"/>
    </xf>
    <xf numFmtId="1" fontId="9" fillId="0" borderId="16" xfId="2" applyNumberFormat="1" applyFont="1" applyBorder="1" applyAlignment="1">
      <alignment horizontal="right" vertical="center"/>
    </xf>
    <xf numFmtId="0" fontId="9" fillId="0" borderId="16" xfId="2" applyNumberFormat="1" applyFont="1" applyBorder="1" applyAlignment="1">
      <alignment horizontal="right" vertical="center"/>
    </xf>
    <xf numFmtId="0" fontId="17" fillId="0" borderId="0" xfId="2" applyNumberFormat="1" applyFont="1" applyBorder="1" applyAlignment="1">
      <alignment horizontal="right" vertical="center"/>
    </xf>
    <xf numFmtId="1" fontId="17" fillId="0" borderId="0" xfId="2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17" fillId="0" borderId="51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18" fillId="0" borderId="53" xfId="2" applyFont="1" applyBorder="1" applyAlignment="1">
      <alignment horizontal="center" vertical="center" wrapText="1"/>
    </xf>
    <xf numFmtId="0" fontId="9" fillId="0" borderId="54" xfId="2" applyFont="1" applyBorder="1" applyAlignment="1">
      <alignment horizontal="center" vertical="center" wrapText="1"/>
    </xf>
    <xf numFmtId="0" fontId="18" fillId="0" borderId="55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58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4" fontId="9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65" fontId="15" fillId="0" borderId="60" xfId="2" applyNumberFormat="1" applyFont="1" applyBorder="1" applyAlignment="1">
      <alignment horizontal="right" vertical="center"/>
    </xf>
    <xf numFmtId="0" fontId="15" fillId="0" borderId="59" xfId="2" applyFont="1" applyBorder="1" applyAlignment="1">
      <alignment horizontal="right" vertical="center"/>
    </xf>
    <xf numFmtId="0" fontId="9" fillId="0" borderId="61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 wrapText="1"/>
    </xf>
    <xf numFmtId="0" fontId="9" fillId="0" borderId="62" xfId="2" applyFont="1" applyBorder="1" applyAlignment="1">
      <alignment horizontal="center" vertical="center" wrapText="1"/>
    </xf>
    <xf numFmtId="0" fontId="9" fillId="0" borderId="63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165" fontId="9" fillId="0" borderId="35" xfId="2" applyNumberFormat="1" applyFont="1" applyBorder="1" applyAlignment="1">
      <alignment vertical="center"/>
    </xf>
    <xf numFmtId="165" fontId="9" fillId="0" borderId="63" xfId="2" applyNumberFormat="1" applyFont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24" fillId="0" borderId="35" xfId="9" applyFont="1" applyFill="1" applyBorder="1" applyAlignment="1">
      <alignment horizontal="left" vertical="center" wrapText="1"/>
    </xf>
    <xf numFmtId="0" fontId="24" fillId="0" borderId="35" xfId="9" applyFont="1" applyFill="1" applyBorder="1" applyAlignment="1">
      <alignment horizontal="center" vertical="center" wrapText="1"/>
    </xf>
    <xf numFmtId="0" fontId="24" fillId="0" borderId="48" xfId="9" applyFont="1" applyFill="1" applyBorder="1" applyAlignment="1">
      <alignment horizontal="left" vertical="center" wrapText="1"/>
    </xf>
    <xf numFmtId="0" fontId="24" fillId="0" borderId="48" xfId="9" applyFont="1" applyFill="1" applyBorder="1" applyAlignment="1">
      <alignment horizontal="center" vertical="center" wrapText="1"/>
    </xf>
    <xf numFmtId="0" fontId="24" fillId="0" borderId="35" xfId="9" applyFont="1" applyFill="1" applyBorder="1" applyAlignment="1">
      <alignment vertical="center" wrapText="1"/>
    </xf>
    <xf numFmtId="0" fontId="24" fillId="0" borderId="35" xfId="9" applyNumberFormat="1" applyFont="1" applyFill="1" applyBorder="1" applyAlignment="1">
      <alignment horizontal="center" vertical="center" wrapText="1"/>
    </xf>
    <xf numFmtId="0" fontId="24" fillId="0" borderId="48" xfId="9" applyNumberFormat="1" applyFont="1" applyFill="1" applyBorder="1" applyAlignment="1">
      <alignment horizontal="center" vertical="center" wrapText="1"/>
    </xf>
    <xf numFmtId="0" fontId="24" fillId="0" borderId="63" xfId="9" applyNumberFormat="1" applyFont="1" applyFill="1" applyBorder="1" applyAlignment="1">
      <alignment horizontal="center" vertical="center" wrapText="1"/>
    </xf>
    <xf numFmtId="0" fontId="24" fillId="0" borderId="63" xfId="9" applyFont="1" applyFill="1" applyBorder="1" applyAlignment="1">
      <alignment vertical="center" wrapText="1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12" xfId="2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4" fontId="9" fillId="0" borderId="18" xfId="2" applyNumberFormat="1" applyFont="1" applyBorder="1" applyAlignment="1">
      <alignment horizontal="center" vertical="center" wrapText="1"/>
    </xf>
    <xf numFmtId="164" fontId="9" fillId="0" borderId="78" xfId="2" applyNumberFormat="1" applyFont="1" applyBorder="1" applyAlignment="1">
      <alignment horizontal="center" vertical="center" wrapText="1"/>
    </xf>
    <xf numFmtId="164" fontId="9" fillId="0" borderId="79" xfId="2" applyNumberFormat="1" applyFont="1" applyBorder="1" applyAlignment="1">
      <alignment horizontal="center" vertical="center" wrapText="1"/>
    </xf>
    <xf numFmtId="0" fontId="24" fillId="0" borderId="80" xfId="9" applyFont="1" applyFill="1" applyBorder="1" applyAlignment="1">
      <alignment horizontal="center" vertical="center" wrapText="1"/>
    </xf>
    <xf numFmtId="0" fontId="24" fillId="0" borderId="78" xfId="9" applyFont="1" applyFill="1" applyBorder="1" applyAlignment="1">
      <alignment horizontal="center" vertical="center" wrapText="1"/>
    </xf>
    <xf numFmtId="0" fontId="9" fillId="0" borderId="78" xfId="2" applyNumberFormat="1" applyFont="1" applyBorder="1" applyAlignment="1">
      <alignment horizontal="center" vertical="center"/>
    </xf>
    <xf numFmtId="0" fontId="24" fillId="0" borderId="79" xfId="9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24" fillId="0" borderId="0" xfId="9" applyNumberFormat="1" applyFont="1" applyFill="1" applyBorder="1" applyAlignment="1">
      <alignment horizontal="center" vertical="center" wrapText="1"/>
    </xf>
    <xf numFmtId="0" fontId="24" fillId="0" borderId="0" xfId="9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24" fillId="0" borderId="0" xfId="9" applyFont="1" applyFill="1" applyBorder="1" applyAlignment="1">
      <alignment horizontal="center" vertical="center" wrapText="1"/>
    </xf>
    <xf numFmtId="0" fontId="24" fillId="0" borderId="0" xfId="9" applyFont="1" applyFill="1" applyBorder="1" applyAlignment="1">
      <alignment horizontal="left" vertical="center" wrapText="1"/>
    </xf>
    <xf numFmtId="0" fontId="11" fillId="0" borderId="35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9" fillId="0" borderId="81" xfId="2" applyFont="1" applyBorder="1" applyAlignment="1">
      <alignment horizontal="center" vertical="center" wrapText="1"/>
    </xf>
    <xf numFmtId="0" fontId="24" fillId="0" borderId="67" xfId="9" applyNumberFormat="1" applyFont="1" applyFill="1" applyBorder="1" applyAlignment="1">
      <alignment horizontal="center" vertical="center" wrapText="1"/>
    </xf>
    <xf numFmtId="0" fontId="24" fillId="0" borderId="67" xfId="9" applyFont="1" applyFill="1" applyBorder="1" applyAlignment="1">
      <alignment vertical="center" wrapText="1"/>
    </xf>
    <xf numFmtId="0" fontId="11" fillId="0" borderId="67" xfId="0" applyFont="1" applyBorder="1" applyAlignment="1">
      <alignment vertical="center"/>
    </xf>
    <xf numFmtId="0" fontId="24" fillId="0" borderId="67" xfId="9" applyFont="1" applyFill="1" applyBorder="1" applyAlignment="1">
      <alignment horizontal="center" vertical="center" wrapText="1"/>
    </xf>
    <xf numFmtId="165" fontId="9" fillId="0" borderId="67" xfId="2" applyNumberFormat="1" applyFont="1" applyBorder="1" applyAlignment="1">
      <alignment vertical="center"/>
    </xf>
    <xf numFmtId="0" fontId="9" fillId="0" borderId="67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 wrapText="1"/>
    </xf>
    <xf numFmtId="47" fontId="24" fillId="0" borderId="35" xfId="9" applyNumberFormat="1" applyFont="1" applyFill="1" applyBorder="1" applyAlignment="1">
      <alignment horizontal="center" vertical="center" wrapText="1"/>
    </xf>
    <xf numFmtId="47" fontId="24" fillId="0" borderId="48" xfId="9" applyNumberFormat="1" applyFont="1" applyFill="1" applyBorder="1" applyAlignment="1">
      <alignment horizontal="center" vertical="center" wrapText="1"/>
    </xf>
    <xf numFmtId="0" fontId="24" fillId="4" borderId="63" xfId="9" applyFont="1" applyFill="1" applyBorder="1" applyAlignment="1">
      <alignment vertical="center" wrapText="1"/>
    </xf>
    <xf numFmtId="0" fontId="24" fillId="4" borderId="35" xfId="9" applyFont="1" applyFill="1" applyBorder="1" applyAlignment="1">
      <alignment horizontal="left" vertical="center" wrapText="1"/>
    </xf>
    <xf numFmtId="14" fontId="24" fillId="4" borderId="35" xfId="9" applyNumberFormat="1" applyFont="1" applyFill="1" applyBorder="1" applyAlignment="1">
      <alignment horizontal="center" vertical="center" wrapText="1"/>
    </xf>
    <xf numFmtId="0" fontId="24" fillId="4" borderId="35" xfId="9" applyFont="1" applyFill="1" applyBorder="1" applyAlignment="1">
      <alignment vertical="center" wrapText="1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29" xfId="2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5" xfId="2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3" fillId="0" borderId="3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5" xfId="2" applyNumberFormat="1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65" xfId="2" applyFont="1" applyFill="1" applyBorder="1" applyAlignment="1">
      <alignment horizontal="center" vertical="center"/>
    </xf>
    <xf numFmtId="0" fontId="17" fillId="2" borderId="21" xfId="8" applyFont="1" applyFill="1" applyBorder="1" applyAlignment="1">
      <alignment horizontal="center" vertical="center" wrapText="1"/>
    </xf>
    <xf numFmtId="0" fontId="17" fillId="2" borderId="66" xfId="8" applyFont="1" applyFill="1" applyBorder="1" applyAlignment="1">
      <alignment horizontal="center" vertical="center" wrapText="1"/>
    </xf>
    <xf numFmtId="14" fontId="17" fillId="2" borderId="21" xfId="8" applyNumberFormat="1" applyFont="1" applyFill="1" applyBorder="1" applyAlignment="1">
      <alignment horizontal="center" vertical="center" wrapText="1"/>
    </xf>
    <xf numFmtId="14" fontId="17" fillId="2" borderId="66" xfId="8" applyNumberFormat="1" applyFont="1" applyFill="1" applyBorder="1" applyAlignment="1">
      <alignment horizontal="center" vertical="center" wrapText="1"/>
    </xf>
    <xf numFmtId="0" fontId="17" fillId="2" borderId="70" xfId="8" applyFont="1" applyFill="1" applyBorder="1" applyAlignment="1">
      <alignment horizontal="center" vertical="center" wrapText="1"/>
    </xf>
    <xf numFmtId="0" fontId="17" fillId="2" borderId="71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0" fontId="17" fillId="2" borderId="67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66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69" xfId="2" applyFont="1" applyFill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21" fillId="4" borderId="10" xfId="2" applyFont="1" applyFill="1" applyBorder="1" applyAlignment="1">
      <alignment horizontal="center" vertical="center"/>
    </xf>
    <xf numFmtId="0" fontId="17" fillId="2" borderId="50" xfId="2" applyFont="1" applyFill="1" applyBorder="1" applyAlignment="1">
      <alignment horizontal="center" vertical="center" wrapText="1"/>
    </xf>
    <xf numFmtId="14" fontId="17" fillId="2" borderId="47" xfId="8" applyNumberFormat="1" applyFont="1" applyFill="1" applyBorder="1" applyAlignment="1">
      <alignment horizontal="center" vertical="center" wrapText="1"/>
    </xf>
    <xf numFmtId="0" fontId="17" fillId="2" borderId="47" xfId="8" applyFont="1" applyFill="1" applyBorder="1" applyAlignment="1">
      <alignment horizontal="center" vertical="center" wrapText="1"/>
    </xf>
    <xf numFmtId="0" fontId="17" fillId="2" borderId="48" xfId="8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49" xfId="8" applyFont="1" applyFill="1" applyBorder="1" applyAlignment="1">
      <alignment horizontal="center" vertical="center" wrapText="1"/>
    </xf>
    <xf numFmtId="0" fontId="17" fillId="2" borderId="68" xfId="8" applyFont="1" applyFill="1" applyBorder="1" applyAlignment="1">
      <alignment horizontal="center" vertical="center" wrapText="1"/>
    </xf>
    <xf numFmtId="47" fontId="24" fillId="0" borderId="67" xfId="9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5-6м" xfId="9" xr:uid="{00000000-0005-0000-0000-000007000000}"/>
    <cellStyle name="Обычный_ID4938_RS_1" xfId="7" xr:uid="{00000000-0005-0000-0000-000008000000}"/>
    <cellStyle name="Обычный_Стартовый протокол Смирнов_20101106_Results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603250</xdr:colOff>
      <xdr:row>3</xdr:row>
      <xdr:rowOff>31115</xdr:rowOff>
    </xdr:from>
    <xdr:to>
      <xdr:col>9</xdr:col>
      <xdr:colOff>1101725</xdr:colOff>
      <xdr:row>6</xdr:row>
      <xdr:rowOff>125374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15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15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603250</xdr:colOff>
      <xdr:row>3</xdr:row>
      <xdr:rowOff>31115</xdr:rowOff>
    </xdr:from>
    <xdr:to>
      <xdr:col>10</xdr:col>
      <xdr:colOff>1101725</xdr:colOff>
      <xdr:row>6</xdr:row>
      <xdr:rowOff>125374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859790"/>
          <a:ext cx="1517650" cy="98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195580</xdr:colOff>
      <xdr:row>3</xdr:row>
      <xdr:rowOff>189230</xdr:rowOff>
    </xdr:from>
    <xdr:to>
      <xdr:col>2</xdr:col>
      <xdr:colOff>530859</xdr:colOff>
      <xdr:row>6</xdr:row>
      <xdr:rowOff>153168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" y="1017905"/>
          <a:ext cx="1325879" cy="849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56"/>
  <sheetViews>
    <sheetView view="pageBreakPreview" topLeftCell="A7" zoomScale="60" zoomScaleNormal="70" zoomScalePageLayoutView="50" workbookViewId="0">
      <selection activeCell="I23" sqref="I23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28.3320312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51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120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3" t="s">
        <v>72</v>
      </c>
      <c r="G13" s="123"/>
      <c r="H13" s="19"/>
      <c r="I13" s="19"/>
      <c r="J13" s="5"/>
      <c r="K13" s="6" t="s">
        <v>57</v>
      </c>
    </row>
    <row r="14" spans="1:26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/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/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6.2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06"/>
      <c r="I21" s="210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07"/>
      <c r="I22" s="211"/>
      <c r="J22" s="215"/>
      <c r="K22" s="217"/>
    </row>
    <row r="23" spans="1:11" ht="21.75" customHeight="1" x14ac:dyDescent="0.25">
      <c r="A23" s="120">
        <v>1</v>
      </c>
      <c r="B23" s="134">
        <v>389</v>
      </c>
      <c r="C23" s="178">
        <v>10082682477</v>
      </c>
      <c r="D23" s="179" t="s">
        <v>89</v>
      </c>
      <c r="E23" s="180">
        <v>38452</v>
      </c>
      <c r="F23" s="128"/>
      <c r="G23" s="128" t="s">
        <v>75</v>
      </c>
      <c r="H23" s="125"/>
      <c r="I23" s="176">
        <v>4.1666666666666669E-4</v>
      </c>
      <c r="J23" s="121"/>
      <c r="K23" s="122"/>
    </row>
    <row r="24" spans="1:11" ht="21.75" customHeight="1" x14ac:dyDescent="0.25">
      <c r="A24" s="117">
        <v>2</v>
      </c>
      <c r="B24" s="132">
        <v>44</v>
      </c>
      <c r="C24" s="181">
        <v>10083105136</v>
      </c>
      <c r="D24" s="179" t="s">
        <v>76</v>
      </c>
      <c r="E24" s="180">
        <v>38369</v>
      </c>
      <c r="F24" s="128"/>
      <c r="G24" s="128" t="s">
        <v>52</v>
      </c>
      <c r="H24" s="124"/>
      <c r="I24" s="176">
        <v>4.2719907407407404E-4</v>
      </c>
      <c r="J24" s="118"/>
      <c r="K24" s="119"/>
    </row>
    <row r="25" spans="1:11" ht="21.75" customHeight="1" x14ac:dyDescent="0.25">
      <c r="A25" s="117">
        <v>3</v>
      </c>
      <c r="B25" s="132">
        <v>107</v>
      </c>
      <c r="C25" s="131"/>
      <c r="D25" s="127" t="s">
        <v>77</v>
      </c>
      <c r="E25" s="128">
        <v>2005</v>
      </c>
      <c r="F25" s="128"/>
      <c r="G25" s="128" t="s">
        <v>52</v>
      </c>
      <c r="H25" s="124"/>
      <c r="I25" s="176">
        <v>4.3009259259259259E-4</v>
      </c>
      <c r="J25" s="118"/>
      <c r="K25" s="119"/>
    </row>
    <row r="26" spans="1:11" ht="21.75" customHeight="1" x14ac:dyDescent="0.25">
      <c r="A26" s="120">
        <v>4</v>
      </c>
      <c r="B26" s="132">
        <v>315</v>
      </c>
      <c r="C26" s="131"/>
      <c r="D26" s="127" t="s">
        <v>78</v>
      </c>
      <c r="E26" s="128">
        <v>2006</v>
      </c>
      <c r="F26" s="128"/>
      <c r="G26" s="128" t="s">
        <v>52</v>
      </c>
      <c r="H26" s="124"/>
      <c r="I26" s="176">
        <v>4.3518518518518521E-4</v>
      </c>
      <c r="J26" s="118"/>
      <c r="K26" s="119"/>
    </row>
    <row r="27" spans="1:11" ht="21.75" customHeight="1" x14ac:dyDescent="0.25">
      <c r="A27" s="117">
        <v>5</v>
      </c>
      <c r="B27" s="132">
        <v>505</v>
      </c>
      <c r="C27" s="131"/>
      <c r="D27" s="127" t="s">
        <v>79</v>
      </c>
      <c r="E27" s="128">
        <v>2006</v>
      </c>
      <c r="F27" s="128"/>
      <c r="G27" s="128" t="s">
        <v>52</v>
      </c>
      <c r="H27" s="124"/>
      <c r="I27" s="176">
        <v>4.585648148148148E-4</v>
      </c>
      <c r="J27" s="118"/>
      <c r="K27" s="119"/>
    </row>
    <row r="28" spans="1:11" ht="21.75" customHeight="1" x14ac:dyDescent="0.25">
      <c r="A28" s="120">
        <v>6</v>
      </c>
      <c r="B28" s="132">
        <v>887</v>
      </c>
      <c r="C28" s="131"/>
      <c r="D28" s="127" t="s">
        <v>80</v>
      </c>
      <c r="E28" s="128">
        <v>2006</v>
      </c>
      <c r="F28" s="128"/>
      <c r="G28" s="128" t="s">
        <v>52</v>
      </c>
      <c r="H28" s="124"/>
      <c r="I28" s="176">
        <v>4.6365740740740748E-4</v>
      </c>
      <c r="J28" s="118"/>
      <c r="K28" s="119"/>
    </row>
    <row r="29" spans="1:11" ht="21.75" customHeight="1" x14ac:dyDescent="0.25">
      <c r="A29" s="117">
        <v>7</v>
      </c>
      <c r="B29" s="132">
        <v>898</v>
      </c>
      <c r="C29" s="131"/>
      <c r="D29" s="129" t="s">
        <v>81</v>
      </c>
      <c r="E29" s="130">
        <v>2006</v>
      </c>
      <c r="F29" s="130"/>
      <c r="G29" s="130" t="s">
        <v>52</v>
      </c>
      <c r="H29" s="124"/>
      <c r="I29" s="177">
        <v>5.3391203703703706E-4</v>
      </c>
      <c r="J29" s="118"/>
      <c r="K29" s="119"/>
    </row>
    <row r="30" spans="1:11" ht="21.75" customHeight="1" x14ac:dyDescent="0.25">
      <c r="A30" s="117">
        <v>8</v>
      </c>
      <c r="B30" s="132">
        <v>198</v>
      </c>
      <c r="C30" s="131"/>
      <c r="D30" s="127" t="s">
        <v>82</v>
      </c>
      <c r="E30" s="128">
        <v>2006</v>
      </c>
      <c r="F30" s="128"/>
      <c r="G30" s="128" t="s">
        <v>52</v>
      </c>
      <c r="H30" s="124"/>
      <c r="I30" s="176">
        <v>5.5034722222222214E-4</v>
      </c>
      <c r="J30" s="118"/>
      <c r="K30" s="119"/>
    </row>
    <row r="31" spans="1:11" ht="21.75" customHeight="1" x14ac:dyDescent="0.25">
      <c r="A31" s="120">
        <v>9</v>
      </c>
      <c r="B31" s="132">
        <v>38</v>
      </c>
      <c r="C31" s="131"/>
      <c r="D31" s="127" t="s">
        <v>83</v>
      </c>
      <c r="E31" s="128">
        <v>2005</v>
      </c>
      <c r="F31" s="128"/>
      <c r="G31" s="128" t="s">
        <v>52</v>
      </c>
      <c r="H31" s="124"/>
      <c r="I31" s="176">
        <v>5.5370370370370371E-4</v>
      </c>
      <c r="J31" s="118"/>
      <c r="K31" s="119"/>
    </row>
    <row r="32" spans="1:11" ht="21.75" customHeight="1" x14ac:dyDescent="0.25">
      <c r="A32" s="117">
        <v>10</v>
      </c>
      <c r="B32" s="132">
        <v>565</v>
      </c>
      <c r="C32" s="131"/>
      <c r="D32" s="127" t="s">
        <v>84</v>
      </c>
      <c r="E32" s="128">
        <v>2006</v>
      </c>
      <c r="F32" s="128"/>
      <c r="G32" s="128" t="s">
        <v>52</v>
      </c>
      <c r="H32" s="124"/>
      <c r="I32" s="176">
        <v>5.597222222222222E-4</v>
      </c>
      <c r="J32" s="118"/>
      <c r="K32" s="119"/>
    </row>
    <row r="33" spans="1:11" ht="21.75" customHeight="1" x14ac:dyDescent="0.25">
      <c r="A33" s="120">
        <v>11</v>
      </c>
      <c r="B33" s="132">
        <v>840</v>
      </c>
      <c r="C33" s="131"/>
      <c r="D33" s="127" t="s">
        <v>85</v>
      </c>
      <c r="E33" s="128">
        <v>2006</v>
      </c>
      <c r="F33" s="128"/>
      <c r="G33" s="128" t="s">
        <v>52</v>
      </c>
      <c r="H33" s="124"/>
      <c r="I33" s="176">
        <v>5.8009259259259255E-4</v>
      </c>
      <c r="J33" s="118"/>
      <c r="K33" s="119"/>
    </row>
    <row r="34" spans="1:11" ht="21.75" customHeight="1" x14ac:dyDescent="0.25">
      <c r="A34" s="117">
        <v>12</v>
      </c>
      <c r="B34" s="132">
        <v>151</v>
      </c>
      <c r="C34" s="131"/>
      <c r="D34" s="127" t="s">
        <v>86</v>
      </c>
      <c r="E34" s="128">
        <v>2006</v>
      </c>
      <c r="F34" s="128"/>
      <c r="G34" s="128" t="s">
        <v>52</v>
      </c>
      <c r="H34" s="124"/>
      <c r="I34" s="176">
        <v>5.9675925925925933E-4</v>
      </c>
      <c r="J34" s="118"/>
      <c r="K34" s="119"/>
    </row>
    <row r="35" spans="1:11" ht="21.75" customHeight="1" x14ac:dyDescent="0.25">
      <c r="A35" s="117">
        <v>13</v>
      </c>
      <c r="B35" s="132">
        <v>130</v>
      </c>
      <c r="C35" s="131"/>
      <c r="D35" s="127" t="s">
        <v>87</v>
      </c>
      <c r="E35" s="128">
        <v>2005</v>
      </c>
      <c r="F35" s="128"/>
      <c r="G35" s="128" t="s">
        <v>52</v>
      </c>
      <c r="H35" s="124"/>
      <c r="I35" s="176">
        <v>6.2141203703703696E-4</v>
      </c>
      <c r="J35" s="118"/>
      <c r="K35" s="119"/>
    </row>
    <row r="36" spans="1:11" ht="16.95" customHeight="1" thickBot="1" x14ac:dyDescent="0.35">
      <c r="A36" s="26"/>
      <c r="B36" s="27"/>
      <c r="C36" s="27"/>
      <c r="D36" s="1"/>
      <c r="E36" s="28"/>
      <c r="F36" s="17"/>
      <c r="G36" s="17"/>
      <c r="H36" s="29"/>
      <c r="I36" s="29"/>
      <c r="J36" s="30"/>
      <c r="K36" s="30"/>
    </row>
    <row r="37" spans="1:11" ht="15" thickTop="1" x14ac:dyDescent="0.25">
      <c r="A37" s="182" t="s">
        <v>3</v>
      </c>
      <c r="B37" s="183"/>
      <c r="C37" s="183"/>
      <c r="D37" s="183"/>
      <c r="E37" s="71"/>
      <c r="F37" s="71"/>
      <c r="G37" s="184" t="s">
        <v>32</v>
      </c>
      <c r="H37" s="184"/>
      <c r="I37" s="183"/>
      <c r="J37" s="184"/>
      <c r="K37" s="185"/>
    </row>
    <row r="38" spans="1:11" x14ac:dyDescent="0.25">
      <c r="A38" s="93" t="s">
        <v>44</v>
      </c>
      <c r="B38" s="24"/>
      <c r="C38" s="24"/>
      <c r="D38" s="94"/>
      <c r="E38" s="32"/>
      <c r="F38" s="91"/>
      <c r="G38" s="31" t="s">
        <v>21</v>
      </c>
      <c r="H38" s="87" cm="1">
        <f t="array" ref="H38">SUM(1/COUNTIF(G23:G35,G23:G35))</f>
        <v>1.9999999999999991</v>
      </c>
      <c r="I38" s="110"/>
      <c r="J38" s="61" t="s">
        <v>19</v>
      </c>
      <c r="K38" s="113">
        <f>COUNTIF(F23:F35,"ЗМС")</f>
        <v>0</v>
      </c>
    </row>
    <row r="39" spans="1:11" x14ac:dyDescent="0.25">
      <c r="A39" s="93" t="s">
        <v>45</v>
      </c>
      <c r="B39" s="24"/>
      <c r="C39" s="24"/>
      <c r="D39" s="94"/>
      <c r="E39" s="104"/>
      <c r="F39" s="92"/>
      <c r="G39" s="33" t="s">
        <v>59</v>
      </c>
      <c r="H39" s="86">
        <f>H40+H43</f>
        <v>13</v>
      </c>
      <c r="I39" s="89"/>
      <c r="J39" s="61" t="s">
        <v>15</v>
      </c>
      <c r="K39" s="113">
        <f>COUNTIF(F23:F35,"МСМК")</f>
        <v>0</v>
      </c>
    </row>
    <row r="40" spans="1:11" x14ac:dyDescent="0.25">
      <c r="A40" s="93" t="s">
        <v>46</v>
      </c>
      <c r="B40" s="24"/>
      <c r="C40" s="24"/>
      <c r="D40" s="94"/>
      <c r="E40" s="104"/>
      <c r="F40" s="92"/>
      <c r="G40" s="33" t="s">
        <v>60</v>
      </c>
      <c r="H40" s="86">
        <f>H41+H42+H44</f>
        <v>13</v>
      </c>
      <c r="I40" s="89"/>
      <c r="J40" s="61" t="s">
        <v>17</v>
      </c>
      <c r="K40" s="113">
        <f>COUNTIF(F23:F35,"МС")</f>
        <v>0</v>
      </c>
    </row>
    <row r="41" spans="1:11" x14ac:dyDescent="0.25">
      <c r="A41" s="93" t="s">
        <v>47</v>
      </c>
      <c r="B41" s="24"/>
      <c r="C41" s="24"/>
      <c r="D41" s="94"/>
      <c r="E41" s="104"/>
      <c r="F41" s="92"/>
      <c r="G41" s="33" t="s">
        <v>53</v>
      </c>
      <c r="H41" s="87">
        <f>COUNT(A23:A35)</f>
        <v>13</v>
      </c>
      <c r="I41" s="88"/>
      <c r="J41" s="61" t="s">
        <v>20</v>
      </c>
      <c r="K41" s="113">
        <f>COUNTIF(F23:F35,"КМС")</f>
        <v>0</v>
      </c>
    </row>
    <row r="42" spans="1:11" x14ac:dyDescent="0.25">
      <c r="A42" s="93"/>
      <c r="B42" s="24"/>
      <c r="C42" s="24"/>
      <c r="D42" s="94"/>
      <c r="E42" s="104"/>
      <c r="F42" s="92"/>
      <c r="G42" s="33" t="s">
        <v>54</v>
      </c>
      <c r="H42" s="87">
        <f>COUNTIF(A23:A35,"НФ")</f>
        <v>0</v>
      </c>
      <c r="I42" s="88"/>
      <c r="J42" s="61" t="s">
        <v>24</v>
      </c>
      <c r="K42" s="113">
        <f>COUNTIF(F23:F35,"1 СР")</f>
        <v>0</v>
      </c>
    </row>
    <row r="43" spans="1:11" x14ac:dyDescent="0.25">
      <c r="A43" s="93"/>
      <c r="B43" s="24"/>
      <c r="C43" s="24"/>
      <c r="D43" s="94"/>
      <c r="E43" s="104"/>
      <c r="F43" s="92"/>
      <c r="G43" s="33" t="s">
        <v>55</v>
      </c>
      <c r="H43" s="63">
        <f>COUNTIF(A23:A35,"НС")</f>
        <v>0</v>
      </c>
      <c r="I43" s="90"/>
      <c r="J43" s="62" t="s">
        <v>34</v>
      </c>
      <c r="K43" s="114">
        <f>COUNTIF(F23:F35,"2 СР")</f>
        <v>0</v>
      </c>
    </row>
    <row r="44" spans="1:11" x14ac:dyDescent="0.25">
      <c r="A44" s="93"/>
      <c r="B44" s="24"/>
      <c r="C44" s="24"/>
      <c r="D44" s="94"/>
      <c r="E44" s="35"/>
      <c r="F44" s="111"/>
      <c r="G44" s="33" t="s">
        <v>56</v>
      </c>
      <c r="H44" s="63">
        <f>COUNTIF(A23:A35,"ДСКВ")</f>
        <v>0</v>
      </c>
      <c r="I44" s="112"/>
      <c r="J44" s="62" t="s">
        <v>35</v>
      </c>
      <c r="K44" s="113">
        <f>COUNTIF(F23:F35,"3 СР")</f>
        <v>0</v>
      </c>
    </row>
    <row r="45" spans="1:11" ht="9.75" customHeight="1" x14ac:dyDescent="0.25">
      <c r="A45" s="36"/>
      <c r="B45" s="105"/>
      <c r="C45" s="105"/>
      <c r="D45" s="104"/>
      <c r="E45" s="106"/>
      <c r="F45" s="104"/>
      <c r="G45" s="104"/>
      <c r="H45" s="107"/>
      <c r="I45" s="107"/>
      <c r="J45" s="104"/>
      <c r="K45" s="37"/>
    </row>
    <row r="46" spans="1:11" ht="15.6" x14ac:dyDescent="0.25">
      <c r="A46" s="187" t="s">
        <v>2</v>
      </c>
      <c r="B46" s="188"/>
      <c r="C46" s="188"/>
      <c r="D46" s="188"/>
      <c r="E46" s="189" t="s">
        <v>7</v>
      </c>
      <c r="F46" s="189"/>
      <c r="G46" s="189"/>
      <c r="H46" s="189"/>
      <c r="I46" s="189" t="s">
        <v>49</v>
      </c>
      <c r="J46" s="189"/>
      <c r="K46" s="190"/>
    </row>
    <row r="47" spans="1:11" x14ac:dyDescent="0.25">
      <c r="A47" s="36"/>
      <c r="B47" s="104"/>
      <c r="C47" s="104"/>
      <c r="D47" s="104"/>
      <c r="E47" s="104"/>
      <c r="F47" s="32"/>
      <c r="G47" s="32"/>
      <c r="H47" s="32"/>
      <c r="I47" s="32"/>
      <c r="J47" s="32"/>
      <c r="K47" s="41"/>
    </row>
    <row r="48" spans="1:11" x14ac:dyDescent="0.25">
      <c r="A48" s="38"/>
      <c r="B48" s="105"/>
      <c r="C48" s="105"/>
      <c r="D48" s="105"/>
      <c r="E48" s="108"/>
      <c r="F48" s="105"/>
      <c r="G48" s="105"/>
      <c r="H48" s="109"/>
      <c r="I48" s="109"/>
      <c r="J48" s="105"/>
      <c r="K48" s="40"/>
    </row>
    <row r="49" spans="1:26" x14ac:dyDescent="0.25">
      <c r="A49" s="38"/>
      <c r="B49" s="105"/>
      <c r="C49" s="105"/>
      <c r="D49" s="105"/>
      <c r="E49" s="108"/>
      <c r="F49" s="105"/>
      <c r="G49" s="105"/>
      <c r="H49" s="109"/>
      <c r="I49" s="109"/>
      <c r="J49" s="105"/>
      <c r="K49" s="40"/>
    </row>
    <row r="50" spans="1:26" x14ac:dyDescent="0.25">
      <c r="A50" s="38"/>
      <c r="B50" s="105"/>
      <c r="C50" s="105"/>
      <c r="D50" s="105"/>
      <c r="E50" s="108"/>
      <c r="F50" s="105"/>
      <c r="G50" s="105"/>
      <c r="H50" s="109"/>
      <c r="I50" s="109"/>
      <c r="J50" s="105"/>
      <c r="K50" s="40"/>
    </row>
    <row r="51" spans="1:26" x14ac:dyDescent="0.25">
      <c r="A51" s="38"/>
      <c r="B51" s="105"/>
      <c r="C51" s="105"/>
      <c r="D51" s="105"/>
      <c r="E51" s="108"/>
      <c r="F51" s="105"/>
      <c r="G51" s="105"/>
      <c r="H51" s="109"/>
      <c r="I51" s="109"/>
      <c r="J51" s="105"/>
      <c r="K51" s="40"/>
    </row>
    <row r="52" spans="1:26" ht="16.2" thickBot="1" x14ac:dyDescent="0.3">
      <c r="A52" s="191" t="str">
        <f>G18</f>
        <v>Кочеткова Е.А. (ВК, г. Омск)</v>
      </c>
      <c r="B52" s="192"/>
      <c r="C52" s="192"/>
      <c r="D52" s="192"/>
      <c r="E52" s="192" t="str">
        <f>G17</f>
        <v>Поляков В.В. (IК, г. Омск)</v>
      </c>
      <c r="F52" s="192"/>
      <c r="G52" s="192"/>
      <c r="H52" s="192"/>
      <c r="I52" s="192" t="str">
        <f>G19</f>
        <v>Кононенко О.В. (2К, г. Омск)</v>
      </c>
      <c r="J52" s="192"/>
      <c r="K52" s="193"/>
    </row>
    <row r="53" spans="1:26" s="16" customFormat="1" ht="14.4" thickTop="1" x14ac:dyDescent="0.25">
      <c r="A53" s="2"/>
      <c r="B53" s="39"/>
      <c r="C53" s="39"/>
      <c r="D53" s="2"/>
      <c r="F53" s="2"/>
      <c r="G53" s="2"/>
      <c r="H53" s="34"/>
      <c r="I53" s="3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67" customFormat="1" ht="18" x14ac:dyDescent="0.25">
      <c r="B54" s="68"/>
      <c r="C54" s="68"/>
      <c r="E54" s="69"/>
      <c r="H54" s="70"/>
      <c r="I54" s="70"/>
      <c r="Q54" s="2"/>
    </row>
    <row r="55" spans="1:26" ht="21" x14ac:dyDescent="0.25">
      <c r="A55" s="64"/>
      <c r="B55" s="64"/>
      <c r="C55" s="65"/>
      <c r="D55" s="186"/>
      <c r="E55" s="186"/>
      <c r="F55" s="186"/>
      <c r="G55" s="186"/>
      <c r="Q55" s="67"/>
    </row>
    <row r="56" spans="1:26" ht="18" x14ac:dyDescent="0.25">
      <c r="D56" s="67"/>
    </row>
  </sheetData>
  <mergeCells count="3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I21:I22"/>
    <mergeCell ref="H21:H22"/>
    <mergeCell ref="G21:G22"/>
    <mergeCell ref="J21:J22"/>
    <mergeCell ref="K21:K22"/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outlinePr summaryBelow="0"/>
    <pageSetUpPr fitToPage="1"/>
  </sheetPr>
  <dimension ref="A1:Y56"/>
  <sheetViews>
    <sheetView view="pageBreakPreview" topLeftCell="A4" zoomScale="60" zoomScaleNormal="70" zoomScalePageLayoutView="50" workbookViewId="0">
      <selection activeCell="A11" sqref="A11:J11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30.88671875" style="2" customWidth="1"/>
    <col min="8" max="8" width="15.33203125" style="34" customWidth="1"/>
    <col min="9" max="9" width="15.33203125" style="2" customWidth="1"/>
    <col min="10" max="10" width="18.6640625" style="2" customWidth="1"/>
    <col min="11" max="16384" width="9.109375" style="2"/>
  </cols>
  <sheetData>
    <row r="1" spans="1:25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25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25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25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</row>
    <row r="6" spans="1:25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18"/>
      <c r="L6" s="18"/>
      <c r="M6" s="18"/>
      <c r="N6" s="18"/>
      <c r="O6" s="18"/>
      <c r="P6" s="18"/>
      <c r="Q6" s="18"/>
      <c r="R6" s="18"/>
    </row>
    <row r="7" spans="1:25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25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</row>
    <row r="9" spans="1:25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8"/>
    </row>
    <row r="10" spans="1:25" ht="18" customHeight="1" x14ac:dyDescent="0.25">
      <c r="A10" s="229" t="s">
        <v>62</v>
      </c>
      <c r="B10" s="230"/>
      <c r="C10" s="230"/>
      <c r="D10" s="230"/>
      <c r="E10" s="230"/>
      <c r="F10" s="230"/>
      <c r="G10" s="230"/>
      <c r="H10" s="230"/>
      <c r="I10" s="230"/>
      <c r="J10" s="231"/>
    </row>
    <row r="11" spans="1:25" ht="19.5" customHeight="1" x14ac:dyDescent="0.25">
      <c r="A11" s="232" t="s">
        <v>120</v>
      </c>
      <c r="B11" s="233"/>
      <c r="C11" s="233"/>
      <c r="D11" s="233"/>
      <c r="E11" s="233"/>
      <c r="F11" s="233"/>
      <c r="G11" s="233"/>
      <c r="H11" s="233"/>
      <c r="I11" s="233"/>
      <c r="J11" s="234"/>
    </row>
    <row r="12" spans="1:25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20"/>
    </row>
    <row r="13" spans="1:25" ht="15.6" x14ac:dyDescent="0.25">
      <c r="A13" s="194" t="s">
        <v>66</v>
      </c>
      <c r="B13" s="195"/>
      <c r="C13" s="195"/>
      <c r="D13" s="195"/>
      <c r="E13" s="4"/>
      <c r="F13" s="126" t="s">
        <v>72</v>
      </c>
      <c r="G13" s="126"/>
      <c r="H13" s="19"/>
      <c r="I13" s="5"/>
      <c r="J13" s="6" t="s">
        <v>61</v>
      </c>
    </row>
    <row r="14" spans="1:25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8"/>
      <c r="J14" s="9" t="s">
        <v>71</v>
      </c>
    </row>
    <row r="15" spans="1:25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2"/>
      <c r="I15" s="202"/>
      <c r="J15" s="203"/>
    </row>
    <row r="16" spans="1:25" ht="14.4" x14ac:dyDescent="0.25">
      <c r="A16" s="21" t="s">
        <v>12</v>
      </c>
      <c r="B16" s="10"/>
      <c r="C16" s="10"/>
      <c r="D16" s="22"/>
      <c r="E16" s="23"/>
      <c r="F16" s="22"/>
      <c r="G16" s="22"/>
      <c r="H16" s="73"/>
      <c r="I16" s="73"/>
      <c r="J16" s="74"/>
    </row>
    <row r="17" spans="1:10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3"/>
      <c r="I17" s="73"/>
      <c r="J17" s="115" t="s">
        <v>58</v>
      </c>
    </row>
    <row r="18" spans="1:10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3"/>
      <c r="I18" s="73"/>
      <c r="J18" s="115" t="s">
        <v>43</v>
      </c>
    </row>
    <row r="19" spans="1:10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77"/>
      <c r="I19" s="42"/>
      <c r="J19" s="116">
        <v>1</v>
      </c>
    </row>
    <row r="20" spans="1:10" ht="14.4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13"/>
      <c r="J20" s="13"/>
    </row>
    <row r="21" spans="1:10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06" t="s">
        <v>50</v>
      </c>
      <c r="I21" s="214" t="s">
        <v>18</v>
      </c>
      <c r="J21" s="216" t="s">
        <v>9</v>
      </c>
    </row>
    <row r="22" spans="1:10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07"/>
      <c r="I22" s="215"/>
      <c r="J22" s="217"/>
    </row>
    <row r="23" spans="1:10" ht="21.75" customHeight="1" x14ac:dyDescent="0.25">
      <c r="A23" s="120">
        <v>1</v>
      </c>
      <c r="B23" s="134">
        <v>389</v>
      </c>
      <c r="C23" s="135"/>
      <c r="D23" s="127" t="s">
        <v>74</v>
      </c>
      <c r="E23" s="128">
        <v>2005</v>
      </c>
      <c r="F23" s="128"/>
      <c r="G23" s="128" t="s">
        <v>75</v>
      </c>
      <c r="H23" s="132"/>
      <c r="I23" s="121"/>
      <c r="J23" s="122"/>
    </row>
    <row r="24" spans="1:10" ht="21.75" customHeight="1" x14ac:dyDescent="0.25">
      <c r="A24" s="117">
        <v>2</v>
      </c>
      <c r="B24" s="132">
        <v>315</v>
      </c>
      <c r="C24" s="131"/>
      <c r="D24" s="127" t="s">
        <v>78</v>
      </c>
      <c r="E24" s="128">
        <v>2006</v>
      </c>
      <c r="F24" s="128"/>
      <c r="G24" s="128" t="s">
        <v>52</v>
      </c>
      <c r="H24" s="132"/>
      <c r="I24" s="118"/>
      <c r="J24" s="119"/>
    </row>
    <row r="25" spans="1:10" ht="21.75" customHeight="1" x14ac:dyDescent="0.25">
      <c r="A25" s="117">
        <v>3</v>
      </c>
      <c r="B25" s="132">
        <v>44</v>
      </c>
      <c r="C25" s="131"/>
      <c r="D25" s="127" t="s">
        <v>76</v>
      </c>
      <c r="E25" s="128">
        <v>2005</v>
      </c>
      <c r="F25" s="128"/>
      <c r="G25" s="128" t="s">
        <v>52</v>
      </c>
      <c r="H25" s="132"/>
      <c r="I25" s="118"/>
      <c r="J25" s="119"/>
    </row>
    <row r="26" spans="1:10" ht="21.75" customHeight="1" x14ac:dyDescent="0.25">
      <c r="A26" s="120">
        <v>4</v>
      </c>
      <c r="B26" s="132">
        <v>107</v>
      </c>
      <c r="C26" s="131"/>
      <c r="D26" s="127" t="s">
        <v>77</v>
      </c>
      <c r="E26" s="128">
        <v>2005</v>
      </c>
      <c r="F26" s="128"/>
      <c r="G26" s="128" t="s">
        <v>52</v>
      </c>
      <c r="H26" s="132"/>
      <c r="I26" s="118"/>
      <c r="J26" s="119"/>
    </row>
    <row r="27" spans="1:10" ht="21.75" customHeight="1" x14ac:dyDescent="0.25">
      <c r="A27" s="117">
        <v>5</v>
      </c>
      <c r="B27" s="132">
        <v>505</v>
      </c>
      <c r="C27" s="131"/>
      <c r="D27" s="127" t="s">
        <v>79</v>
      </c>
      <c r="E27" s="128">
        <v>2006</v>
      </c>
      <c r="F27" s="128"/>
      <c r="G27" s="128" t="s">
        <v>52</v>
      </c>
      <c r="H27" s="132"/>
      <c r="I27" s="118"/>
      <c r="J27" s="119"/>
    </row>
    <row r="28" spans="1:10" ht="21.75" customHeight="1" x14ac:dyDescent="0.25">
      <c r="A28" s="120">
        <v>6</v>
      </c>
      <c r="B28" s="132">
        <v>887</v>
      </c>
      <c r="C28" s="131"/>
      <c r="D28" s="127" t="s">
        <v>80</v>
      </c>
      <c r="E28" s="128">
        <v>2006</v>
      </c>
      <c r="F28" s="128"/>
      <c r="G28" s="128" t="s">
        <v>52</v>
      </c>
      <c r="H28" s="132"/>
      <c r="I28" s="118"/>
      <c r="J28" s="119"/>
    </row>
    <row r="29" spans="1:10" ht="21.75" customHeight="1" x14ac:dyDescent="0.25">
      <c r="A29" s="117">
        <v>7</v>
      </c>
      <c r="B29" s="132">
        <v>898</v>
      </c>
      <c r="C29" s="131"/>
      <c r="D29" s="129" t="s">
        <v>81</v>
      </c>
      <c r="E29" s="130">
        <v>2006</v>
      </c>
      <c r="F29" s="130"/>
      <c r="G29" s="130" t="s">
        <v>52</v>
      </c>
      <c r="H29" s="133"/>
      <c r="I29" s="118"/>
      <c r="J29" s="119"/>
    </row>
    <row r="30" spans="1:10" ht="21.75" customHeight="1" x14ac:dyDescent="0.25">
      <c r="A30" s="117">
        <v>8</v>
      </c>
      <c r="B30" s="132">
        <v>38</v>
      </c>
      <c r="C30" s="131"/>
      <c r="D30" s="127" t="s">
        <v>83</v>
      </c>
      <c r="E30" s="128">
        <v>2005</v>
      </c>
      <c r="F30" s="128"/>
      <c r="G30" s="128" t="s">
        <v>52</v>
      </c>
      <c r="H30" s="132"/>
      <c r="I30" s="118"/>
      <c r="J30" s="119"/>
    </row>
    <row r="31" spans="1:10" ht="21.75" customHeight="1" x14ac:dyDescent="0.25">
      <c r="A31" s="120">
        <v>9</v>
      </c>
      <c r="B31" s="132">
        <v>198</v>
      </c>
      <c r="C31" s="131"/>
      <c r="D31" s="127" t="s">
        <v>82</v>
      </c>
      <c r="E31" s="128">
        <v>2006</v>
      </c>
      <c r="F31" s="128"/>
      <c r="G31" s="128" t="s">
        <v>52</v>
      </c>
      <c r="H31" s="132"/>
      <c r="I31" s="118"/>
      <c r="J31" s="119"/>
    </row>
    <row r="32" spans="1:10" ht="21.75" customHeight="1" x14ac:dyDescent="0.25">
      <c r="A32" s="117">
        <v>10</v>
      </c>
      <c r="B32" s="132">
        <v>565</v>
      </c>
      <c r="C32" s="131"/>
      <c r="D32" s="127" t="s">
        <v>84</v>
      </c>
      <c r="E32" s="128">
        <v>2006</v>
      </c>
      <c r="F32" s="128"/>
      <c r="G32" s="128" t="s">
        <v>52</v>
      </c>
      <c r="H32" s="132"/>
      <c r="I32" s="118"/>
      <c r="J32" s="119"/>
    </row>
    <row r="33" spans="1:10" ht="21.75" customHeight="1" x14ac:dyDescent="0.25">
      <c r="A33" s="120">
        <v>11</v>
      </c>
      <c r="B33" s="132">
        <v>840</v>
      </c>
      <c r="C33" s="131"/>
      <c r="D33" s="127" t="s">
        <v>85</v>
      </c>
      <c r="E33" s="128">
        <v>2006</v>
      </c>
      <c r="F33" s="128"/>
      <c r="G33" s="128" t="s">
        <v>52</v>
      </c>
      <c r="H33" s="132"/>
      <c r="I33" s="118"/>
      <c r="J33" s="119"/>
    </row>
    <row r="34" spans="1:10" ht="21.75" customHeight="1" x14ac:dyDescent="0.25">
      <c r="A34" s="117">
        <v>12</v>
      </c>
      <c r="B34" s="132">
        <v>151</v>
      </c>
      <c r="C34" s="131"/>
      <c r="D34" s="127" t="s">
        <v>86</v>
      </c>
      <c r="E34" s="128">
        <v>2006</v>
      </c>
      <c r="F34" s="128"/>
      <c r="G34" s="128" t="s">
        <v>52</v>
      </c>
      <c r="H34" s="132"/>
      <c r="I34" s="118"/>
      <c r="J34" s="119"/>
    </row>
    <row r="35" spans="1:10" ht="21.75" customHeight="1" x14ac:dyDescent="0.25">
      <c r="A35" s="117">
        <v>13</v>
      </c>
      <c r="B35" s="132">
        <v>130</v>
      </c>
      <c r="C35" s="131"/>
      <c r="D35" s="127" t="s">
        <v>87</v>
      </c>
      <c r="E35" s="128">
        <v>2005</v>
      </c>
      <c r="F35" s="128"/>
      <c r="G35" s="128" t="s">
        <v>52</v>
      </c>
      <c r="H35" s="132"/>
      <c r="I35" s="118"/>
      <c r="J35" s="119"/>
    </row>
    <row r="36" spans="1:10" ht="15.6" customHeight="1" thickBot="1" x14ac:dyDescent="0.35">
      <c r="A36" s="26"/>
      <c r="B36" s="27"/>
      <c r="C36" s="27"/>
      <c r="D36" s="1"/>
      <c r="E36" s="28"/>
      <c r="F36" s="17"/>
      <c r="G36" s="17"/>
      <c r="H36" s="29"/>
      <c r="I36" s="30"/>
      <c r="J36" s="30"/>
    </row>
    <row r="37" spans="1:10" ht="15" thickTop="1" x14ac:dyDescent="0.25">
      <c r="A37" s="182" t="s">
        <v>3</v>
      </c>
      <c r="B37" s="183"/>
      <c r="C37" s="183"/>
      <c r="D37" s="183"/>
      <c r="E37" s="71"/>
      <c r="F37" s="71"/>
      <c r="G37" s="184" t="s">
        <v>32</v>
      </c>
      <c r="H37" s="183"/>
      <c r="I37" s="184"/>
      <c r="J37" s="185"/>
    </row>
    <row r="38" spans="1:10" x14ac:dyDescent="0.25">
      <c r="A38" s="93" t="s">
        <v>44</v>
      </c>
      <c r="B38" s="24"/>
      <c r="C38" s="24"/>
      <c r="D38" s="94"/>
      <c r="E38" s="32"/>
      <c r="F38" s="91"/>
      <c r="G38" s="31" t="s">
        <v>21</v>
      </c>
      <c r="H38" s="87">
        <v>2</v>
      </c>
      <c r="I38" s="61" t="s">
        <v>19</v>
      </c>
      <c r="J38" s="113">
        <f>COUNTIF(F23:F35,"ЗМС")</f>
        <v>0</v>
      </c>
    </row>
    <row r="39" spans="1:10" x14ac:dyDescent="0.25">
      <c r="A39" s="93" t="s">
        <v>45</v>
      </c>
      <c r="B39" s="24"/>
      <c r="C39" s="24"/>
      <c r="D39" s="94"/>
      <c r="E39" s="104"/>
      <c r="F39" s="92"/>
      <c r="G39" s="33" t="s">
        <v>59</v>
      </c>
      <c r="H39" s="86">
        <f>H40+H43</f>
        <v>13</v>
      </c>
      <c r="I39" s="61" t="s">
        <v>15</v>
      </c>
      <c r="J39" s="113">
        <f>COUNTIF(F23:F35,"МСМК")</f>
        <v>0</v>
      </c>
    </row>
    <row r="40" spans="1:10" x14ac:dyDescent="0.25">
      <c r="A40" s="93" t="s">
        <v>46</v>
      </c>
      <c r="B40" s="24"/>
      <c r="C40" s="24"/>
      <c r="D40" s="94"/>
      <c r="E40" s="104"/>
      <c r="F40" s="92"/>
      <c r="G40" s="33" t="s">
        <v>60</v>
      </c>
      <c r="H40" s="86">
        <f>H41+H42+H44</f>
        <v>13</v>
      </c>
      <c r="I40" s="61" t="s">
        <v>17</v>
      </c>
      <c r="J40" s="113">
        <f>COUNTIF(F23:F35,"МС")</f>
        <v>0</v>
      </c>
    </row>
    <row r="41" spans="1:10" x14ac:dyDescent="0.25">
      <c r="A41" s="93" t="s">
        <v>47</v>
      </c>
      <c r="B41" s="24"/>
      <c r="C41" s="24"/>
      <c r="D41" s="94"/>
      <c r="E41" s="104"/>
      <c r="F41" s="92"/>
      <c r="G41" s="33" t="s">
        <v>53</v>
      </c>
      <c r="H41" s="87">
        <f>COUNT(B23:B35)</f>
        <v>13</v>
      </c>
      <c r="I41" s="61" t="s">
        <v>20</v>
      </c>
      <c r="J41" s="113">
        <f>COUNTIF(F23:F35,"КМС")</f>
        <v>0</v>
      </c>
    </row>
    <row r="42" spans="1:10" x14ac:dyDescent="0.25">
      <c r="A42" s="93"/>
      <c r="B42" s="24"/>
      <c r="C42" s="24"/>
      <c r="D42" s="94"/>
      <c r="E42" s="104"/>
      <c r="F42" s="92"/>
      <c r="G42" s="33" t="s">
        <v>54</v>
      </c>
      <c r="H42" s="87">
        <f>COUNTIF(B23:B35,"НФ")</f>
        <v>0</v>
      </c>
      <c r="I42" s="61" t="s">
        <v>24</v>
      </c>
      <c r="J42" s="113">
        <f>COUNTIF(F23:F35,"1 СР")</f>
        <v>0</v>
      </c>
    </row>
    <row r="43" spans="1:10" x14ac:dyDescent="0.25">
      <c r="A43" s="93"/>
      <c r="B43" s="24"/>
      <c r="C43" s="24"/>
      <c r="D43" s="94"/>
      <c r="E43" s="104"/>
      <c r="F43" s="92"/>
      <c r="G43" s="33" t="s">
        <v>55</v>
      </c>
      <c r="H43" s="63">
        <f>COUNTIF(B23:B35,"НС")</f>
        <v>0</v>
      </c>
      <c r="I43" s="62" t="s">
        <v>34</v>
      </c>
      <c r="J43" s="114">
        <f>COUNTIF(F23:F35,"2 СР")</f>
        <v>0</v>
      </c>
    </row>
    <row r="44" spans="1:10" x14ac:dyDescent="0.25">
      <c r="A44" s="93"/>
      <c r="B44" s="24"/>
      <c r="C44" s="24"/>
      <c r="D44" s="94"/>
      <c r="E44" s="35"/>
      <c r="F44" s="111"/>
      <c r="G44" s="33" t="s">
        <v>56</v>
      </c>
      <c r="H44" s="63">
        <f>COUNTIF(B23:B35,"ДСКВ")</f>
        <v>0</v>
      </c>
      <c r="I44" s="62" t="s">
        <v>35</v>
      </c>
      <c r="J44" s="113">
        <f>COUNTIF(F23:F35,"3 СР")</f>
        <v>0</v>
      </c>
    </row>
    <row r="45" spans="1:10" ht="9.75" customHeight="1" x14ac:dyDescent="0.25">
      <c r="A45" s="36"/>
      <c r="B45" s="105"/>
      <c r="C45" s="105"/>
      <c r="D45" s="104"/>
      <c r="E45" s="106"/>
      <c r="F45" s="104"/>
      <c r="G45" s="104"/>
      <c r="H45" s="107"/>
      <c r="I45" s="104"/>
      <c r="J45" s="37"/>
    </row>
    <row r="46" spans="1:10" ht="15.6" x14ac:dyDescent="0.25">
      <c r="A46" s="187" t="s">
        <v>2</v>
      </c>
      <c r="B46" s="188"/>
      <c r="C46" s="188"/>
      <c r="D46" s="188"/>
      <c r="E46" s="189" t="s">
        <v>7</v>
      </c>
      <c r="F46" s="189"/>
      <c r="G46" s="189"/>
      <c r="H46" s="189" t="s">
        <v>49</v>
      </c>
      <c r="I46" s="189"/>
      <c r="J46" s="190"/>
    </row>
    <row r="47" spans="1:10" x14ac:dyDescent="0.25">
      <c r="A47" s="36"/>
      <c r="B47" s="104"/>
      <c r="C47" s="104"/>
      <c r="D47" s="104"/>
      <c r="E47" s="104"/>
      <c r="F47" s="32"/>
      <c r="G47" s="32"/>
      <c r="H47" s="32"/>
      <c r="I47" s="32"/>
      <c r="J47" s="41"/>
    </row>
    <row r="48" spans="1:10" x14ac:dyDescent="0.25">
      <c r="A48" s="38"/>
      <c r="B48" s="105"/>
      <c r="C48" s="105"/>
      <c r="D48" s="105"/>
      <c r="E48" s="108"/>
      <c r="F48" s="105"/>
      <c r="G48" s="105"/>
      <c r="H48" s="109"/>
      <c r="I48" s="105"/>
      <c r="J48" s="40"/>
    </row>
    <row r="49" spans="1:25" x14ac:dyDescent="0.25">
      <c r="A49" s="38"/>
      <c r="B49" s="105"/>
      <c r="C49" s="105"/>
      <c r="D49" s="105"/>
      <c r="E49" s="108"/>
      <c r="F49" s="105"/>
      <c r="G49" s="105"/>
      <c r="H49" s="109"/>
      <c r="I49" s="105"/>
      <c r="J49" s="40"/>
    </row>
    <row r="50" spans="1:25" x14ac:dyDescent="0.25">
      <c r="A50" s="38"/>
      <c r="B50" s="105"/>
      <c r="C50" s="105"/>
      <c r="D50" s="105"/>
      <c r="E50" s="108"/>
      <c r="F50" s="105"/>
      <c r="G50" s="105"/>
      <c r="H50" s="109"/>
      <c r="I50" s="105"/>
      <c r="J50" s="40"/>
    </row>
    <row r="51" spans="1:25" x14ac:dyDescent="0.25">
      <c r="A51" s="38"/>
      <c r="B51" s="105"/>
      <c r="C51" s="105"/>
      <c r="D51" s="105"/>
      <c r="E51" s="108"/>
      <c r="F51" s="105"/>
      <c r="G51" s="105"/>
      <c r="H51" s="109"/>
      <c r="I51" s="105"/>
      <c r="J51" s="40"/>
    </row>
    <row r="52" spans="1:25" ht="16.2" thickBot="1" x14ac:dyDescent="0.3">
      <c r="A52" s="191" t="str">
        <f>G18</f>
        <v>Кочеткова Е.А. (ВК, г. Омск)</v>
      </c>
      <c r="B52" s="192"/>
      <c r="C52" s="192"/>
      <c r="D52" s="192"/>
      <c r="E52" s="192" t="str">
        <f>G17</f>
        <v>Поляков В.В. (IК, г. Омск)</v>
      </c>
      <c r="F52" s="192"/>
      <c r="G52" s="192"/>
      <c r="H52" s="192" t="str">
        <f>G19</f>
        <v>Кононенко О.В. (2К, г. Омск)</v>
      </c>
      <c r="I52" s="192"/>
      <c r="J52" s="193"/>
    </row>
    <row r="53" spans="1:25" s="16" customFormat="1" ht="14.4" thickTop="1" x14ac:dyDescent="0.25">
      <c r="A53" s="2"/>
      <c r="B53" s="39"/>
      <c r="C53" s="39"/>
      <c r="D53" s="2"/>
      <c r="F53" s="2"/>
      <c r="G53" s="2"/>
      <c r="H53" s="3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67" customFormat="1" ht="18" x14ac:dyDescent="0.25">
      <c r="B54" s="68"/>
      <c r="C54" s="68"/>
      <c r="E54" s="69"/>
      <c r="H54" s="70"/>
    </row>
    <row r="55" spans="1:25" ht="21" x14ac:dyDescent="0.25">
      <c r="A55" s="64"/>
      <c r="B55" s="64"/>
      <c r="C55" s="65"/>
      <c r="D55" s="186"/>
      <c r="E55" s="186"/>
      <c r="F55" s="186"/>
      <c r="G55" s="186"/>
    </row>
    <row r="56" spans="1:25" ht="18" x14ac:dyDescent="0.25">
      <c r="D56" s="67"/>
    </row>
  </sheetData>
  <sortState xmlns:xlrd2="http://schemas.microsoft.com/office/spreadsheetml/2017/richdata2" ref="A23:G35">
    <sortCondition ref="A23"/>
  </sortState>
  <mergeCells count="35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3:D13"/>
    <mergeCell ref="A14:D14"/>
    <mergeCell ref="A15:G15"/>
    <mergeCell ref="H15:J15"/>
    <mergeCell ref="A21:A22"/>
    <mergeCell ref="B21:B22"/>
    <mergeCell ref="C21:C22"/>
    <mergeCell ref="D21:D22"/>
    <mergeCell ref="E21:E22"/>
    <mergeCell ref="F21:F22"/>
    <mergeCell ref="H21:H22"/>
    <mergeCell ref="G21:G22"/>
    <mergeCell ref="I21:I22"/>
    <mergeCell ref="J21:J22"/>
    <mergeCell ref="D55:G55"/>
    <mergeCell ref="A37:D37"/>
    <mergeCell ref="G37:J37"/>
    <mergeCell ref="A46:D46"/>
    <mergeCell ref="E46:G46"/>
    <mergeCell ref="H46:J46"/>
    <mergeCell ref="A52:D52"/>
    <mergeCell ref="E52:G52"/>
    <mergeCell ref="H52:J5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outlinePr summaryBelow="0"/>
    <pageSetUpPr fitToPage="1"/>
  </sheetPr>
  <dimension ref="A1:Z59"/>
  <sheetViews>
    <sheetView view="pageBreakPreview" topLeftCell="A10" zoomScale="60" zoomScaleNormal="70" zoomScalePageLayoutView="50" workbookViewId="0">
      <selection activeCell="A11" sqref="A11:K11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5.21875" style="2" customWidth="1"/>
    <col min="5" max="5" width="11.6640625" style="16" customWidth="1"/>
    <col min="6" max="6" width="10.33203125" style="2" customWidth="1"/>
    <col min="7" max="7" width="28.3320312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36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120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94</v>
      </c>
      <c r="G13" s="126"/>
      <c r="H13" s="19"/>
      <c r="I13" s="19"/>
      <c r="J13" s="5"/>
      <c r="K13" s="6" t="s">
        <v>57</v>
      </c>
    </row>
    <row r="14" spans="1:26" ht="15.6" x14ac:dyDescent="0.25">
      <c r="A14" s="196" t="s">
        <v>93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/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/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6.2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41" t="s">
        <v>48</v>
      </c>
      <c r="I21" s="206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40"/>
      <c r="B22" s="237"/>
      <c r="C22" s="237"/>
      <c r="D22" s="237"/>
      <c r="E22" s="236"/>
      <c r="F22" s="237"/>
      <c r="G22" s="238"/>
      <c r="H22" s="242"/>
      <c r="I22" s="237"/>
      <c r="J22" s="239"/>
      <c r="K22" s="235"/>
    </row>
    <row r="23" spans="1:11" ht="21.75" customHeight="1" x14ac:dyDescent="0.25">
      <c r="A23" s="95">
        <v>1</v>
      </c>
      <c r="B23" s="56">
        <v>107</v>
      </c>
      <c r="C23" s="56"/>
      <c r="D23" s="136" t="s">
        <v>77</v>
      </c>
      <c r="E23" s="139">
        <v>2005</v>
      </c>
      <c r="F23" s="57"/>
      <c r="G23" s="78" t="s">
        <v>52</v>
      </c>
      <c r="H23" s="82"/>
      <c r="I23" s="85"/>
      <c r="J23" s="59"/>
      <c r="K23" s="96"/>
    </row>
    <row r="24" spans="1:11" ht="21.75" customHeight="1" x14ac:dyDescent="0.25">
      <c r="A24" s="97">
        <f>A23</f>
        <v>1</v>
      </c>
      <c r="B24" s="47">
        <v>315</v>
      </c>
      <c r="C24" s="48"/>
      <c r="D24" s="137" t="s">
        <v>78</v>
      </c>
      <c r="E24" s="140">
        <v>2006</v>
      </c>
      <c r="F24" s="58"/>
      <c r="G24" s="144" t="s">
        <v>52</v>
      </c>
      <c r="H24" s="83"/>
      <c r="I24" s="79"/>
      <c r="J24" s="47"/>
      <c r="K24" s="98"/>
    </row>
    <row r="25" spans="1:11" ht="21.75" customHeight="1" x14ac:dyDescent="0.25">
      <c r="A25" s="97">
        <f>A23</f>
        <v>1</v>
      </c>
      <c r="B25" s="48">
        <v>887</v>
      </c>
      <c r="C25" s="48"/>
      <c r="D25" s="137" t="s">
        <v>88</v>
      </c>
      <c r="E25" s="140">
        <v>2006</v>
      </c>
      <c r="F25" s="58"/>
      <c r="G25" s="144" t="s">
        <v>52</v>
      </c>
      <c r="H25" s="83"/>
      <c r="I25" s="79"/>
      <c r="J25" s="47"/>
      <c r="K25" s="98"/>
    </row>
    <row r="26" spans="1:11" ht="21.75" customHeight="1" thickBot="1" x14ac:dyDescent="0.3">
      <c r="A26" s="99">
        <f>A23</f>
        <v>1</v>
      </c>
      <c r="B26" s="49">
        <v>505</v>
      </c>
      <c r="C26" s="49"/>
      <c r="D26" s="138" t="s">
        <v>79</v>
      </c>
      <c r="E26" s="141">
        <v>2006</v>
      </c>
      <c r="F26" s="51"/>
      <c r="G26" s="145" t="s">
        <v>52</v>
      </c>
      <c r="H26" s="84"/>
      <c r="I26" s="80"/>
      <c r="J26" s="50"/>
      <c r="K26" s="100"/>
    </row>
    <row r="27" spans="1:11" ht="21.75" customHeight="1" x14ac:dyDescent="0.25">
      <c r="A27" s="95">
        <v>2</v>
      </c>
      <c r="B27" s="56">
        <v>44</v>
      </c>
      <c r="C27" s="56"/>
      <c r="D27" s="136" t="s">
        <v>76</v>
      </c>
      <c r="E27" s="139">
        <v>2005</v>
      </c>
      <c r="F27" s="57"/>
      <c r="G27" s="78" t="s">
        <v>52</v>
      </c>
      <c r="H27" s="82"/>
      <c r="I27" s="85"/>
      <c r="J27" s="59"/>
      <c r="K27" s="96"/>
    </row>
    <row r="28" spans="1:11" ht="21.75" customHeight="1" x14ac:dyDescent="0.25">
      <c r="A28" s="97">
        <f>A27</f>
        <v>2</v>
      </c>
      <c r="B28" s="47">
        <v>38</v>
      </c>
      <c r="C28" s="48"/>
      <c r="D28" s="137" t="s">
        <v>83</v>
      </c>
      <c r="E28" s="140">
        <v>2006</v>
      </c>
      <c r="F28" s="58"/>
      <c r="G28" s="144" t="s">
        <v>52</v>
      </c>
      <c r="H28" s="83"/>
      <c r="I28" s="79"/>
      <c r="J28" s="47"/>
      <c r="K28" s="98"/>
    </row>
    <row r="29" spans="1:11" ht="21.75" customHeight="1" x14ac:dyDescent="0.25">
      <c r="A29" s="97">
        <f>A27</f>
        <v>2</v>
      </c>
      <c r="B29" s="48">
        <v>389</v>
      </c>
      <c r="C29" s="48"/>
      <c r="D29" s="137" t="s">
        <v>89</v>
      </c>
      <c r="E29" s="140">
        <v>2005</v>
      </c>
      <c r="F29" s="58"/>
      <c r="G29" s="144" t="s">
        <v>75</v>
      </c>
      <c r="H29" s="83"/>
      <c r="I29" s="79"/>
      <c r="J29" s="47"/>
      <c r="K29" s="98"/>
    </row>
    <row r="30" spans="1:11" ht="21.75" customHeight="1" thickBot="1" x14ac:dyDescent="0.3">
      <c r="A30" s="99">
        <f>A27</f>
        <v>2</v>
      </c>
      <c r="B30" s="49">
        <v>198</v>
      </c>
      <c r="C30" s="49"/>
      <c r="D30" s="138" t="s">
        <v>82</v>
      </c>
      <c r="E30" s="141">
        <v>2006</v>
      </c>
      <c r="F30" s="51"/>
      <c r="G30" s="145" t="s">
        <v>52</v>
      </c>
      <c r="H30" s="84"/>
      <c r="I30" s="80"/>
      <c r="J30" s="50"/>
      <c r="K30" s="100"/>
    </row>
    <row r="31" spans="1:11" ht="21.75" customHeight="1" x14ac:dyDescent="0.25">
      <c r="A31" s="101">
        <v>3</v>
      </c>
      <c r="B31" s="56">
        <v>898</v>
      </c>
      <c r="C31" s="56"/>
      <c r="D31" s="136" t="s">
        <v>81</v>
      </c>
      <c r="E31" s="139">
        <v>2005</v>
      </c>
      <c r="F31" s="57"/>
      <c r="G31" s="81" t="s">
        <v>52</v>
      </c>
      <c r="H31" s="82"/>
      <c r="I31" s="85"/>
      <c r="J31" s="44"/>
      <c r="K31" s="96"/>
    </row>
    <row r="32" spans="1:11" ht="21.75" customHeight="1" x14ac:dyDescent="0.25">
      <c r="A32" s="102">
        <f>A31</f>
        <v>3</v>
      </c>
      <c r="B32" s="47">
        <v>151</v>
      </c>
      <c r="C32" s="45"/>
      <c r="D32" s="137" t="s">
        <v>86</v>
      </c>
      <c r="E32" s="142">
        <v>2006</v>
      </c>
      <c r="F32" s="46"/>
      <c r="G32" s="144" t="s">
        <v>52</v>
      </c>
      <c r="H32" s="83"/>
      <c r="I32" s="79"/>
      <c r="J32" s="47"/>
      <c r="K32" s="98"/>
    </row>
    <row r="33" spans="1:11" ht="21.75" customHeight="1" x14ac:dyDescent="0.25">
      <c r="A33" s="102">
        <f>A31</f>
        <v>3</v>
      </c>
      <c r="B33" s="48">
        <v>130</v>
      </c>
      <c r="C33" s="45"/>
      <c r="D33" s="137" t="s">
        <v>87</v>
      </c>
      <c r="E33" s="142">
        <v>2005</v>
      </c>
      <c r="F33" s="46"/>
      <c r="G33" s="144" t="s">
        <v>52</v>
      </c>
      <c r="H33" s="83"/>
      <c r="I33" s="79"/>
      <c r="J33" s="47"/>
      <c r="K33" s="98"/>
    </row>
    <row r="34" spans="1:11" ht="21.75" customHeight="1" thickBot="1" x14ac:dyDescent="0.3">
      <c r="A34" s="103">
        <f>A31</f>
        <v>3</v>
      </c>
      <c r="B34" s="49">
        <v>578</v>
      </c>
      <c r="C34" s="66"/>
      <c r="D34" s="138" t="s">
        <v>90</v>
      </c>
      <c r="E34" s="143">
        <v>2006</v>
      </c>
      <c r="F34" s="60"/>
      <c r="G34" s="145" t="s">
        <v>52</v>
      </c>
      <c r="H34" s="84"/>
      <c r="I34" s="80"/>
      <c r="J34" s="50"/>
      <c r="K34" s="100"/>
    </row>
    <row r="35" spans="1:11" ht="21.75" customHeight="1" x14ac:dyDescent="0.25">
      <c r="A35" s="101">
        <v>4</v>
      </c>
      <c r="B35" s="56">
        <v>565</v>
      </c>
      <c r="C35" s="56"/>
      <c r="D35" s="136" t="s">
        <v>84</v>
      </c>
      <c r="E35" s="139">
        <v>2006</v>
      </c>
      <c r="F35" s="57"/>
      <c r="G35" s="81" t="s">
        <v>52</v>
      </c>
      <c r="H35" s="82"/>
      <c r="I35" s="85"/>
      <c r="J35" s="44"/>
      <c r="K35" s="96"/>
    </row>
    <row r="36" spans="1:11" ht="21.75" customHeight="1" x14ac:dyDescent="0.25">
      <c r="A36" s="102">
        <f>A35</f>
        <v>4</v>
      </c>
      <c r="B36" s="47">
        <v>840</v>
      </c>
      <c r="C36" s="45"/>
      <c r="D36" s="137" t="s">
        <v>85</v>
      </c>
      <c r="E36" s="142">
        <v>2006</v>
      </c>
      <c r="F36" s="46"/>
      <c r="G36" s="144" t="s">
        <v>52</v>
      </c>
      <c r="H36" s="83"/>
      <c r="I36" s="79"/>
      <c r="J36" s="47"/>
      <c r="K36" s="98"/>
    </row>
    <row r="37" spans="1:11" ht="21.75" customHeight="1" x14ac:dyDescent="0.25">
      <c r="A37" s="102">
        <f>A35</f>
        <v>4</v>
      </c>
      <c r="B37" s="48">
        <v>881</v>
      </c>
      <c r="C37" s="45"/>
      <c r="D37" s="137" t="s">
        <v>91</v>
      </c>
      <c r="E37" s="142">
        <v>2005</v>
      </c>
      <c r="F37" s="46"/>
      <c r="G37" s="144" t="s">
        <v>52</v>
      </c>
      <c r="H37" s="83"/>
      <c r="I37" s="79"/>
      <c r="J37" s="47"/>
      <c r="K37" s="98"/>
    </row>
    <row r="38" spans="1:11" ht="21.75" customHeight="1" thickBot="1" x14ac:dyDescent="0.3">
      <c r="A38" s="103">
        <f>A35</f>
        <v>4</v>
      </c>
      <c r="B38" s="49">
        <v>187</v>
      </c>
      <c r="C38" s="66"/>
      <c r="D38" s="138" t="s">
        <v>92</v>
      </c>
      <c r="E38" s="143">
        <v>2006</v>
      </c>
      <c r="F38" s="60"/>
      <c r="G38" s="145" t="s">
        <v>52</v>
      </c>
      <c r="H38" s="84"/>
      <c r="I38" s="80"/>
      <c r="J38" s="50"/>
      <c r="K38" s="100"/>
    </row>
    <row r="39" spans="1:11" ht="16.95" customHeight="1" thickBot="1" x14ac:dyDescent="0.35">
      <c r="A39" s="26"/>
      <c r="B39" s="27"/>
      <c r="C39" s="27"/>
      <c r="D39" s="1"/>
      <c r="E39" s="28"/>
      <c r="F39" s="17"/>
      <c r="G39" s="17"/>
      <c r="H39" s="29"/>
      <c r="I39" s="29"/>
      <c r="J39" s="30"/>
      <c r="K39" s="30"/>
    </row>
    <row r="40" spans="1:11" ht="15" thickTop="1" x14ac:dyDescent="0.25">
      <c r="A40" s="182" t="s">
        <v>3</v>
      </c>
      <c r="B40" s="183"/>
      <c r="C40" s="183"/>
      <c r="D40" s="183"/>
      <c r="E40" s="71"/>
      <c r="F40" s="71"/>
      <c r="G40" s="184" t="s">
        <v>32</v>
      </c>
      <c r="H40" s="184"/>
      <c r="I40" s="183"/>
      <c r="J40" s="184"/>
      <c r="K40" s="185"/>
    </row>
    <row r="41" spans="1:11" x14ac:dyDescent="0.25">
      <c r="A41" s="93" t="s">
        <v>44</v>
      </c>
      <c r="B41" s="24"/>
      <c r="C41" s="24"/>
      <c r="D41" s="94"/>
      <c r="E41" s="32"/>
      <c r="F41" s="91"/>
      <c r="G41" s="31" t="s">
        <v>21</v>
      </c>
      <c r="H41" s="87" cm="1">
        <f t="array" ref="H41">SUM(1/COUNTIF(G23:G38,G23:G38))</f>
        <v>1.9999999999999998</v>
      </c>
      <c r="I41" s="110"/>
      <c r="J41" s="61" t="s">
        <v>19</v>
      </c>
      <c r="K41" s="113">
        <f>COUNTIF(F23:F38,"ЗМС")</f>
        <v>0</v>
      </c>
    </row>
    <row r="42" spans="1:11" x14ac:dyDescent="0.25">
      <c r="A42" s="93" t="s">
        <v>45</v>
      </c>
      <c r="B42" s="24"/>
      <c r="C42" s="24"/>
      <c r="D42" s="94"/>
      <c r="E42" s="104"/>
      <c r="F42" s="92"/>
      <c r="G42" s="33" t="s">
        <v>25</v>
      </c>
      <c r="H42" s="86">
        <v>4</v>
      </c>
      <c r="I42" s="89"/>
      <c r="J42" s="61" t="s">
        <v>15</v>
      </c>
      <c r="K42" s="113">
        <f>COUNTIF(F23:F38,"МСМК")</f>
        <v>0</v>
      </c>
    </row>
    <row r="43" spans="1:11" x14ac:dyDescent="0.25">
      <c r="A43" s="93" t="s">
        <v>46</v>
      </c>
      <c r="B43" s="24"/>
      <c r="C43" s="24"/>
      <c r="D43" s="94"/>
      <c r="E43" s="104"/>
      <c r="F43" s="92"/>
      <c r="G43" s="33" t="s">
        <v>26</v>
      </c>
      <c r="H43" s="86">
        <v>4</v>
      </c>
      <c r="I43" s="89"/>
      <c r="J43" s="61" t="s">
        <v>17</v>
      </c>
      <c r="K43" s="113">
        <f>COUNTIF(F23:F38,"МС")</f>
        <v>0</v>
      </c>
    </row>
    <row r="44" spans="1:11" x14ac:dyDescent="0.25">
      <c r="A44" s="93" t="s">
        <v>47</v>
      </c>
      <c r="B44" s="24"/>
      <c r="C44" s="24"/>
      <c r="D44" s="94"/>
      <c r="E44" s="104"/>
      <c r="F44" s="92"/>
      <c r="G44" s="33" t="s">
        <v>27</v>
      </c>
      <c r="H44" s="87">
        <v>4</v>
      </c>
      <c r="I44" s="88"/>
      <c r="J44" s="61" t="s">
        <v>20</v>
      </c>
      <c r="K44" s="113">
        <f>COUNTIF(F23:F38,"КМС")</f>
        <v>0</v>
      </c>
    </row>
    <row r="45" spans="1:11" x14ac:dyDescent="0.25">
      <c r="A45" s="93"/>
      <c r="B45" s="24"/>
      <c r="C45" s="24"/>
      <c r="D45" s="94"/>
      <c r="E45" s="104"/>
      <c r="F45" s="92"/>
      <c r="G45" s="33" t="s">
        <v>28</v>
      </c>
      <c r="H45" s="87">
        <v>0</v>
      </c>
      <c r="I45" s="88"/>
      <c r="J45" s="61" t="s">
        <v>24</v>
      </c>
      <c r="K45" s="113">
        <f>COUNTIF(F23:F38,"1 СР")</f>
        <v>0</v>
      </c>
    </row>
    <row r="46" spans="1:11" x14ac:dyDescent="0.25">
      <c r="A46" s="93"/>
      <c r="B46" s="24"/>
      <c r="C46" s="24"/>
      <c r="D46" s="94"/>
      <c r="E46" s="104"/>
      <c r="F46" s="92"/>
      <c r="G46" s="33" t="s">
        <v>30</v>
      </c>
      <c r="H46" s="63">
        <v>0</v>
      </c>
      <c r="I46" s="90"/>
      <c r="J46" s="62" t="s">
        <v>34</v>
      </c>
      <c r="K46" s="114">
        <f>COUNTIF(F23:F38,"2 СР")</f>
        <v>0</v>
      </c>
    </row>
    <row r="47" spans="1:11" x14ac:dyDescent="0.25">
      <c r="A47" s="93"/>
      <c r="B47" s="24"/>
      <c r="C47" s="24"/>
      <c r="D47" s="94"/>
      <c r="E47" s="35"/>
      <c r="F47" s="111"/>
      <c r="G47" s="33" t="s">
        <v>29</v>
      </c>
      <c r="H47" s="63">
        <v>0</v>
      </c>
      <c r="I47" s="112"/>
      <c r="J47" s="62" t="s">
        <v>35</v>
      </c>
      <c r="K47" s="113">
        <f>COUNTIF(F23:F38,"3 СР")</f>
        <v>0</v>
      </c>
    </row>
    <row r="48" spans="1:11" ht="9.75" customHeight="1" x14ac:dyDescent="0.25">
      <c r="A48" s="36"/>
      <c r="B48" s="105"/>
      <c r="C48" s="105"/>
      <c r="D48" s="104"/>
      <c r="E48" s="106"/>
      <c r="F48" s="104"/>
      <c r="G48" s="104"/>
      <c r="H48" s="107"/>
      <c r="I48" s="107"/>
      <c r="J48" s="104"/>
      <c r="K48" s="37"/>
    </row>
    <row r="49" spans="1:26" ht="15.6" x14ac:dyDescent="0.25">
      <c r="A49" s="187" t="s">
        <v>2</v>
      </c>
      <c r="B49" s="188"/>
      <c r="C49" s="188"/>
      <c r="D49" s="188"/>
      <c r="E49" s="189" t="s">
        <v>7</v>
      </c>
      <c r="F49" s="189"/>
      <c r="G49" s="189"/>
      <c r="H49" s="189"/>
      <c r="I49" s="189" t="s">
        <v>49</v>
      </c>
      <c r="J49" s="189"/>
      <c r="K49" s="190"/>
    </row>
    <row r="50" spans="1:26" x14ac:dyDescent="0.25">
      <c r="A50" s="36"/>
      <c r="B50" s="104"/>
      <c r="C50" s="104"/>
      <c r="D50" s="104"/>
      <c r="E50" s="104"/>
      <c r="F50" s="32"/>
      <c r="G50" s="32"/>
      <c r="H50" s="32"/>
      <c r="I50" s="32"/>
      <c r="J50" s="32"/>
      <c r="K50" s="41"/>
    </row>
    <row r="51" spans="1:26" x14ac:dyDescent="0.25">
      <c r="A51" s="38"/>
      <c r="B51" s="105"/>
      <c r="C51" s="105"/>
      <c r="D51" s="105"/>
      <c r="E51" s="108"/>
      <c r="F51" s="105"/>
      <c r="G51" s="105"/>
      <c r="H51" s="109"/>
      <c r="I51" s="109"/>
      <c r="J51" s="105"/>
      <c r="K51" s="40"/>
    </row>
    <row r="52" spans="1:26" x14ac:dyDescent="0.25">
      <c r="A52" s="38"/>
      <c r="B52" s="105"/>
      <c r="C52" s="105"/>
      <c r="D52" s="105"/>
      <c r="E52" s="108"/>
      <c r="F52" s="105"/>
      <c r="G52" s="105"/>
      <c r="H52" s="109"/>
      <c r="I52" s="109"/>
      <c r="J52" s="105"/>
      <c r="K52" s="40"/>
    </row>
    <row r="53" spans="1:26" x14ac:dyDescent="0.25">
      <c r="A53" s="38"/>
      <c r="B53" s="105"/>
      <c r="C53" s="105"/>
      <c r="D53" s="105"/>
      <c r="E53" s="108"/>
      <c r="F53" s="105"/>
      <c r="G53" s="105"/>
      <c r="H53" s="109"/>
      <c r="I53" s="109"/>
      <c r="J53" s="105"/>
      <c r="K53" s="40"/>
    </row>
    <row r="54" spans="1:26" x14ac:dyDescent="0.25">
      <c r="A54" s="38"/>
      <c r="B54" s="105"/>
      <c r="C54" s="105"/>
      <c r="D54" s="105"/>
      <c r="E54" s="108"/>
      <c r="F54" s="105"/>
      <c r="G54" s="105"/>
      <c r="H54" s="109"/>
      <c r="I54" s="109"/>
      <c r="J54" s="105"/>
      <c r="K54" s="40"/>
    </row>
    <row r="55" spans="1:26" ht="16.2" thickBot="1" x14ac:dyDescent="0.3">
      <c r="A55" s="191" t="str">
        <f>G18</f>
        <v>Кочеткова Е.А. (ВК, г. Омск)</v>
      </c>
      <c r="B55" s="192"/>
      <c r="C55" s="192"/>
      <c r="D55" s="192"/>
      <c r="E55" s="192" t="str">
        <f>G17</f>
        <v>Поляков В.В. (IК, г. Омск)</v>
      </c>
      <c r="F55" s="192"/>
      <c r="G55" s="192"/>
      <c r="H55" s="192"/>
      <c r="I55" s="192" t="str">
        <f>G19</f>
        <v>Кононенко О.В. (2К, г. Омск)</v>
      </c>
      <c r="J55" s="192"/>
      <c r="K55" s="193"/>
    </row>
    <row r="56" spans="1:26" s="16" customFormat="1" ht="14.4" thickTop="1" x14ac:dyDescent="0.25">
      <c r="A56" s="2"/>
      <c r="B56" s="39"/>
      <c r="C56" s="39"/>
      <c r="D56" s="2"/>
      <c r="F56" s="2"/>
      <c r="G56" s="2"/>
      <c r="H56" s="34"/>
      <c r="I56" s="3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67" customFormat="1" ht="18" x14ac:dyDescent="0.25">
      <c r="B57" s="68"/>
      <c r="C57" s="68"/>
      <c r="E57" s="69"/>
      <c r="H57" s="70"/>
      <c r="I57" s="70"/>
    </row>
    <row r="58" spans="1:26" ht="21" x14ac:dyDescent="0.25">
      <c r="A58" s="64"/>
      <c r="B58" s="64"/>
      <c r="C58" s="65"/>
      <c r="D58" s="186"/>
      <c r="E58" s="186"/>
      <c r="F58" s="186"/>
      <c r="G58" s="186"/>
    </row>
    <row r="59" spans="1:26" ht="18" x14ac:dyDescent="0.25">
      <c r="D59" s="67"/>
    </row>
  </sheetData>
  <mergeCells count="36">
    <mergeCell ref="D58:G58"/>
    <mergeCell ref="I49:K49"/>
    <mergeCell ref="I55:K55"/>
    <mergeCell ref="A40:D40"/>
    <mergeCell ref="A55:D55"/>
    <mergeCell ref="G40:K40"/>
    <mergeCell ref="E55:H55"/>
    <mergeCell ref="A49:D49"/>
    <mergeCell ref="E49:H49"/>
    <mergeCell ref="A21:A22"/>
    <mergeCell ref="B21:B22"/>
    <mergeCell ref="H21:H22"/>
    <mergeCell ref="C21:C22"/>
    <mergeCell ref="I21:I22"/>
    <mergeCell ref="K21:K22"/>
    <mergeCell ref="E21:E22"/>
    <mergeCell ref="F21:F22"/>
    <mergeCell ref="D21:D22"/>
    <mergeCell ref="G21:G22"/>
    <mergeCell ref="J21:J22"/>
    <mergeCell ref="A1:K1"/>
    <mergeCell ref="A2:K2"/>
    <mergeCell ref="A3:K3"/>
    <mergeCell ref="A4:K4"/>
    <mergeCell ref="A5:K5"/>
    <mergeCell ref="A6:K6"/>
    <mergeCell ref="A11:K11"/>
    <mergeCell ref="H15:K15"/>
    <mergeCell ref="A8:K8"/>
    <mergeCell ref="A9:K9"/>
    <mergeCell ref="A10:K10"/>
    <mergeCell ref="A7:K7"/>
    <mergeCell ref="A14:D14"/>
    <mergeCell ref="A15:G15"/>
    <mergeCell ref="A12:K12"/>
    <mergeCell ref="A13:D1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outlinePr summaryBelow="0"/>
    <pageSetUpPr fitToPage="1"/>
  </sheetPr>
  <dimension ref="A1:Z53"/>
  <sheetViews>
    <sheetView view="pageBreakPreview" topLeftCell="A4" zoomScale="60" zoomScaleNormal="70" zoomScalePageLayoutView="50" workbookViewId="0">
      <selection activeCell="I32" sqref="I32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28.3320312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51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121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72</v>
      </c>
      <c r="G13" s="126"/>
      <c r="H13" s="19"/>
      <c r="I13" s="19"/>
      <c r="J13" s="5"/>
      <c r="K13" s="6" t="s">
        <v>57</v>
      </c>
    </row>
    <row r="14" spans="1:26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/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/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6.2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06"/>
      <c r="I21" s="210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07"/>
      <c r="I22" s="211"/>
      <c r="J22" s="215"/>
      <c r="K22" s="217"/>
    </row>
    <row r="23" spans="1:11" ht="21.75" customHeight="1" x14ac:dyDescent="0.25">
      <c r="A23" s="120">
        <v>1</v>
      </c>
      <c r="B23" s="134">
        <v>382</v>
      </c>
      <c r="C23" s="135"/>
      <c r="D23" s="147" t="s">
        <v>95</v>
      </c>
      <c r="E23" s="128">
        <v>2008</v>
      </c>
      <c r="F23" s="128"/>
      <c r="G23" s="128" t="s">
        <v>75</v>
      </c>
      <c r="H23" s="125"/>
      <c r="I23" s="176">
        <v>4.539351851851852E-4</v>
      </c>
      <c r="J23" s="121"/>
      <c r="K23" s="122"/>
    </row>
    <row r="24" spans="1:11" ht="21.75" customHeight="1" x14ac:dyDescent="0.25">
      <c r="A24" s="117">
        <v>2</v>
      </c>
      <c r="B24" s="132">
        <v>115</v>
      </c>
      <c r="C24" s="131"/>
      <c r="D24" s="146" t="s">
        <v>96</v>
      </c>
      <c r="E24" s="128">
        <v>2008</v>
      </c>
      <c r="F24" s="128"/>
      <c r="G24" s="128" t="s">
        <v>52</v>
      </c>
      <c r="H24" s="124"/>
      <c r="I24" s="176">
        <v>4.7604166666666666E-4</v>
      </c>
      <c r="J24" s="118"/>
      <c r="K24" s="119"/>
    </row>
    <row r="25" spans="1:11" ht="21.75" customHeight="1" x14ac:dyDescent="0.25">
      <c r="A25" s="117">
        <v>3</v>
      </c>
      <c r="B25" s="132">
        <v>506</v>
      </c>
      <c r="C25" s="131"/>
      <c r="D25" s="146" t="s">
        <v>97</v>
      </c>
      <c r="E25" s="128">
        <v>2008</v>
      </c>
      <c r="F25" s="128"/>
      <c r="G25" s="128" t="s">
        <v>52</v>
      </c>
      <c r="H25" s="124"/>
      <c r="I25" s="176">
        <v>5.3773148148148148E-4</v>
      </c>
      <c r="J25" s="118"/>
      <c r="K25" s="119"/>
    </row>
    <row r="26" spans="1:11" ht="21.75" customHeight="1" x14ac:dyDescent="0.25">
      <c r="A26" s="120">
        <v>4</v>
      </c>
      <c r="B26" s="132">
        <v>55</v>
      </c>
      <c r="C26" s="131"/>
      <c r="D26" s="146" t="s">
        <v>98</v>
      </c>
      <c r="E26" s="128">
        <v>2007</v>
      </c>
      <c r="F26" s="128"/>
      <c r="G26" s="128" t="s">
        <v>52</v>
      </c>
      <c r="H26" s="124"/>
      <c r="I26" s="176">
        <v>5.3831018518518518E-4</v>
      </c>
      <c r="J26" s="118"/>
      <c r="K26" s="119"/>
    </row>
    <row r="27" spans="1:11" ht="21.75" customHeight="1" x14ac:dyDescent="0.25">
      <c r="A27" s="117">
        <v>5</v>
      </c>
      <c r="B27" s="132">
        <v>833</v>
      </c>
      <c r="C27" s="131"/>
      <c r="D27" s="146" t="s">
        <v>99</v>
      </c>
      <c r="E27" s="128">
        <v>2008</v>
      </c>
      <c r="F27" s="128"/>
      <c r="G27" s="128" t="s">
        <v>52</v>
      </c>
      <c r="H27" s="124"/>
      <c r="I27" s="176">
        <v>5.4629629629629635E-4</v>
      </c>
      <c r="J27" s="118"/>
      <c r="K27" s="119"/>
    </row>
    <row r="28" spans="1:11" ht="21.75" customHeight="1" x14ac:dyDescent="0.25">
      <c r="A28" s="120">
        <v>6</v>
      </c>
      <c r="B28" s="132">
        <v>357</v>
      </c>
      <c r="C28" s="131"/>
      <c r="D28" s="146" t="s">
        <v>100</v>
      </c>
      <c r="E28" s="128">
        <v>2007</v>
      </c>
      <c r="F28" s="128"/>
      <c r="G28" s="128" t="s">
        <v>52</v>
      </c>
      <c r="H28" s="124"/>
      <c r="I28" s="176">
        <v>5.5046296296296299E-4</v>
      </c>
      <c r="J28" s="118"/>
      <c r="K28" s="119"/>
    </row>
    <row r="29" spans="1:11" ht="21.75" customHeight="1" x14ac:dyDescent="0.25">
      <c r="A29" s="117">
        <v>7</v>
      </c>
      <c r="B29" s="132">
        <v>808</v>
      </c>
      <c r="C29" s="131"/>
      <c r="D29" s="146" t="s">
        <v>101</v>
      </c>
      <c r="E29" s="128">
        <v>2008</v>
      </c>
      <c r="F29" s="130"/>
      <c r="G29" s="130" t="s">
        <v>52</v>
      </c>
      <c r="H29" s="124"/>
      <c r="I29" s="177">
        <v>5.6550925925925931E-4</v>
      </c>
      <c r="J29" s="118"/>
      <c r="K29" s="119"/>
    </row>
    <row r="30" spans="1:11" ht="21.75" customHeight="1" x14ac:dyDescent="0.25">
      <c r="A30" s="117">
        <v>8</v>
      </c>
      <c r="B30" s="132">
        <v>501</v>
      </c>
      <c r="C30" s="131"/>
      <c r="D30" s="146" t="s">
        <v>102</v>
      </c>
      <c r="E30" s="128">
        <v>2008</v>
      </c>
      <c r="F30" s="128"/>
      <c r="G30" s="128" t="s">
        <v>52</v>
      </c>
      <c r="H30" s="124"/>
      <c r="I30" s="176">
        <v>5.718749999999999E-4</v>
      </c>
      <c r="J30" s="118"/>
      <c r="K30" s="119"/>
    </row>
    <row r="31" spans="1:11" ht="21.75" customHeight="1" x14ac:dyDescent="0.25">
      <c r="A31" s="120">
        <v>9</v>
      </c>
      <c r="B31" s="132">
        <v>125</v>
      </c>
      <c r="C31" s="131"/>
      <c r="D31" s="146" t="s">
        <v>103</v>
      </c>
      <c r="E31" s="128">
        <v>2008</v>
      </c>
      <c r="F31" s="128"/>
      <c r="G31" s="128" t="s">
        <v>52</v>
      </c>
      <c r="H31" s="124"/>
      <c r="I31" s="176">
        <v>5.929398148148148E-4</v>
      </c>
      <c r="J31" s="118"/>
      <c r="K31" s="119"/>
    </row>
    <row r="32" spans="1:11" ht="21.75" customHeight="1" x14ac:dyDescent="0.25">
      <c r="A32" s="117">
        <v>10</v>
      </c>
      <c r="B32" s="132">
        <v>509</v>
      </c>
      <c r="C32" s="131"/>
      <c r="D32" s="127" t="s">
        <v>104</v>
      </c>
      <c r="E32" s="128">
        <v>2008</v>
      </c>
      <c r="F32" s="128"/>
      <c r="G32" s="128" t="s">
        <v>52</v>
      </c>
      <c r="H32" s="124"/>
      <c r="I32" s="176">
        <v>6.0150462962962968E-4</v>
      </c>
      <c r="J32" s="118"/>
      <c r="K32" s="119"/>
    </row>
    <row r="33" spans="1:11" ht="16.95" customHeight="1" thickBot="1" x14ac:dyDescent="0.35">
      <c r="A33" s="26"/>
      <c r="B33" s="27"/>
      <c r="C33" s="27"/>
      <c r="D33" s="1"/>
      <c r="E33" s="28"/>
      <c r="F33" s="17"/>
      <c r="G33" s="17"/>
      <c r="H33" s="29"/>
      <c r="I33" s="29"/>
      <c r="J33" s="30"/>
      <c r="K33" s="30"/>
    </row>
    <row r="34" spans="1:11" ht="15" thickTop="1" x14ac:dyDescent="0.25">
      <c r="A34" s="182" t="s">
        <v>3</v>
      </c>
      <c r="B34" s="183"/>
      <c r="C34" s="183"/>
      <c r="D34" s="183"/>
      <c r="E34" s="71"/>
      <c r="F34" s="71"/>
      <c r="G34" s="184" t="s">
        <v>32</v>
      </c>
      <c r="H34" s="184"/>
      <c r="I34" s="183"/>
      <c r="J34" s="184"/>
      <c r="K34" s="185"/>
    </row>
    <row r="35" spans="1:11" x14ac:dyDescent="0.25">
      <c r="A35" s="93" t="s">
        <v>44</v>
      </c>
      <c r="B35" s="24"/>
      <c r="C35" s="24"/>
      <c r="D35" s="94"/>
      <c r="E35" s="32"/>
      <c r="F35" s="91"/>
      <c r="G35" s="31" t="s">
        <v>21</v>
      </c>
      <c r="H35" s="87" cm="1">
        <f t="array" ref="H35">SUM(1/COUNTIF(G23:G32,G23:G32))</f>
        <v>2.0000000000000004</v>
      </c>
      <c r="I35" s="110"/>
      <c r="J35" s="61" t="s">
        <v>19</v>
      </c>
      <c r="K35" s="113">
        <f>COUNTIF(F23:F32,"ЗМС")</f>
        <v>0</v>
      </c>
    </row>
    <row r="36" spans="1:11" x14ac:dyDescent="0.25">
      <c r="A36" s="93" t="s">
        <v>45</v>
      </c>
      <c r="B36" s="24"/>
      <c r="C36" s="24"/>
      <c r="D36" s="94"/>
      <c r="E36" s="104"/>
      <c r="F36" s="92"/>
      <c r="G36" s="33" t="s">
        <v>59</v>
      </c>
      <c r="H36" s="86">
        <f>H37+H40</f>
        <v>10</v>
      </c>
      <c r="I36" s="89"/>
      <c r="J36" s="61" t="s">
        <v>15</v>
      </c>
      <c r="K36" s="113">
        <f>COUNTIF(F23:F32,"МСМК")</f>
        <v>0</v>
      </c>
    </row>
    <row r="37" spans="1:11" x14ac:dyDescent="0.25">
      <c r="A37" s="93" t="s">
        <v>46</v>
      </c>
      <c r="B37" s="24"/>
      <c r="C37" s="24"/>
      <c r="D37" s="94"/>
      <c r="E37" s="104"/>
      <c r="F37" s="92"/>
      <c r="G37" s="33" t="s">
        <v>60</v>
      </c>
      <c r="H37" s="86">
        <f>H38+H39+H41</f>
        <v>10</v>
      </c>
      <c r="I37" s="89"/>
      <c r="J37" s="61" t="s">
        <v>17</v>
      </c>
      <c r="K37" s="113">
        <f>COUNTIF(F23:F32,"МС")</f>
        <v>0</v>
      </c>
    </row>
    <row r="38" spans="1:11" x14ac:dyDescent="0.25">
      <c r="A38" s="93" t="s">
        <v>47</v>
      </c>
      <c r="B38" s="24"/>
      <c r="C38" s="24"/>
      <c r="D38" s="94"/>
      <c r="E38" s="104"/>
      <c r="F38" s="92"/>
      <c r="G38" s="33" t="s">
        <v>53</v>
      </c>
      <c r="H38" s="87">
        <f>COUNT(A23:A32)</f>
        <v>10</v>
      </c>
      <c r="I38" s="88"/>
      <c r="J38" s="61" t="s">
        <v>20</v>
      </c>
      <c r="K38" s="113">
        <f>COUNTIF(F23:F32,"КМС")</f>
        <v>0</v>
      </c>
    </row>
    <row r="39" spans="1:11" x14ac:dyDescent="0.25">
      <c r="A39" s="93"/>
      <c r="B39" s="24"/>
      <c r="C39" s="24"/>
      <c r="D39" s="94"/>
      <c r="E39" s="104"/>
      <c r="F39" s="92"/>
      <c r="G39" s="33" t="s">
        <v>54</v>
      </c>
      <c r="H39" s="87">
        <f>COUNTIF(A23:A32,"НФ")</f>
        <v>0</v>
      </c>
      <c r="I39" s="88"/>
      <c r="J39" s="61" t="s">
        <v>24</v>
      </c>
      <c r="K39" s="113">
        <f>COUNTIF(F23:F32,"1 СР")</f>
        <v>0</v>
      </c>
    </row>
    <row r="40" spans="1:11" x14ac:dyDescent="0.25">
      <c r="A40" s="93"/>
      <c r="B40" s="24"/>
      <c r="C40" s="24"/>
      <c r="D40" s="94"/>
      <c r="E40" s="104"/>
      <c r="F40" s="92"/>
      <c r="G40" s="33" t="s">
        <v>55</v>
      </c>
      <c r="H40" s="63">
        <f>COUNTIF(A23:A32,"НС")</f>
        <v>0</v>
      </c>
      <c r="I40" s="90"/>
      <c r="J40" s="62" t="s">
        <v>34</v>
      </c>
      <c r="K40" s="114">
        <f>COUNTIF(F23:F32,"2 СР")</f>
        <v>0</v>
      </c>
    </row>
    <row r="41" spans="1:11" x14ac:dyDescent="0.25">
      <c r="A41" s="93"/>
      <c r="B41" s="24"/>
      <c r="C41" s="24"/>
      <c r="D41" s="94"/>
      <c r="E41" s="35"/>
      <c r="F41" s="111"/>
      <c r="G41" s="33" t="s">
        <v>56</v>
      </c>
      <c r="H41" s="63">
        <f>COUNTIF(A23:A32,"ДСКВ")</f>
        <v>0</v>
      </c>
      <c r="I41" s="112"/>
      <c r="J41" s="62" t="s">
        <v>35</v>
      </c>
      <c r="K41" s="113">
        <f>COUNTIF(F23:F32,"3 СР")</f>
        <v>0</v>
      </c>
    </row>
    <row r="42" spans="1:11" ht="9.75" customHeight="1" x14ac:dyDescent="0.25">
      <c r="A42" s="36"/>
      <c r="B42" s="105"/>
      <c r="C42" s="105"/>
      <c r="D42" s="104"/>
      <c r="E42" s="106"/>
      <c r="F42" s="104"/>
      <c r="G42" s="104"/>
      <c r="H42" s="107"/>
      <c r="I42" s="107"/>
      <c r="J42" s="104"/>
      <c r="K42" s="37"/>
    </row>
    <row r="43" spans="1:11" ht="15.6" x14ac:dyDescent="0.25">
      <c r="A43" s="187" t="s">
        <v>2</v>
      </c>
      <c r="B43" s="188"/>
      <c r="C43" s="188"/>
      <c r="D43" s="188"/>
      <c r="E43" s="189" t="s">
        <v>7</v>
      </c>
      <c r="F43" s="189"/>
      <c r="G43" s="189"/>
      <c r="H43" s="189"/>
      <c r="I43" s="189" t="s">
        <v>49</v>
      </c>
      <c r="J43" s="189"/>
      <c r="K43" s="190"/>
    </row>
    <row r="44" spans="1:11" x14ac:dyDescent="0.25">
      <c r="A44" s="36"/>
      <c r="B44" s="104"/>
      <c r="C44" s="104"/>
      <c r="D44" s="104"/>
      <c r="E44" s="104"/>
      <c r="F44" s="32"/>
      <c r="G44" s="32"/>
      <c r="H44" s="32"/>
      <c r="I44" s="32"/>
      <c r="J44" s="32"/>
      <c r="K44" s="41"/>
    </row>
    <row r="45" spans="1:11" x14ac:dyDescent="0.25">
      <c r="A45" s="38"/>
      <c r="B45" s="105"/>
      <c r="C45" s="105"/>
      <c r="D45" s="105"/>
      <c r="E45" s="108"/>
      <c r="F45" s="105"/>
      <c r="G45" s="105"/>
      <c r="H45" s="109"/>
      <c r="I45" s="109"/>
      <c r="J45" s="105"/>
      <c r="K45" s="40"/>
    </row>
    <row r="46" spans="1:11" x14ac:dyDescent="0.25">
      <c r="A46" s="38"/>
      <c r="B46" s="105"/>
      <c r="C46" s="105"/>
      <c r="D46" s="105"/>
      <c r="E46" s="108"/>
      <c r="F46" s="105"/>
      <c r="G46" s="105"/>
      <c r="H46" s="109"/>
      <c r="I46" s="109"/>
      <c r="J46" s="105"/>
      <c r="K46" s="40"/>
    </row>
    <row r="47" spans="1:11" x14ac:dyDescent="0.25">
      <c r="A47" s="38"/>
      <c r="B47" s="105"/>
      <c r="C47" s="105"/>
      <c r="D47" s="105"/>
      <c r="E47" s="108"/>
      <c r="F47" s="105"/>
      <c r="G47" s="105"/>
      <c r="H47" s="109"/>
      <c r="I47" s="109"/>
      <c r="J47" s="105"/>
      <c r="K47" s="40"/>
    </row>
    <row r="48" spans="1:11" x14ac:dyDescent="0.25">
      <c r="A48" s="38"/>
      <c r="B48" s="105"/>
      <c r="C48" s="105"/>
      <c r="D48" s="105"/>
      <c r="E48" s="108"/>
      <c r="F48" s="105"/>
      <c r="G48" s="105"/>
      <c r="H48" s="109"/>
      <c r="I48" s="109"/>
      <c r="J48" s="105"/>
      <c r="K48" s="40"/>
    </row>
    <row r="49" spans="1:26" ht="16.2" thickBot="1" x14ac:dyDescent="0.3">
      <c r="A49" s="191" t="str">
        <f>G18</f>
        <v>Кочеткова Е.А. (ВК, г. Омск)</v>
      </c>
      <c r="B49" s="192"/>
      <c r="C49" s="192"/>
      <c r="D49" s="192"/>
      <c r="E49" s="192" t="str">
        <f>G17</f>
        <v>Поляков В.В. (IК, г. Омск)</v>
      </c>
      <c r="F49" s="192"/>
      <c r="G49" s="192"/>
      <c r="H49" s="192"/>
      <c r="I49" s="192" t="str">
        <f>G19</f>
        <v>Кононенко О.В. (2К, г. Омск)</v>
      </c>
      <c r="J49" s="192"/>
      <c r="K49" s="193"/>
    </row>
    <row r="50" spans="1:26" s="16" customFormat="1" ht="14.4" thickTop="1" x14ac:dyDescent="0.25">
      <c r="A50" s="2"/>
      <c r="B50" s="39"/>
      <c r="C50" s="39"/>
      <c r="D50" s="2"/>
      <c r="F50" s="2"/>
      <c r="G50" s="2"/>
      <c r="H50" s="34"/>
      <c r="I50" s="3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67" customFormat="1" ht="18" x14ac:dyDescent="0.25">
      <c r="B51" s="68"/>
      <c r="C51" s="68"/>
      <c r="E51" s="69"/>
      <c r="H51" s="70"/>
      <c r="I51" s="70"/>
      <c r="Q51" s="2"/>
    </row>
    <row r="52" spans="1:26" ht="21" x14ac:dyDescent="0.25">
      <c r="A52" s="64"/>
      <c r="B52" s="64"/>
      <c r="C52" s="65"/>
      <c r="D52" s="186"/>
      <c r="E52" s="186"/>
      <c r="F52" s="186"/>
      <c r="G52" s="186"/>
      <c r="Q52" s="67"/>
    </row>
    <row r="53" spans="1:26" ht="18" x14ac:dyDescent="0.25">
      <c r="D53" s="67"/>
    </row>
  </sheetData>
  <mergeCells count="36">
    <mergeCell ref="K21:K22"/>
    <mergeCell ref="D52:G52"/>
    <mergeCell ref="A43:D43"/>
    <mergeCell ref="E43:H43"/>
    <mergeCell ref="I43:K43"/>
    <mergeCell ref="A49:D49"/>
    <mergeCell ref="E49:H49"/>
    <mergeCell ref="I49:K49"/>
    <mergeCell ref="A34:D34"/>
    <mergeCell ref="G34:K34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outlinePr summaryBelow="0"/>
    <pageSetUpPr fitToPage="1"/>
  </sheetPr>
  <dimension ref="A1:Z53"/>
  <sheetViews>
    <sheetView view="pageBreakPreview" topLeftCell="A10" zoomScale="60" zoomScaleNormal="70" zoomScalePageLayoutView="50" workbookViewId="0">
      <selection activeCell="A11" sqref="A11:K11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30.8867187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62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121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72</v>
      </c>
      <c r="G13" s="126"/>
      <c r="H13" s="19"/>
      <c r="I13" s="19"/>
      <c r="J13" s="5"/>
      <c r="K13" s="6" t="s">
        <v>61</v>
      </c>
    </row>
    <row r="14" spans="1:26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 t="s">
        <v>58</v>
      </c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 t="s">
        <v>43</v>
      </c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4.4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41"/>
      <c r="I21" s="206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43"/>
      <c r="I22" s="207"/>
      <c r="J22" s="215"/>
      <c r="K22" s="217"/>
    </row>
    <row r="23" spans="1:11" ht="21.75" customHeight="1" x14ac:dyDescent="0.25">
      <c r="A23" s="120">
        <v>1</v>
      </c>
      <c r="B23" s="134">
        <v>382</v>
      </c>
      <c r="C23" s="135"/>
      <c r="D23" s="147" t="s">
        <v>95</v>
      </c>
      <c r="E23" s="128">
        <v>2008</v>
      </c>
      <c r="F23" s="128"/>
      <c r="G23" s="128" t="s">
        <v>75</v>
      </c>
      <c r="H23" s="125"/>
      <c r="I23" s="132"/>
      <c r="J23" s="121"/>
      <c r="K23" s="122"/>
    </row>
    <row r="24" spans="1:11" ht="21.75" customHeight="1" x14ac:dyDescent="0.25">
      <c r="A24" s="117">
        <v>2</v>
      </c>
      <c r="B24" s="132">
        <v>115</v>
      </c>
      <c r="C24" s="131"/>
      <c r="D24" s="146" t="s">
        <v>96</v>
      </c>
      <c r="E24" s="128">
        <v>2008</v>
      </c>
      <c r="F24" s="128"/>
      <c r="G24" s="128" t="s">
        <v>52</v>
      </c>
      <c r="H24" s="124"/>
      <c r="I24" s="132"/>
      <c r="J24" s="118"/>
      <c r="K24" s="119"/>
    </row>
    <row r="25" spans="1:11" ht="21.75" customHeight="1" x14ac:dyDescent="0.25">
      <c r="A25" s="117">
        <v>3</v>
      </c>
      <c r="B25" s="132">
        <v>506</v>
      </c>
      <c r="C25" s="131"/>
      <c r="D25" s="146" t="s">
        <v>97</v>
      </c>
      <c r="E25" s="128">
        <v>2008</v>
      </c>
      <c r="F25" s="128"/>
      <c r="G25" s="128" t="s">
        <v>52</v>
      </c>
      <c r="H25" s="124"/>
      <c r="I25" s="132"/>
      <c r="J25" s="118"/>
      <c r="K25" s="119"/>
    </row>
    <row r="26" spans="1:11" ht="21.75" customHeight="1" x14ac:dyDescent="0.25">
      <c r="A26" s="120">
        <v>4</v>
      </c>
      <c r="B26" s="132">
        <v>833</v>
      </c>
      <c r="C26" s="131"/>
      <c r="D26" s="146" t="s">
        <v>99</v>
      </c>
      <c r="E26" s="128">
        <v>2008</v>
      </c>
      <c r="F26" s="128"/>
      <c r="G26" s="128" t="s">
        <v>52</v>
      </c>
      <c r="H26" s="124"/>
      <c r="I26" s="132"/>
      <c r="J26" s="118"/>
      <c r="K26" s="119"/>
    </row>
    <row r="27" spans="1:11" ht="21.75" customHeight="1" x14ac:dyDescent="0.25">
      <c r="A27" s="117">
        <v>5</v>
      </c>
      <c r="B27" s="132">
        <v>357</v>
      </c>
      <c r="C27" s="131"/>
      <c r="D27" s="146" t="s">
        <v>100</v>
      </c>
      <c r="E27" s="128">
        <v>2007</v>
      </c>
      <c r="F27" s="128"/>
      <c r="G27" s="128" t="s">
        <v>52</v>
      </c>
      <c r="H27" s="124"/>
      <c r="I27" s="132"/>
      <c r="J27" s="118"/>
      <c r="K27" s="119"/>
    </row>
    <row r="28" spans="1:11" ht="21.75" customHeight="1" x14ac:dyDescent="0.25">
      <c r="A28" s="120">
        <v>6</v>
      </c>
      <c r="B28" s="132">
        <v>55</v>
      </c>
      <c r="C28" s="131"/>
      <c r="D28" s="146" t="s">
        <v>98</v>
      </c>
      <c r="E28" s="128">
        <v>2007</v>
      </c>
      <c r="F28" s="128"/>
      <c r="G28" s="128" t="s">
        <v>52</v>
      </c>
      <c r="H28" s="124"/>
      <c r="I28" s="132"/>
      <c r="J28" s="118"/>
      <c r="K28" s="119"/>
    </row>
    <row r="29" spans="1:11" ht="21.75" customHeight="1" x14ac:dyDescent="0.25">
      <c r="A29" s="117">
        <v>7</v>
      </c>
      <c r="B29" s="132">
        <v>125</v>
      </c>
      <c r="C29" s="131"/>
      <c r="D29" s="146" t="s">
        <v>103</v>
      </c>
      <c r="E29" s="128">
        <v>2008</v>
      </c>
      <c r="F29" s="130"/>
      <c r="G29" s="130" t="s">
        <v>52</v>
      </c>
      <c r="H29" s="124"/>
      <c r="I29" s="133"/>
      <c r="J29" s="118"/>
      <c r="K29" s="119"/>
    </row>
    <row r="30" spans="1:11" ht="21.75" customHeight="1" x14ac:dyDescent="0.25">
      <c r="A30" s="117">
        <v>8</v>
      </c>
      <c r="B30" s="132">
        <v>808</v>
      </c>
      <c r="C30" s="131"/>
      <c r="D30" s="146" t="s">
        <v>101</v>
      </c>
      <c r="E30" s="128">
        <v>2008</v>
      </c>
      <c r="F30" s="128"/>
      <c r="G30" s="128" t="s">
        <v>52</v>
      </c>
      <c r="H30" s="124"/>
      <c r="I30" s="132"/>
      <c r="J30" s="118"/>
      <c r="K30" s="119"/>
    </row>
    <row r="31" spans="1:11" ht="21.75" customHeight="1" x14ac:dyDescent="0.25">
      <c r="A31" s="120">
        <v>9</v>
      </c>
      <c r="B31" s="132">
        <v>501</v>
      </c>
      <c r="C31" s="131"/>
      <c r="D31" s="146" t="s">
        <v>102</v>
      </c>
      <c r="E31" s="128">
        <v>2008</v>
      </c>
      <c r="F31" s="128"/>
      <c r="G31" s="128" t="s">
        <v>52</v>
      </c>
      <c r="H31" s="124"/>
      <c r="I31" s="132"/>
      <c r="J31" s="118"/>
      <c r="K31" s="119"/>
    </row>
    <row r="32" spans="1:11" ht="21.75" customHeight="1" x14ac:dyDescent="0.25">
      <c r="A32" s="117">
        <v>10</v>
      </c>
      <c r="B32" s="132">
        <v>509</v>
      </c>
      <c r="C32" s="131"/>
      <c r="D32" s="127" t="s">
        <v>104</v>
      </c>
      <c r="E32" s="128">
        <v>2008</v>
      </c>
      <c r="F32" s="128"/>
      <c r="G32" s="128" t="s">
        <v>52</v>
      </c>
      <c r="H32" s="124"/>
      <c r="I32" s="132"/>
      <c r="J32" s="118"/>
      <c r="K32" s="119"/>
    </row>
    <row r="33" spans="1:11" ht="15.6" customHeight="1" thickBot="1" x14ac:dyDescent="0.35">
      <c r="A33" s="26"/>
      <c r="B33" s="27"/>
      <c r="C33" s="27"/>
      <c r="D33" s="1"/>
      <c r="E33" s="28"/>
      <c r="F33" s="17"/>
      <c r="G33" s="17"/>
      <c r="H33" s="29"/>
      <c r="I33" s="29"/>
      <c r="J33" s="30"/>
      <c r="K33" s="30"/>
    </row>
    <row r="34" spans="1:11" ht="15" thickTop="1" x14ac:dyDescent="0.25">
      <c r="A34" s="182" t="s">
        <v>3</v>
      </c>
      <c r="B34" s="183"/>
      <c r="C34" s="183"/>
      <c r="D34" s="183"/>
      <c r="E34" s="71"/>
      <c r="F34" s="71"/>
      <c r="G34" s="184" t="s">
        <v>32</v>
      </c>
      <c r="H34" s="184"/>
      <c r="I34" s="183"/>
      <c r="J34" s="184"/>
      <c r="K34" s="185"/>
    </row>
    <row r="35" spans="1:11" x14ac:dyDescent="0.25">
      <c r="A35" s="93" t="s">
        <v>44</v>
      </c>
      <c r="B35" s="24"/>
      <c r="C35" s="24"/>
      <c r="D35" s="94"/>
      <c r="E35" s="32"/>
      <c r="F35" s="91"/>
      <c r="G35" s="31" t="s">
        <v>21</v>
      </c>
      <c r="H35" s="87" cm="1">
        <f t="array" ref="H35">SUM(1/COUNTIF(G23:G32,G23:G32))</f>
        <v>2.0000000000000004</v>
      </c>
      <c r="I35" s="110"/>
      <c r="J35" s="61" t="s">
        <v>19</v>
      </c>
      <c r="K35" s="113">
        <f>COUNTIF(F23:F32,"ЗМС")</f>
        <v>0</v>
      </c>
    </row>
    <row r="36" spans="1:11" x14ac:dyDescent="0.25">
      <c r="A36" s="93" t="s">
        <v>45</v>
      </c>
      <c r="B36" s="24"/>
      <c r="C36" s="24"/>
      <c r="D36" s="94"/>
      <c r="E36" s="104"/>
      <c r="F36" s="92"/>
      <c r="G36" s="33" t="s">
        <v>59</v>
      </c>
      <c r="H36" s="86">
        <f>H37+H40</f>
        <v>10</v>
      </c>
      <c r="I36" s="89"/>
      <c r="J36" s="61" t="s">
        <v>15</v>
      </c>
      <c r="K36" s="113">
        <f>COUNTIF(F23:F32,"МСМК")</f>
        <v>0</v>
      </c>
    </row>
    <row r="37" spans="1:11" x14ac:dyDescent="0.25">
      <c r="A37" s="93" t="s">
        <v>46</v>
      </c>
      <c r="B37" s="24"/>
      <c r="C37" s="24"/>
      <c r="D37" s="94"/>
      <c r="E37" s="104"/>
      <c r="F37" s="92"/>
      <c r="G37" s="33" t="s">
        <v>60</v>
      </c>
      <c r="H37" s="86">
        <f>H38+H39+H41</f>
        <v>10</v>
      </c>
      <c r="I37" s="89"/>
      <c r="J37" s="61" t="s">
        <v>17</v>
      </c>
      <c r="K37" s="113">
        <f>COUNTIF(F23:F32,"МС")</f>
        <v>0</v>
      </c>
    </row>
    <row r="38" spans="1:11" x14ac:dyDescent="0.25">
      <c r="A38" s="93" t="s">
        <v>47</v>
      </c>
      <c r="B38" s="24"/>
      <c r="C38" s="24"/>
      <c r="D38" s="94"/>
      <c r="E38" s="104"/>
      <c r="F38" s="92"/>
      <c r="G38" s="33" t="s">
        <v>53</v>
      </c>
      <c r="H38" s="87">
        <f>COUNT(A23:A32)</f>
        <v>10</v>
      </c>
      <c r="I38" s="88"/>
      <c r="J38" s="61" t="s">
        <v>20</v>
      </c>
      <c r="K38" s="113">
        <f>COUNTIF(F23:F32,"КМС")</f>
        <v>0</v>
      </c>
    </row>
    <row r="39" spans="1:11" x14ac:dyDescent="0.25">
      <c r="A39" s="93"/>
      <c r="B39" s="24"/>
      <c r="C39" s="24"/>
      <c r="D39" s="94"/>
      <c r="E39" s="104"/>
      <c r="F39" s="92"/>
      <c r="G39" s="33" t="s">
        <v>54</v>
      </c>
      <c r="H39" s="87">
        <f>COUNTIF(A23:A32,"НФ")</f>
        <v>0</v>
      </c>
      <c r="I39" s="88"/>
      <c r="J39" s="61" t="s">
        <v>24</v>
      </c>
      <c r="K39" s="113">
        <f>COUNTIF(F23:F32,"1 СР")</f>
        <v>0</v>
      </c>
    </row>
    <row r="40" spans="1:11" x14ac:dyDescent="0.25">
      <c r="A40" s="93"/>
      <c r="B40" s="24"/>
      <c r="C40" s="24"/>
      <c r="D40" s="94"/>
      <c r="E40" s="104"/>
      <c r="F40" s="92"/>
      <c r="G40" s="33" t="s">
        <v>55</v>
      </c>
      <c r="H40" s="63">
        <f>COUNTIF(A23:A32,"НС")</f>
        <v>0</v>
      </c>
      <c r="I40" s="90"/>
      <c r="J40" s="62" t="s">
        <v>34</v>
      </c>
      <c r="K40" s="114">
        <f>COUNTIF(F23:F32,"2 СР")</f>
        <v>0</v>
      </c>
    </row>
    <row r="41" spans="1:11" x14ac:dyDescent="0.25">
      <c r="A41" s="93"/>
      <c r="B41" s="24"/>
      <c r="C41" s="24"/>
      <c r="D41" s="94"/>
      <c r="E41" s="35"/>
      <c r="F41" s="111"/>
      <c r="G41" s="33" t="s">
        <v>56</v>
      </c>
      <c r="H41" s="63">
        <f>COUNTIF(A23:A32,"ДСКВ")</f>
        <v>0</v>
      </c>
      <c r="I41" s="112"/>
      <c r="J41" s="62" t="s">
        <v>35</v>
      </c>
      <c r="K41" s="113">
        <f>COUNTIF(F23:F32,"3 СР")</f>
        <v>0</v>
      </c>
    </row>
    <row r="42" spans="1:11" ht="9.75" customHeight="1" x14ac:dyDescent="0.25">
      <c r="A42" s="36"/>
      <c r="B42" s="105"/>
      <c r="C42" s="105"/>
      <c r="D42" s="104"/>
      <c r="E42" s="106"/>
      <c r="F42" s="104"/>
      <c r="G42" s="104"/>
      <c r="H42" s="107"/>
      <c r="I42" s="107"/>
      <c r="J42" s="104"/>
      <c r="K42" s="37"/>
    </row>
    <row r="43" spans="1:11" ht="15.6" x14ac:dyDescent="0.25">
      <c r="A43" s="187" t="s">
        <v>2</v>
      </c>
      <c r="B43" s="188"/>
      <c r="C43" s="188"/>
      <c r="D43" s="188"/>
      <c r="E43" s="189" t="s">
        <v>7</v>
      </c>
      <c r="F43" s="189"/>
      <c r="G43" s="189"/>
      <c r="H43" s="189"/>
      <c r="I43" s="189" t="s">
        <v>49</v>
      </c>
      <c r="J43" s="189"/>
      <c r="K43" s="190"/>
    </row>
    <row r="44" spans="1:11" x14ac:dyDescent="0.25">
      <c r="A44" s="36"/>
      <c r="B44" s="104"/>
      <c r="C44" s="104"/>
      <c r="D44" s="104"/>
      <c r="E44" s="104"/>
      <c r="F44" s="32"/>
      <c r="G44" s="32"/>
      <c r="H44" s="32"/>
      <c r="I44" s="32"/>
      <c r="J44" s="32"/>
      <c r="K44" s="41"/>
    </row>
    <row r="45" spans="1:11" x14ac:dyDescent="0.25">
      <c r="A45" s="38"/>
      <c r="B45" s="105"/>
      <c r="C45" s="105"/>
      <c r="D45" s="105"/>
      <c r="E45" s="108"/>
      <c r="F45" s="105"/>
      <c r="G45" s="105"/>
      <c r="H45" s="109"/>
      <c r="I45" s="109"/>
      <c r="J45" s="105"/>
      <c r="K45" s="40"/>
    </row>
    <row r="46" spans="1:11" x14ac:dyDescent="0.25">
      <c r="A46" s="38"/>
      <c r="B46" s="105"/>
      <c r="C46" s="105"/>
      <c r="D46" s="105"/>
      <c r="E46" s="108"/>
      <c r="F46" s="105"/>
      <c r="G46" s="105"/>
      <c r="H46" s="109"/>
      <c r="I46" s="109"/>
      <c r="J46" s="105"/>
      <c r="K46" s="40"/>
    </row>
    <row r="47" spans="1:11" x14ac:dyDescent="0.25">
      <c r="A47" s="38"/>
      <c r="B47" s="105"/>
      <c r="C47" s="105"/>
      <c r="D47" s="105"/>
      <c r="E47" s="108"/>
      <c r="F47" s="105"/>
      <c r="G47" s="105"/>
      <c r="H47" s="109"/>
      <c r="I47" s="109"/>
      <c r="J47" s="105"/>
      <c r="K47" s="40"/>
    </row>
    <row r="48" spans="1:11" x14ac:dyDescent="0.25">
      <c r="A48" s="38"/>
      <c r="B48" s="105"/>
      <c r="C48" s="105"/>
      <c r="D48" s="105"/>
      <c r="E48" s="108"/>
      <c r="F48" s="105"/>
      <c r="G48" s="105"/>
      <c r="H48" s="109"/>
      <c r="I48" s="109"/>
      <c r="J48" s="105"/>
      <c r="K48" s="40"/>
    </row>
    <row r="49" spans="1:26" ht="16.2" thickBot="1" x14ac:dyDescent="0.3">
      <c r="A49" s="191" t="str">
        <f>G18</f>
        <v>Кочеткова Е.А. (ВК, г. Омск)</v>
      </c>
      <c r="B49" s="192"/>
      <c r="C49" s="192"/>
      <c r="D49" s="192"/>
      <c r="E49" s="192" t="str">
        <f>G17</f>
        <v>Поляков В.В. (IК, г. Омск)</v>
      </c>
      <c r="F49" s="192"/>
      <c r="G49" s="192"/>
      <c r="H49" s="192"/>
      <c r="I49" s="192" t="str">
        <f>G19</f>
        <v>Кононенко О.В. (2К, г. Омск)</v>
      </c>
      <c r="J49" s="192"/>
      <c r="K49" s="193"/>
    </row>
    <row r="50" spans="1:26" s="16" customFormat="1" ht="14.4" thickTop="1" x14ac:dyDescent="0.25">
      <c r="A50" s="2"/>
      <c r="B50" s="39"/>
      <c r="C50" s="39"/>
      <c r="D50" s="2"/>
      <c r="F50" s="2"/>
      <c r="G50" s="2"/>
      <c r="H50" s="34"/>
      <c r="I50" s="3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67" customFormat="1" ht="18" x14ac:dyDescent="0.25">
      <c r="B51" s="68"/>
      <c r="C51" s="68"/>
      <c r="E51" s="69"/>
      <c r="H51" s="70"/>
      <c r="I51" s="70"/>
    </row>
    <row r="52" spans="1:26" ht="21" x14ac:dyDescent="0.25">
      <c r="A52" s="64"/>
      <c r="B52" s="64"/>
      <c r="C52" s="65"/>
      <c r="D52" s="186"/>
      <c r="E52" s="186"/>
      <c r="F52" s="186"/>
      <c r="G52" s="186"/>
    </row>
    <row r="53" spans="1:26" ht="18" x14ac:dyDescent="0.25">
      <c r="D53" s="67"/>
    </row>
  </sheetData>
  <sortState xmlns:xlrd2="http://schemas.microsoft.com/office/spreadsheetml/2017/richdata2" ref="A23:G32">
    <sortCondition ref="A23"/>
  </sortState>
  <mergeCells count="36">
    <mergeCell ref="K21:K22"/>
    <mergeCell ref="D52:G52"/>
    <mergeCell ref="A43:D43"/>
    <mergeCell ref="E43:H43"/>
    <mergeCell ref="I43:K43"/>
    <mergeCell ref="A49:D49"/>
    <mergeCell ref="E49:H49"/>
    <mergeCell ref="I49:K49"/>
    <mergeCell ref="A34:D34"/>
    <mergeCell ref="G34:K34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outlinePr summaryBelow="0"/>
    <pageSetUpPr fitToPage="1"/>
  </sheetPr>
  <dimension ref="A1:Z50"/>
  <sheetViews>
    <sheetView view="pageBreakPreview" topLeftCell="A7" zoomScale="60" zoomScaleNormal="70" zoomScalePageLayoutView="50" workbookViewId="0">
      <selection activeCell="I29" sqref="I29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28.3320312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51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122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72</v>
      </c>
      <c r="G13" s="126"/>
      <c r="H13" s="19"/>
      <c r="I13" s="19"/>
      <c r="J13" s="5"/>
      <c r="K13" s="6" t="s">
        <v>57</v>
      </c>
    </row>
    <row r="14" spans="1:26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/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/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6.2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06"/>
      <c r="I21" s="210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07"/>
      <c r="I22" s="211"/>
      <c r="J22" s="215"/>
      <c r="K22" s="217"/>
    </row>
    <row r="23" spans="1:11" ht="21.75" customHeight="1" x14ac:dyDescent="0.25">
      <c r="A23" s="120">
        <v>1</v>
      </c>
      <c r="B23" s="134">
        <v>507</v>
      </c>
      <c r="C23" s="135"/>
      <c r="D23" s="167" t="s">
        <v>112</v>
      </c>
      <c r="E23" s="128"/>
      <c r="F23" s="128"/>
      <c r="G23" s="128" t="s">
        <v>52</v>
      </c>
      <c r="H23" s="125"/>
      <c r="I23" s="176">
        <v>5.8402777777777782E-4</v>
      </c>
      <c r="J23" s="121"/>
      <c r="K23" s="122"/>
    </row>
    <row r="24" spans="1:11" ht="21.75" customHeight="1" x14ac:dyDescent="0.25">
      <c r="A24" s="117">
        <v>2</v>
      </c>
      <c r="B24" s="132">
        <v>347</v>
      </c>
      <c r="C24" s="131"/>
      <c r="D24" s="166" t="s">
        <v>113</v>
      </c>
      <c r="E24" s="128"/>
      <c r="F24" s="128"/>
      <c r="G24" s="128" t="s">
        <v>75</v>
      </c>
      <c r="H24" s="124"/>
      <c r="I24" s="176">
        <v>5.854166666666667E-4</v>
      </c>
      <c r="J24" s="118"/>
      <c r="K24" s="119"/>
    </row>
    <row r="25" spans="1:11" ht="21.75" customHeight="1" x14ac:dyDescent="0.25">
      <c r="A25" s="117">
        <v>3</v>
      </c>
      <c r="B25" s="132">
        <v>880</v>
      </c>
      <c r="C25" s="131"/>
      <c r="D25" s="166" t="s">
        <v>114</v>
      </c>
      <c r="E25" s="128"/>
      <c r="F25" s="128"/>
      <c r="G25" s="128" t="s">
        <v>52</v>
      </c>
      <c r="H25" s="124"/>
      <c r="I25" s="176">
        <v>5.9502314814814802E-4</v>
      </c>
      <c r="J25" s="118"/>
      <c r="K25" s="119"/>
    </row>
    <row r="26" spans="1:11" ht="21.75" customHeight="1" x14ac:dyDescent="0.25">
      <c r="A26" s="120">
        <v>4</v>
      </c>
      <c r="B26" s="132">
        <v>543</v>
      </c>
      <c r="C26" s="131"/>
      <c r="D26" s="166" t="s">
        <v>115</v>
      </c>
      <c r="E26" s="128"/>
      <c r="F26" s="128"/>
      <c r="G26" s="128" t="s">
        <v>52</v>
      </c>
      <c r="H26" s="124"/>
      <c r="I26" s="176">
        <v>6.0219907407407412E-4</v>
      </c>
      <c r="J26" s="118"/>
      <c r="K26" s="119"/>
    </row>
    <row r="27" spans="1:11" ht="21.75" customHeight="1" x14ac:dyDescent="0.25">
      <c r="A27" s="117">
        <v>5</v>
      </c>
      <c r="B27" s="132">
        <v>552</v>
      </c>
      <c r="C27" s="131"/>
      <c r="D27" s="166" t="s">
        <v>116</v>
      </c>
      <c r="E27" s="128"/>
      <c r="F27" s="128"/>
      <c r="G27" s="128" t="s">
        <v>52</v>
      </c>
      <c r="H27" s="124"/>
      <c r="I27" s="176">
        <v>6.0601851851851854E-4</v>
      </c>
      <c r="J27" s="118"/>
      <c r="K27" s="119"/>
    </row>
    <row r="28" spans="1:11" ht="21.75" customHeight="1" x14ac:dyDescent="0.25">
      <c r="A28" s="117">
        <v>6</v>
      </c>
      <c r="B28" s="132">
        <v>360</v>
      </c>
      <c r="C28" s="131"/>
      <c r="D28" s="166" t="s">
        <v>117</v>
      </c>
      <c r="E28" s="128"/>
      <c r="F28" s="128"/>
      <c r="G28" s="128" t="s">
        <v>75</v>
      </c>
      <c r="H28" s="124"/>
      <c r="I28" s="176">
        <v>6.3032407407407405E-4</v>
      </c>
      <c r="J28" s="118"/>
      <c r="K28" s="119"/>
    </row>
    <row r="29" spans="1:11" ht="21.75" customHeight="1" thickBot="1" x14ac:dyDescent="0.3">
      <c r="A29" s="168">
        <v>7</v>
      </c>
      <c r="B29" s="169">
        <v>352</v>
      </c>
      <c r="C29" s="170"/>
      <c r="D29" s="171" t="s">
        <v>118</v>
      </c>
      <c r="E29" s="172"/>
      <c r="F29" s="172"/>
      <c r="G29" s="172" t="s">
        <v>75</v>
      </c>
      <c r="H29" s="173"/>
      <c r="I29" s="244">
        <v>6.5069444444444441E-4</v>
      </c>
      <c r="J29" s="174"/>
      <c r="K29" s="175"/>
    </row>
    <row r="30" spans="1:11" ht="16.95" customHeight="1" thickBot="1" x14ac:dyDescent="0.35">
      <c r="A30" s="26"/>
      <c r="B30" s="27"/>
      <c r="C30" s="27"/>
      <c r="D30" s="1"/>
      <c r="E30" s="28"/>
      <c r="F30" s="17"/>
      <c r="G30" s="17"/>
      <c r="H30" s="29"/>
      <c r="I30" s="29"/>
      <c r="J30" s="30"/>
      <c r="K30" s="30"/>
    </row>
    <row r="31" spans="1:11" ht="15" thickTop="1" x14ac:dyDescent="0.25">
      <c r="A31" s="182" t="s">
        <v>3</v>
      </c>
      <c r="B31" s="183"/>
      <c r="C31" s="183"/>
      <c r="D31" s="183"/>
      <c r="E31" s="71"/>
      <c r="F31" s="71"/>
      <c r="G31" s="184" t="s">
        <v>32</v>
      </c>
      <c r="H31" s="184"/>
      <c r="I31" s="183"/>
      <c r="J31" s="184"/>
      <c r="K31" s="185"/>
    </row>
    <row r="32" spans="1:11" x14ac:dyDescent="0.25">
      <c r="A32" s="93" t="s">
        <v>44</v>
      </c>
      <c r="B32" s="24"/>
      <c r="C32" s="24"/>
      <c r="D32" s="94"/>
      <c r="E32" s="32"/>
      <c r="F32" s="91"/>
      <c r="G32" s="31" t="s">
        <v>21</v>
      </c>
      <c r="H32" s="87" cm="1">
        <f t="array" ref="H32">SUM(1/COUNTIF(G23:G29,G23:G29))</f>
        <v>1.9999999999999998</v>
      </c>
      <c r="I32" s="110"/>
      <c r="J32" s="61" t="s">
        <v>19</v>
      </c>
      <c r="K32" s="113">
        <f>COUNTIF(F23:F29,"ЗМС")</f>
        <v>0</v>
      </c>
    </row>
    <row r="33" spans="1:26" x14ac:dyDescent="0.25">
      <c r="A33" s="93" t="s">
        <v>45</v>
      </c>
      <c r="B33" s="24"/>
      <c r="C33" s="24"/>
      <c r="D33" s="94"/>
      <c r="E33" s="104"/>
      <c r="F33" s="92"/>
      <c r="G33" s="33" t="s">
        <v>59</v>
      </c>
      <c r="H33" s="86">
        <f>H34+H37</f>
        <v>7</v>
      </c>
      <c r="I33" s="89"/>
      <c r="J33" s="61" t="s">
        <v>15</v>
      </c>
      <c r="K33" s="113">
        <f>COUNTIF(F23:F29,"МСМК")</f>
        <v>0</v>
      </c>
    </row>
    <row r="34" spans="1:26" x14ac:dyDescent="0.25">
      <c r="A34" s="93" t="s">
        <v>46</v>
      </c>
      <c r="B34" s="24"/>
      <c r="C34" s="24"/>
      <c r="D34" s="94"/>
      <c r="E34" s="104"/>
      <c r="F34" s="92"/>
      <c r="G34" s="33" t="s">
        <v>60</v>
      </c>
      <c r="H34" s="86">
        <f>H35+H36+H38</f>
        <v>7</v>
      </c>
      <c r="I34" s="89"/>
      <c r="J34" s="61" t="s">
        <v>17</v>
      </c>
      <c r="K34" s="113">
        <f>COUNTIF(F23:F29,"МС")</f>
        <v>0</v>
      </c>
    </row>
    <row r="35" spans="1:26" x14ac:dyDescent="0.25">
      <c r="A35" s="93" t="s">
        <v>47</v>
      </c>
      <c r="B35" s="24"/>
      <c r="C35" s="24"/>
      <c r="D35" s="94"/>
      <c r="E35" s="104"/>
      <c r="F35" s="92"/>
      <c r="G35" s="33" t="s">
        <v>53</v>
      </c>
      <c r="H35" s="87">
        <f>COUNT(A23:A29)</f>
        <v>7</v>
      </c>
      <c r="I35" s="88"/>
      <c r="J35" s="61" t="s">
        <v>20</v>
      </c>
      <c r="K35" s="113">
        <f>COUNTIF(F23:F29,"КМС")</f>
        <v>0</v>
      </c>
    </row>
    <row r="36" spans="1:26" x14ac:dyDescent="0.25">
      <c r="A36" s="93"/>
      <c r="B36" s="24"/>
      <c r="C36" s="24"/>
      <c r="D36" s="94"/>
      <c r="E36" s="104"/>
      <c r="F36" s="92"/>
      <c r="G36" s="33" t="s">
        <v>54</v>
      </c>
      <c r="H36" s="87">
        <f>COUNTIF(A23:A29,"НФ")</f>
        <v>0</v>
      </c>
      <c r="I36" s="88"/>
      <c r="J36" s="61" t="s">
        <v>24</v>
      </c>
      <c r="K36" s="113">
        <f>COUNTIF(F23:F29,"1 СР")</f>
        <v>0</v>
      </c>
    </row>
    <row r="37" spans="1:26" x14ac:dyDescent="0.25">
      <c r="A37" s="93"/>
      <c r="B37" s="24"/>
      <c r="C37" s="24"/>
      <c r="D37" s="94"/>
      <c r="E37" s="104"/>
      <c r="F37" s="92"/>
      <c r="G37" s="33" t="s">
        <v>55</v>
      </c>
      <c r="H37" s="63">
        <f>COUNTIF(A23:A29,"НС")</f>
        <v>0</v>
      </c>
      <c r="I37" s="90"/>
      <c r="J37" s="62" t="s">
        <v>34</v>
      </c>
      <c r="K37" s="114">
        <f>COUNTIF(F23:F29,"2 СР")</f>
        <v>0</v>
      </c>
    </row>
    <row r="38" spans="1:26" x14ac:dyDescent="0.25">
      <c r="A38" s="93"/>
      <c r="B38" s="24"/>
      <c r="C38" s="24"/>
      <c r="D38" s="94"/>
      <c r="E38" s="35"/>
      <c r="F38" s="111"/>
      <c r="G38" s="33" t="s">
        <v>56</v>
      </c>
      <c r="H38" s="63">
        <f>COUNTIF(A23:A29,"ДСКВ")</f>
        <v>0</v>
      </c>
      <c r="I38" s="112"/>
      <c r="J38" s="62" t="s">
        <v>35</v>
      </c>
      <c r="K38" s="113">
        <f>COUNTIF(F23:F29,"3 СР")</f>
        <v>0</v>
      </c>
    </row>
    <row r="39" spans="1:26" ht="9.75" customHeight="1" x14ac:dyDescent="0.25">
      <c r="A39" s="36"/>
      <c r="B39" s="105"/>
      <c r="C39" s="105"/>
      <c r="D39" s="104"/>
      <c r="E39" s="106"/>
      <c r="F39" s="104"/>
      <c r="G39" s="104"/>
      <c r="H39" s="107"/>
      <c r="I39" s="107"/>
      <c r="J39" s="104"/>
      <c r="K39" s="37"/>
    </row>
    <row r="40" spans="1:26" ht="15.6" x14ac:dyDescent="0.25">
      <c r="A40" s="187" t="s">
        <v>2</v>
      </c>
      <c r="B40" s="188"/>
      <c r="C40" s="188"/>
      <c r="D40" s="188"/>
      <c r="E40" s="189" t="s">
        <v>7</v>
      </c>
      <c r="F40" s="189"/>
      <c r="G40" s="189"/>
      <c r="H40" s="189"/>
      <c r="I40" s="189" t="s">
        <v>49</v>
      </c>
      <c r="J40" s="189"/>
      <c r="K40" s="190"/>
    </row>
    <row r="41" spans="1:26" x14ac:dyDescent="0.25">
      <c r="A41" s="36"/>
      <c r="B41" s="104"/>
      <c r="C41" s="104"/>
      <c r="D41" s="104"/>
      <c r="E41" s="104"/>
      <c r="F41" s="32"/>
      <c r="G41" s="32"/>
      <c r="H41" s="32"/>
      <c r="I41" s="32"/>
      <c r="J41" s="32"/>
      <c r="K41" s="41"/>
    </row>
    <row r="42" spans="1:26" x14ac:dyDescent="0.25">
      <c r="A42" s="38"/>
      <c r="B42" s="105"/>
      <c r="C42" s="105"/>
      <c r="D42" s="105"/>
      <c r="E42" s="108"/>
      <c r="F42" s="105"/>
      <c r="G42" s="105"/>
      <c r="H42" s="109"/>
      <c r="I42" s="109"/>
      <c r="J42" s="105"/>
      <c r="K42" s="40"/>
    </row>
    <row r="43" spans="1:26" x14ac:dyDescent="0.25">
      <c r="A43" s="38"/>
      <c r="B43" s="105"/>
      <c r="C43" s="105"/>
      <c r="D43" s="105"/>
      <c r="E43" s="108"/>
      <c r="F43" s="105"/>
      <c r="G43" s="105"/>
      <c r="H43" s="109"/>
      <c r="I43" s="109"/>
      <c r="J43" s="105"/>
      <c r="K43" s="40"/>
    </row>
    <row r="44" spans="1:26" x14ac:dyDescent="0.25">
      <c r="A44" s="38"/>
      <c r="B44" s="105"/>
      <c r="C44" s="105"/>
      <c r="D44" s="105"/>
      <c r="E44" s="108"/>
      <c r="F44" s="105"/>
      <c r="G44" s="105"/>
      <c r="H44" s="109"/>
      <c r="I44" s="109"/>
      <c r="J44" s="105"/>
      <c r="K44" s="40"/>
    </row>
    <row r="45" spans="1:26" x14ac:dyDescent="0.25">
      <c r="A45" s="38"/>
      <c r="B45" s="105"/>
      <c r="C45" s="105"/>
      <c r="D45" s="105"/>
      <c r="E45" s="108"/>
      <c r="F45" s="105"/>
      <c r="G45" s="105"/>
      <c r="H45" s="109"/>
      <c r="I45" s="109"/>
      <c r="J45" s="105"/>
      <c r="K45" s="40"/>
    </row>
    <row r="46" spans="1:26" ht="16.2" thickBot="1" x14ac:dyDescent="0.3">
      <c r="A46" s="191" t="str">
        <f>G18</f>
        <v>Кочеткова Е.А. (ВК, г. Омск)</v>
      </c>
      <c r="B46" s="192"/>
      <c r="C46" s="192"/>
      <c r="D46" s="192"/>
      <c r="E46" s="192" t="str">
        <f>G17</f>
        <v>Поляков В.В. (IК, г. Омск)</v>
      </c>
      <c r="F46" s="192"/>
      <c r="G46" s="192"/>
      <c r="H46" s="192"/>
      <c r="I46" s="192" t="str">
        <f>G19</f>
        <v>Кононенко О.В. (2К, г. Омск)</v>
      </c>
      <c r="J46" s="192"/>
      <c r="K46" s="193"/>
    </row>
    <row r="47" spans="1:26" s="16" customFormat="1" ht="14.4" thickTop="1" x14ac:dyDescent="0.25">
      <c r="A47" s="2"/>
      <c r="B47" s="39"/>
      <c r="C47" s="39"/>
      <c r="D47" s="2"/>
      <c r="F47" s="2"/>
      <c r="G47" s="2"/>
      <c r="H47" s="34"/>
      <c r="I47" s="3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67" customFormat="1" ht="18" x14ac:dyDescent="0.25">
      <c r="B48" s="68"/>
      <c r="C48" s="68"/>
      <c r="E48" s="69"/>
      <c r="H48" s="70"/>
      <c r="I48" s="70"/>
      <c r="Q48" s="2"/>
    </row>
    <row r="49" spans="1:17" ht="21" x14ac:dyDescent="0.25">
      <c r="A49" s="64"/>
      <c r="B49" s="64"/>
      <c r="C49" s="65"/>
      <c r="D49" s="186"/>
      <c r="E49" s="186"/>
      <c r="F49" s="186"/>
      <c r="G49" s="186"/>
      <c r="Q49" s="67"/>
    </row>
    <row r="50" spans="1:17" ht="18" x14ac:dyDescent="0.25">
      <c r="D50" s="67"/>
    </row>
  </sheetData>
  <mergeCells count="36">
    <mergeCell ref="K21:K22"/>
    <mergeCell ref="D49:G49"/>
    <mergeCell ref="A40:D40"/>
    <mergeCell ref="E40:H40"/>
    <mergeCell ref="I40:K40"/>
    <mergeCell ref="A46:D46"/>
    <mergeCell ref="E46:H46"/>
    <mergeCell ref="I46:K46"/>
    <mergeCell ref="A31:D31"/>
    <mergeCell ref="G31:K3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outlinePr summaryBelow="0"/>
    <pageSetUpPr fitToPage="1"/>
  </sheetPr>
  <dimension ref="A1:Z50"/>
  <sheetViews>
    <sheetView view="pageBreakPreview" topLeftCell="A7" zoomScale="60" zoomScaleNormal="70" zoomScalePageLayoutView="50" workbookViewId="0">
      <selection activeCell="A11" sqref="A11:K11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30.88671875" style="2" customWidth="1"/>
    <col min="8" max="9" width="15.33203125" style="34" customWidth="1"/>
    <col min="10" max="10" width="15.33203125" style="2" customWidth="1"/>
    <col min="11" max="11" width="18.6640625" style="2" customWidth="1"/>
    <col min="12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62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122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72</v>
      </c>
      <c r="G13" s="126"/>
      <c r="H13" s="19"/>
      <c r="I13" s="19"/>
      <c r="J13" s="5"/>
      <c r="K13" s="6" t="s">
        <v>61</v>
      </c>
    </row>
    <row r="14" spans="1:26" ht="15.6" x14ac:dyDescent="0.25">
      <c r="A14" s="196" t="s">
        <v>67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1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 t="s">
        <v>58</v>
      </c>
    </row>
    <row r="18" spans="1:11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 t="s">
        <v>43</v>
      </c>
    </row>
    <row r="19" spans="1:11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1" ht="14.4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1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41"/>
      <c r="I21" s="206" t="s">
        <v>50</v>
      </c>
      <c r="J21" s="214" t="s">
        <v>18</v>
      </c>
      <c r="K21" s="216" t="s">
        <v>9</v>
      </c>
    </row>
    <row r="22" spans="1:11" s="15" customFormat="1" ht="13.5" customHeight="1" thickBot="1" x14ac:dyDescent="0.3">
      <c r="A22" s="205"/>
      <c r="B22" s="207"/>
      <c r="C22" s="207"/>
      <c r="D22" s="207"/>
      <c r="E22" s="209"/>
      <c r="F22" s="207"/>
      <c r="G22" s="213"/>
      <c r="H22" s="243"/>
      <c r="I22" s="207"/>
      <c r="J22" s="215"/>
      <c r="K22" s="217"/>
    </row>
    <row r="23" spans="1:11" ht="21.75" customHeight="1" x14ac:dyDescent="0.25">
      <c r="A23" s="120">
        <v>1</v>
      </c>
      <c r="B23" s="134">
        <v>507</v>
      </c>
      <c r="C23" s="135"/>
      <c r="D23" s="167" t="s">
        <v>112</v>
      </c>
      <c r="E23" s="128"/>
      <c r="F23" s="128"/>
      <c r="G23" s="128" t="s">
        <v>52</v>
      </c>
      <c r="H23" s="125"/>
      <c r="I23" s="132"/>
      <c r="J23" s="121"/>
      <c r="K23" s="122"/>
    </row>
    <row r="24" spans="1:11" ht="21.75" customHeight="1" x14ac:dyDescent="0.25">
      <c r="A24" s="117">
        <v>2</v>
      </c>
      <c r="B24" s="132">
        <v>880</v>
      </c>
      <c r="C24" s="131"/>
      <c r="D24" s="166" t="s">
        <v>114</v>
      </c>
      <c r="E24" s="128"/>
      <c r="F24" s="128"/>
      <c r="G24" s="128" t="s">
        <v>52</v>
      </c>
      <c r="H24" s="124"/>
      <c r="I24" s="132"/>
      <c r="J24" s="118"/>
      <c r="K24" s="119"/>
    </row>
    <row r="25" spans="1:11" ht="21.75" customHeight="1" x14ac:dyDescent="0.25">
      <c r="A25" s="117">
        <v>3</v>
      </c>
      <c r="B25" s="132">
        <v>543</v>
      </c>
      <c r="C25" s="131"/>
      <c r="D25" s="166" t="s">
        <v>115</v>
      </c>
      <c r="E25" s="128"/>
      <c r="F25" s="128"/>
      <c r="G25" s="128" t="s">
        <v>52</v>
      </c>
      <c r="H25" s="124"/>
      <c r="I25" s="132"/>
      <c r="J25" s="118"/>
      <c r="K25" s="119"/>
    </row>
    <row r="26" spans="1:11" ht="21.75" customHeight="1" x14ac:dyDescent="0.25">
      <c r="A26" s="120">
        <v>4</v>
      </c>
      <c r="B26" s="132">
        <v>347</v>
      </c>
      <c r="C26" s="131"/>
      <c r="D26" s="166" t="s">
        <v>113</v>
      </c>
      <c r="E26" s="128"/>
      <c r="F26" s="128"/>
      <c r="G26" s="128" t="s">
        <v>75</v>
      </c>
      <c r="H26" s="124"/>
      <c r="I26" s="132"/>
      <c r="J26" s="118"/>
      <c r="K26" s="119"/>
    </row>
    <row r="27" spans="1:11" ht="21.75" customHeight="1" x14ac:dyDescent="0.25">
      <c r="A27" s="117">
        <v>5</v>
      </c>
      <c r="B27" s="132">
        <v>552</v>
      </c>
      <c r="C27" s="131"/>
      <c r="D27" s="166" t="s">
        <v>116</v>
      </c>
      <c r="E27" s="128"/>
      <c r="F27" s="128"/>
      <c r="G27" s="128" t="s">
        <v>52</v>
      </c>
      <c r="H27" s="124"/>
      <c r="I27" s="132"/>
      <c r="J27" s="118"/>
      <c r="K27" s="119"/>
    </row>
    <row r="28" spans="1:11" ht="21.75" customHeight="1" x14ac:dyDescent="0.25">
      <c r="A28" s="117">
        <v>6</v>
      </c>
      <c r="B28" s="132">
        <v>360</v>
      </c>
      <c r="C28" s="131"/>
      <c r="D28" s="166" t="s">
        <v>117</v>
      </c>
      <c r="E28" s="128"/>
      <c r="F28" s="128"/>
      <c r="G28" s="128" t="s">
        <v>75</v>
      </c>
      <c r="H28" s="124"/>
      <c r="I28" s="132"/>
      <c r="J28" s="118"/>
      <c r="K28" s="119"/>
    </row>
    <row r="29" spans="1:11" ht="21.75" customHeight="1" thickBot="1" x14ac:dyDescent="0.3">
      <c r="A29" s="168">
        <v>7</v>
      </c>
      <c r="B29" s="169">
        <v>352</v>
      </c>
      <c r="C29" s="170"/>
      <c r="D29" s="171" t="s">
        <v>118</v>
      </c>
      <c r="E29" s="172"/>
      <c r="F29" s="172"/>
      <c r="G29" s="172" t="s">
        <v>75</v>
      </c>
      <c r="H29" s="173"/>
      <c r="I29" s="169"/>
      <c r="J29" s="174"/>
      <c r="K29" s="175"/>
    </row>
    <row r="30" spans="1:11" ht="15.6" customHeight="1" thickBot="1" x14ac:dyDescent="0.35">
      <c r="A30" s="26"/>
      <c r="B30" s="27"/>
      <c r="C30" s="27"/>
      <c r="D30" s="1"/>
      <c r="E30" s="28"/>
      <c r="F30" s="17"/>
      <c r="G30" s="17"/>
      <c r="H30" s="29"/>
      <c r="I30" s="29"/>
      <c r="J30" s="30"/>
      <c r="K30" s="30"/>
    </row>
    <row r="31" spans="1:11" ht="15" thickTop="1" x14ac:dyDescent="0.25">
      <c r="A31" s="182" t="s">
        <v>3</v>
      </c>
      <c r="B31" s="183"/>
      <c r="C31" s="183"/>
      <c r="D31" s="183"/>
      <c r="E31" s="71"/>
      <c r="F31" s="71"/>
      <c r="G31" s="184" t="s">
        <v>32</v>
      </c>
      <c r="H31" s="184"/>
      <c r="I31" s="183"/>
      <c r="J31" s="184"/>
      <c r="K31" s="185"/>
    </row>
    <row r="32" spans="1:11" x14ac:dyDescent="0.25">
      <c r="A32" s="93" t="s">
        <v>44</v>
      </c>
      <c r="B32" s="24"/>
      <c r="C32" s="24"/>
      <c r="D32" s="94"/>
      <c r="E32" s="32"/>
      <c r="F32" s="91"/>
      <c r="G32" s="31" t="s">
        <v>21</v>
      </c>
      <c r="H32" s="87" cm="1">
        <f t="array" ref="H32">SUM(1/COUNTIF(G23:G29,G23:G29))</f>
        <v>1.9999999999999998</v>
      </c>
      <c r="I32" s="110"/>
      <c r="J32" s="61" t="s">
        <v>19</v>
      </c>
      <c r="K32" s="113">
        <f>COUNTIF(F23:F29,"ЗМС")</f>
        <v>0</v>
      </c>
    </row>
    <row r="33" spans="1:26" x14ac:dyDescent="0.25">
      <c r="A33" s="93" t="s">
        <v>45</v>
      </c>
      <c r="B33" s="24"/>
      <c r="C33" s="24"/>
      <c r="D33" s="94"/>
      <c r="E33" s="104"/>
      <c r="F33" s="92"/>
      <c r="G33" s="33" t="s">
        <v>59</v>
      </c>
      <c r="H33" s="86">
        <f>H34+H37</f>
        <v>7</v>
      </c>
      <c r="I33" s="89"/>
      <c r="J33" s="61" t="s">
        <v>15</v>
      </c>
      <c r="K33" s="113">
        <f>COUNTIF(F23:F29,"МСМК")</f>
        <v>0</v>
      </c>
    </row>
    <row r="34" spans="1:26" x14ac:dyDescent="0.25">
      <c r="A34" s="93" t="s">
        <v>46</v>
      </c>
      <c r="B34" s="24"/>
      <c r="C34" s="24"/>
      <c r="D34" s="94"/>
      <c r="E34" s="104"/>
      <c r="F34" s="92"/>
      <c r="G34" s="33" t="s">
        <v>60</v>
      </c>
      <c r="H34" s="86">
        <f>H35+H36+H38</f>
        <v>7</v>
      </c>
      <c r="I34" s="89"/>
      <c r="J34" s="61" t="s">
        <v>17</v>
      </c>
      <c r="K34" s="113">
        <f>COUNTIF(F23:F29,"МС")</f>
        <v>0</v>
      </c>
    </row>
    <row r="35" spans="1:26" x14ac:dyDescent="0.25">
      <c r="A35" s="93" t="s">
        <v>47</v>
      </c>
      <c r="B35" s="24"/>
      <c r="C35" s="24"/>
      <c r="D35" s="94"/>
      <c r="E35" s="104"/>
      <c r="F35" s="92"/>
      <c r="G35" s="33" t="s">
        <v>53</v>
      </c>
      <c r="H35" s="87">
        <f>COUNT(A23:A29)</f>
        <v>7</v>
      </c>
      <c r="I35" s="88"/>
      <c r="J35" s="61" t="s">
        <v>20</v>
      </c>
      <c r="K35" s="113">
        <f>COUNTIF(F23:F29,"КМС")</f>
        <v>0</v>
      </c>
    </row>
    <row r="36" spans="1:26" x14ac:dyDescent="0.25">
      <c r="A36" s="93"/>
      <c r="B36" s="24"/>
      <c r="C36" s="24"/>
      <c r="D36" s="94"/>
      <c r="E36" s="104"/>
      <c r="F36" s="92"/>
      <c r="G36" s="33" t="s">
        <v>54</v>
      </c>
      <c r="H36" s="87">
        <f>COUNTIF(A23:A29,"НФ")</f>
        <v>0</v>
      </c>
      <c r="I36" s="88"/>
      <c r="J36" s="61" t="s">
        <v>24</v>
      </c>
      <c r="K36" s="113">
        <f>COUNTIF(F23:F29,"1 СР")</f>
        <v>0</v>
      </c>
    </row>
    <row r="37" spans="1:26" x14ac:dyDescent="0.25">
      <c r="A37" s="93"/>
      <c r="B37" s="24"/>
      <c r="C37" s="24"/>
      <c r="D37" s="94"/>
      <c r="E37" s="104"/>
      <c r="F37" s="92"/>
      <c r="G37" s="33" t="s">
        <v>55</v>
      </c>
      <c r="H37" s="63">
        <f>COUNTIF(A23:A29,"НС")</f>
        <v>0</v>
      </c>
      <c r="I37" s="90"/>
      <c r="J37" s="62" t="s">
        <v>34</v>
      </c>
      <c r="K37" s="114">
        <f>COUNTIF(F23:F29,"2 СР")</f>
        <v>0</v>
      </c>
    </row>
    <row r="38" spans="1:26" x14ac:dyDescent="0.25">
      <c r="A38" s="93"/>
      <c r="B38" s="24"/>
      <c r="C38" s="24"/>
      <c r="D38" s="94"/>
      <c r="E38" s="35"/>
      <c r="F38" s="111"/>
      <c r="G38" s="33" t="s">
        <v>56</v>
      </c>
      <c r="H38" s="63">
        <f>COUNTIF(A23:A29,"ДСКВ")</f>
        <v>0</v>
      </c>
      <c r="I38" s="112"/>
      <c r="J38" s="62" t="s">
        <v>35</v>
      </c>
      <c r="K38" s="113">
        <f>COUNTIF(F23:F29,"3 СР")</f>
        <v>0</v>
      </c>
    </row>
    <row r="39" spans="1:26" ht="9.75" customHeight="1" x14ac:dyDescent="0.25">
      <c r="A39" s="36"/>
      <c r="B39" s="105"/>
      <c r="C39" s="105"/>
      <c r="D39" s="104"/>
      <c r="E39" s="106"/>
      <c r="F39" s="104"/>
      <c r="G39" s="104"/>
      <c r="H39" s="107"/>
      <c r="I39" s="107"/>
      <c r="J39" s="104"/>
      <c r="K39" s="37"/>
    </row>
    <row r="40" spans="1:26" ht="15.6" x14ac:dyDescent="0.25">
      <c r="A40" s="187" t="s">
        <v>2</v>
      </c>
      <c r="B40" s="188"/>
      <c r="C40" s="188"/>
      <c r="D40" s="188"/>
      <c r="E40" s="189" t="s">
        <v>7</v>
      </c>
      <c r="F40" s="189"/>
      <c r="G40" s="189"/>
      <c r="H40" s="189"/>
      <c r="I40" s="189" t="s">
        <v>49</v>
      </c>
      <c r="J40" s="189"/>
      <c r="K40" s="190"/>
    </row>
    <row r="41" spans="1:26" x14ac:dyDescent="0.25">
      <c r="A41" s="36"/>
      <c r="B41" s="104"/>
      <c r="C41" s="104"/>
      <c r="D41" s="104"/>
      <c r="E41" s="104"/>
      <c r="F41" s="32"/>
      <c r="G41" s="32"/>
      <c r="H41" s="32"/>
      <c r="I41" s="32"/>
      <c r="J41" s="32"/>
      <c r="K41" s="41"/>
    </row>
    <row r="42" spans="1:26" x14ac:dyDescent="0.25">
      <c r="A42" s="38"/>
      <c r="B42" s="105"/>
      <c r="C42" s="105"/>
      <c r="D42" s="105"/>
      <c r="E42" s="108"/>
      <c r="F42" s="105"/>
      <c r="G42" s="105"/>
      <c r="H42" s="109"/>
      <c r="I42" s="109"/>
      <c r="J42" s="105"/>
      <c r="K42" s="40"/>
    </row>
    <row r="43" spans="1:26" x14ac:dyDescent="0.25">
      <c r="A43" s="38"/>
      <c r="B43" s="105"/>
      <c r="C43" s="105"/>
      <c r="D43" s="105"/>
      <c r="E43" s="108"/>
      <c r="F43" s="105"/>
      <c r="G43" s="105"/>
      <c r="H43" s="109"/>
      <c r="I43" s="109"/>
      <c r="J43" s="105"/>
      <c r="K43" s="40"/>
    </row>
    <row r="44" spans="1:26" x14ac:dyDescent="0.25">
      <c r="A44" s="38"/>
      <c r="B44" s="105"/>
      <c r="C44" s="105"/>
      <c r="D44" s="105"/>
      <c r="E44" s="108"/>
      <c r="F44" s="105"/>
      <c r="G44" s="105"/>
      <c r="H44" s="109"/>
      <c r="I44" s="109"/>
      <c r="J44" s="105"/>
      <c r="K44" s="40"/>
    </row>
    <row r="45" spans="1:26" x14ac:dyDescent="0.25">
      <c r="A45" s="38"/>
      <c r="B45" s="105"/>
      <c r="C45" s="105"/>
      <c r="D45" s="105"/>
      <c r="E45" s="108"/>
      <c r="F45" s="105"/>
      <c r="G45" s="105"/>
      <c r="H45" s="109"/>
      <c r="I45" s="109"/>
      <c r="J45" s="105"/>
      <c r="K45" s="40"/>
    </row>
    <row r="46" spans="1:26" ht="16.2" thickBot="1" x14ac:dyDescent="0.3">
      <c r="A46" s="191" t="str">
        <f>G18</f>
        <v>Кочеткова Е.А. (ВК, г. Омск)</v>
      </c>
      <c r="B46" s="192"/>
      <c r="C46" s="192"/>
      <c r="D46" s="192"/>
      <c r="E46" s="192" t="str">
        <f>G17</f>
        <v>Поляков В.В. (IК, г. Омск)</v>
      </c>
      <c r="F46" s="192"/>
      <c r="G46" s="192"/>
      <c r="H46" s="192"/>
      <c r="I46" s="192" t="str">
        <f>G19</f>
        <v>Кононенко О.В. (2К, г. Омск)</v>
      </c>
      <c r="J46" s="192"/>
      <c r="K46" s="193"/>
    </row>
    <row r="47" spans="1:26" s="16" customFormat="1" ht="14.4" thickTop="1" x14ac:dyDescent="0.25">
      <c r="A47" s="2"/>
      <c r="B47" s="39"/>
      <c r="C47" s="39"/>
      <c r="D47" s="2"/>
      <c r="F47" s="2"/>
      <c r="G47" s="2"/>
      <c r="H47" s="34"/>
      <c r="I47" s="3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67" customFormat="1" ht="18" x14ac:dyDescent="0.25">
      <c r="B48" s="68"/>
      <c r="C48" s="68"/>
      <c r="E48" s="69"/>
      <c r="H48" s="70"/>
      <c r="I48" s="70"/>
    </row>
    <row r="49" spans="1:7" ht="21" x14ac:dyDescent="0.25">
      <c r="A49" s="64"/>
      <c r="B49" s="64"/>
      <c r="C49" s="65"/>
      <c r="D49" s="186"/>
      <c r="E49" s="186"/>
      <c r="F49" s="186"/>
      <c r="G49" s="186"/>
    </row>
    <row r="50" spans="1:7" ht="18" x14ac:dyDescent="0.25">
      <c r="D50" s="67"/>
    </row>
  </sheetData>
  <sortState xmlns:xlrd2="http://schemas.microsoft.com/office/spreadsheetml/2017/richdata2" ref="A23:I29">
    <sortCondition ref="A23"/>
  </sortState>
  <mergeCells count="36">
    <mergeCell ref="K21:K22"/>
    <mergeCell ref="D49:G49"/>
    <mergeCell ref="A40:D40"/>
    <mergeCell ref="E40:H40"/>
    <mergeCell ref="I40:K40"/>
    <mergeCell ref="A46:D46"/>
    <mergeCell ref="E46:H46"/>
    <mergeCell ref="I46:K46"/>
    <mergeCell ref="A31:D31"/>
    <mergeCell ref="G31:K31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  <outlinePr summaryBelow="0"/>
    <pageSetUpPr fitToPage="1"/>
  </sheetPr>
  <dimension ref="A1:Z59"/>
  <sheetViews>
    <sheetView tabSelected="1" view="pageBreakPreview" topLeftCell="A28" zoomScale="70" zoomScaleNormal="70" zoomScaleSheetLayoutView="70" zoomScalePageLayoutView="50" workbookViewId="0">
      <selection activeCell="A11" sqref="A11:K11"/>
    </sheetView>
  </sheetViews>
  <sheetFormatPr defaultColWidth="9.109375" defaultRowHeight="13.8" x14ac:dyDescent="0.25"/>
  <cols>
    <col min="1" max="1" width="7" style="2" customWidth="1"/>
    <col min="2" max="2" width="7.88671875" style="39" customWidth="1"/>
    <col min="3" max="3" width="14.6640625" style="39" customWidth="1"/>
    <col min="4" max="4" width="23.5546875" style="2" customWidth="1"/>
    <col min="5" max="5" width="11.6640625" style="16" customWidth="1"/>
    <col min="6" max="6" width="10.33203125" style="2" customWidth="1"/>
    <col min="7" max="7" width="28.33203125" style="2" customWidth="1"/>
    <col min="8" max="9" width="15.33203125" style="34" customWidth="1"/>
    <col min="10" max="10" width="15.33203125" style="2" customWidth="1"/>
    <col min="11" max="11" width="18.6640625" style="2" customWidth="1"/>
    <col min="12" max="14" width="9.109375" style="2"/>
    <col min="15" max="15" width="9.5546875" style="2" customWidth="1"/>
    <col min="16" max="16384" width="9.109375" style="2"/>
  </cols>
  <sheetData>
    <row r="1" spans="1:26" ht="21.75" customHeight="1" x14ac:dyDescent="0.25">
      <c r="A1" s="221" t="s">
        <v>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26" ht="21.75" customHeight="1" x14ac:dyDescent="0.25">
      <c r="A2" s="221" t="s">
        <v>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26" ht="21.75" customHeight="1" x14ac:dyDescent="0.25">
      <c r="A3" s="222" t="s">
        <v>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6" ht="21.75" customHeight="1" x14ac:dyDescent="0.25">
      <c r="A4" s="221" t="s">
        <v>64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95" customHeight="1" x14ac:dyDescent="0.25">
      <c r="A5" s="221" t="s">
        <v>65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26" s="3" customFormat="1" ht="28.8" x14ac:dyDescent="0.25">
      <c r="A6" s="223" t="s">
        <v>119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18"/>
      <c r="M6" s="18"/>
      <c r="N6" s="18"/>
      <c r="O6" s="18"/>
      <c r="P6" s="18"/>
      <c r="Q6" s="18"/>
      <c r="R6" s="18"/>
      <c r="S6" s="18"/>
    </row>
    <row r="7" spans="1:26" s="3" customFormat="1" ht="18" customHeight="1" x14ac:dyDescent="0.25">
      <c r="A7" s="224" t="s">
        <v>11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26" s="3" customFormat="1" ht="4.5" customHeight="1" thickBot="1" x14ac:dyDescent="0.3">
      <c r="A8" s="225" t="s">
        <v>31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spans="1:26" ht="19.5" customHeight="1" thickTop="1" x14ac:dyDescent="0.25">
      <c r="A9" s="226" t="s">
        <v>16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26" ht="18" customHeight="1" x14ac:dyDescent="0.25">
      <c r="A10" s="229" t="s">
        <v>36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26" ht="19.5" customHeight="1" x14ac:dyDescent="0.25">
      <c r="A11" s="232" t="s">
        <v>121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4"/>
    </row>
    <row r="12" spans="1:26" ht="5.25" customHeight="1" x14ac:dyDescent="0.25">
      <c r="A12" s="218" t="s">
        <v>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26" ht="15.6" x14ac:dyDescent="0.25">
      <c r="A13" s="194" t="s">
        <v>66</v>
      </c>
      <c r="B13" s="195"/>
      <c r="C13" s="195"/>
      <c r="D13" s="195"/>
      <c r="E13" s="4"/>
      <c r="F13" s="126" t="s">
        <v>94</v>
      </c>
      <c r="G13" s="126"/>
      <c r="H13" s="19"/>
      <c r="I13" s="19"/>
      <c r="J13" s="5"/>
      <c r="K13" s="6" t="s">
        <v>57</v>
      </c>
    </row>
    <row r="14" spans="1:26" ht="15.6" x14ac:dyDescent="0.25">
      <c r="A14" s="196" t="s">
        <v>93</v>
      </c>
      <c r="B14" s="197"/>
      <c r="C14" s="197"/>
      <c r="D14" s="197"/>
      <c r="E14" s="7"/>
      <c r="F14" s="52" t="s">
        <v>73</v>
      </c>
      <c r="G14" s="52"/>
      <c r="H14" s="20"/>
      <c r="I14" s="20"/>
      <c r="J14" s="8"/>
      <c r="K14" s="9" t="s">
        <v>71</v>
      </c>
    </row>
    <row r="15" spans="1:26" ht="14.4" x14ac:dyDescent="0.25">
      <c r="A15" s="198" t="s">
        <v>6</v>
      </c>
      <c r="B15" s="199"/>
      <c r="C15" s="199"/>
      <c r="D15" s="199"/>
      <c r="E15" s="199"/>
      <c r="F15" s="199"/>
      <c r="G15" s="200"/>
      <c r="H15" s="201" t="s">
        <v>0</v>
      </c>
      <c r="I15" s="202"/>
      <c r="J15" s="202"/>
      <c r="K15" s="203"/>
    </row>
    <row r="16" spans="1:26" ht="14.4" x14ac:dyDescent="0.25">
      <c r="A16" s="21" t="s">
        <v>12</v>
      </c>
      <c r="B16" s="10"/>
      <c r="C16" s="10"/>
      <c r="D16" s="22"/>
      <c r="E16" s="23"/>
      <c r="F16" s="22"/>
      <c r="G16" s="22"/>
      <c r="H16" s="72" t="s">
        <v>39</v>
      </c>
      <c r="I16" s="73"/>
      <c r="J16" s="73"/>
      <c r="K16" s="74"/>
    </row>
    <row r="17" spans="1:18" ht="14.4" x14ac:dyDescent="0.25">
      <c r="A17" s="21" t="s">
        <v>13</v>
      </c>
      <c r="B17" s="10"/>
      <c r="C17" s="10"/>
      <c r="D17" s="11"/>
      <c r="E17" s="43"/>
      <c r="F17" s="24"/>
      <c r="G17" s="75" t="s">
        <v>68</v>
      </c>
      <c r="H17" s="72" t="s">
        <v>41</v>
      </c>
      <c r="I17" s="73"/>
      <c r="J17" s="73"/>
      <c r="K17" s="115"/>
    </row>
    <row r="18" spans="1:18" ht="14.4" x14ac:dyDescent="0.25">
      <c r="A18" s="21" t="s">
        <v>14</v>
      </c>
      <c r="B18" s="10"/>
      <c r="C18" s="10"/>
      <c r="D18" s="11"/>
      <c r="E18" s="43"/>
      <c r="F18" s="24"/>
      <c r="G18" s="75" t="s">
        <v>69</v>
      </c>
      <c r="H18" s="72" t="s">
        <v>42</v>
      </c>
      <c r="I18" s="73"/>
      <c r="J18" s="73"/>
      <c r="K18" s="115"/>
    </row>
    <row r="19" spans="1:18" ht="15" thickBot="1" x14ac:dyDescent="0.3">
      <c r="A19" s="21" t="s">
        <v>10</v>
      </c>
      <c r="B19" s="53"/>
      <c r="C19" s="53"/>
      <c r="D19" s="24"/>
      <c r="F19" s="55"/>
      <c r="G19" s="76" t="s">
        <v>70</v>
      </c>
      <c r="H19" s="54" t="s">
        <v>40</v>
      </c>
      <c r="I19" s="77"/>
      <c r="J19" s="42"/>
      <c r="K19" s="116">
        <v>1</v>
      </c>
    </row>
    <row r="20" spans="1:18" ht="16.2" customHeight="1" thickTop="1" thickBot="1" x14ac:dyDescent="0.3">
      <c r="A20" s="13"/>
      <c r="B20" s="12"/>
      <c r="C20" s="12"/>
      <c r="D20" s="13"/>
      <c r="E20" s="14"/>
      <c r="F20" s="13"/>
      <c r="G20" s="13"/>
      <c r="H20" s="25"/>
      <c r="I20" s="25"/>
      <c r="J20" s="13"/>
      <c r="K20" s="13"/>
    </row>
    <row r="21" spans="1:18" s="15" customFormat="1" ht="21" customHeight="1" thickTop="1" x14ac:dyDescent="0.25">
      <c r="A21" s="204" t="s">
        <v>4</v>
      </c>
      <c r="B21" s="206" t="s">
        <v>8</v>
      </c>
      <c r="C21" s="206" t="s">
        <v>23</v>
      </c>
      <c r="D21" s="206" t="s">
        <v>1</v>
      </c>
      <c r="E21" s="208" t="s">
        <v>22</v>
      </c>
      <c r="F21" s="206" t="s">
        <v>5</v>
      </c>
      <c r="G21" s="212" t="s">
        <v>33</v>
      </c>
      <c r="H21" s="241" t="s">
        <v>48</v>
      </c>
      <c r="I21" s="206" t="s">
        <v>50</v>
      </c>
      <c r="J21" s="214" t="s">
        <v>18</v>
      </c>
      <c r="K21" s="216" t="s">
        <v>9</v>
      </c>
    </row>
    <row r="22" spans="1:18" s="15" customFormat="1" ht="13.5" customHeight="1" thickBot="1" x14ac:dyDescent="0.3">
      <c r="A22" s="240"/>
      <c r="B22" s="237"/>
      <c r="C22" s="237"/>
      <c r="D22" s="237"/>
      <c r="E22" s="236"/>
      <c r="F22" s="237"/>
      <c r="G22" s="238"/>
      <c r="H22" s="242"/>
      <c r="I22" s="237"/>
      <c r="J22" s="239"/>
      <c r="K22" s="235"/>
    </row>
    <row r="23" spans="1:18" ht="21.75" customHeight="1" x14ac:dyDescent="0.25">
      <c r="A23" s="95">
        <v>1</v>
      </c>
      <c r="B23" s="56">
        <v>506</v>
      </c>
      <c r="C23" s="56"/>
      <c r="D23" s="158" t="s">
        <v>97</v>
      </c>
      <c r="E23" s="154">
        <v>2008</v>
      </c>
      <c r="F23" s="151"/>
      <c r="G23" s="148" t="s">
        <v>52</v>
      </c>
      <c r="H23" s="82"/>
      <c r="I23" s="85"/>
      <c r="J23" s="59"/>
      <c r="K23" s="96"/>
      <c r="M23" s="161"/>
      <c r="N23" s="162"/>
      <c r="O23" s="163"/>
      <c r="P23" s="164"/>
      <c r="Q23" s="164"/>
      <c r="R23" s="164"/>
    </row>
    <row r="24" spans="1:18" ht="21.75" customHeight="1" x14ac:dyDescent="0.25">
      <c r="A24" s="97">
        <f>A23</f>
        <v>1</v>
      </c>
      <c r="B24" s="47">
        <v>382</v>
      </c>
      <c r="C24" s="48"/>
      <c r="D24" s="159" t="s">
        <v>95</v>
      </c>
      <c r="E24" s="155">
        <v>2008</v>
      </c>
      <c r="F24" s="152"/>
      <c r="G24" s="149" t="s">
        <v>75</v>
      </c>
      <c r="H24" s="83"/>
      <c r="I24" s="79"/>
      <c r="J24" s="47"/>
      <c r="K24" s="98"/>
      <c r="M24" s="161"/>
      <c r="N24" s="162"/>
      <c r="O24" s="163"/>
      <c r="P24" s="164"/>
      <c r="Q24" s="164"/>
      <c r="R24" s="164"/>
    </row>
    <row r="25" spans="1:18" ht="21.75" customHeight="1" x14ac:dyDescent="0.25">
      <c r="A25" s="97">
        <f>A23</f>
        <v>1</v>
      </c>
      <c r="B25" s="48">
        <v>47</v>
      </c>
      <c r="C25" s="48"/>
      <c r="D25" s="159" t="s">
        <v>105</v>
      </c>
      <c r="E25" s="156">
        <v>2007</v>
      </c>
      <c r="F25" s="152"/>
      <c r="G25" s="149" t="s">
        <v>52</v>
      </c>
      <c r="H25" s="83"/>
      <c r="I25" s="79"/>
      <c r="J25" s="47"/>
      <c r="K25" s="98"/>
      <c r="M25" s="161"/>
      <c r="N25" s="162"/>
      <c r="O25" s="163"/>
      <c r="P25" s="164"/>
      <c r="Q25" s="164"/>
      <c r="R25" s="164"/>
    </row>
    <row r="26" spans="1:18" ht="21.75" customHeight="1" thickBot="1" x14ac:dyDescent="0.3">
      <c r="A26" s="99">
        <f>A23</f>
        <v>1</v>
      </c>
      <c r="B26" s="49">
        <v>115</v>
      </c>
      <c r="C26" s="49"/>
      <c r="D26" s="160" t="s">
        <v>96</v>
      </c>
      <c r="E26" s="157">
        <v>2008</v>
      </c>
      <c r="F26" s="153"/>
      <c r="G26" s="150" t="s">
        <v>52</v>
      </c>
      <c r="H26" s="84"/>
      <c r="I26" s="80"/>
      <c r="J26" s="50"/>
      <c r="K26" s="100"/>
      <c r="M26" s="161"/>
      <c r="N26" s="162"/>
      <c r="O26" s="163"/>
      <c r="P26" s="164"/>
      <c r="Q26" s="164"/>
      <c r="R26" s="164"/>
    </row>
    <row r="27" spans="1:18" ht="21.75" customHeight="1" x14ac:dyDescent="0.25">
      <c r="A27" s="95">
        <v>2</v>
      </c>
      <c r="B27" s="56">
        <v>833</v>
      </c>
      <c r="C27" s="56"/>
      <c r="D27" s="158" t="s">
        <v>106</v>
      </c>
      <c r="E27" s="139">
        <v>2008</v>
      </c>
      <c r="F27" s="57"/>
      <c r="G27" s="78" t="s">
        <v>52</v>
      </c>
      <c r="H27" s="82"/>
      <c r="I27" s="85"/>
      <c r="J27" s="59"/>
      <c r="K27" s="96"/>
      <c r="M27" s="161"/>
      <c r="N27" s="162"/>
      <c r="O27" s="163"/>
      <c r="P27" s="164"/>
      <c r="Q27" s="164"/>
      <c r="R27" s="164"/>
    </row>
    <row r="28" spans="1:18" ht="21.75" customHeight="1" x14ac:dyDescent="0.25">
      <c r="A28" s="97">
        <f>A27</f>
        <v>2</v>
      </c>
      <c r="B28" s="47">
        <v>357</v>
      </c>
      <c r="C28" s="48"/>
      <c r="D28" s="159" t="s">
        <v>100</v>
      </c>
      <c r="E28" s="140">
        <v>2007</v>
      </c>
      <c r="F28" s="58"/>
      <c r="G28" s="144" t="s">
        <v>52</v>
      </c>
      <c r="H28" s="83"/>
      <c r="I28" s="79"/>
      <c r="J28" s="47"/>
      <c r="K28" s="98"/>
      <c r="M28" s="161"/>
      <c r="N28" s="162"/>
      <c r="O28" s="163"/>
      <c r="P28" s="164"/>
      <c r="Q28" s="164"/>
      <c r="R28" s="164"/>
    </row>
    <row r="29" spans="1:18" ht="21.75" customHeight="1" x14ac:dyDescent="0.25">
      <c r="A29" s="97">
        <f>A27</f>
        <v>2</v>
      </c>
      <c r="B29" s="48">
        <v>55</v>
      </c>
      <c r="C29" s="48"/>
      <c r="D29" s="159" t="s">
        <v>98</v>
      </c>
      <c r="E29" s="140">
        <v>2007</v>
      </c>
      <c r="F29" s="58"/>
      <c r="G29" s="144" t="s">
        <v>52</v>
      </c>
      <c r="H29" s="83"/>
      <c r="I29" s="79"/>
      <c r="J29" s="47"/>
      <c r="K29" s="98"/>
      <c r="M29" s="161"/>
      <c r="N29" s="162"/>
      <c r="O29" s="163"/>
      <c r="P29" s="164"/>
      <c r="Q29" s="164"/>
      <c r="R29" s="164"/>
    </row>
    <row r="30" spans="1:18" ht="21.75" customHeight="1" thickBot="1" x14ac:dyDescent="0.3">
      <c r="A30" s="99">
        <f>A27</f>
        <v>2</v>
      </c>
      <c r="B30" s="49">
        <v>145</v>
      </c>
      <c r="C30" s="49"/>
      <c r="D30" s="160" t="s">
        <v>107</v>
      </c>
      <c r="E30" s="141">
        <v>2007</v>
      </c>
      <c r="F30" s="51"/>
      <c r="G30" s="145" t="s">
        <v>52</v>
      </c>
      <c r="H30" s="84"/>
      <c r="I30" s="80"/>
      <c r="J30" s="50"/>
      <c r="K30" s="100"/>
      <c r="M30" s="161"/>
      <c r="N30" s="162"/>
      <c r="O30" s="163"/>
      <c r="P30" s="164"/>
      <c r="Q30" s="164"/>
      <c r="R30" s="164"/>
    </row>
    <row r="31" spans="1:18" ht="21.75" customHeight="1" x14ac:dyDescent="0.25">
      <c r="A31" s="101">
        <v>3</v>
      </c>
      <c r="B31" s="56">
        <v>125</v>
      </c>
      <c r="C31" s="56"/>
      <c r="D31" s="158" t="s">
        <v>103</v>
      </c>
      <c r="E31" s="139">
        <v>2008</v>
      </c>
      <c r="F31" s="57"/>
      <c r="G31" s="78" t="s">
        <v>52</v>
      </c>
      <c r="H31" s="82"/>
      <c r="I31" s="85"/>
      <c r="J31" s="44"/>
      <c r="K31" s="96"/>
      <c r="M31" s="161"/>
      <c r="N31" s="162"/>
      <c r="O31" s="163"/>
      <c r="P31" s="164"/>
      <c r="Q31" s="164"/>
      <c r="R31" s="164"/>
    </row>
    <row r="32" spans="1:18" ht="21.75" customHeight="1" x14ac:dyDescent="0.25">
      <c r="A32" s="102">
        <f>A31</f>
        <v>3</v>
      </c>
      <c r="B32" s="47">
        <v>808</v>
      </c>
      <c r="C32" s="45"/>
      <c r="D32" s="159" t="s">
        <v>101</v>
      </c>
      <c r="E32" s="142">
        <v>2008</v>
      </c>
      <c r="F32" s="46"/>
      <c r="G32" s="144" t="s">
        <v>52</v>
      </c>
      <c r="H32" s="83"/>
      <c r="I32" s="79"/>
      <c r="J32" s="47"/>
      <c r="K32" s="98"/>
      <c r="M32" s="161"/>
      <c r="N32" s="162"/>
      <c r="O32" s="165"/>
      <c r="P32" s="164"/>
      <c r="Q32" s="164"/>
      <c r="R32" s="164"/>
    </row>
    <row r="33" spans="1:11" ht="21.75" customHeight="1" x14ac:dyDescent="0.25">
      <c r="A33" s="102">
        <f>A31</f>
        <v>3</v>
      </c>
      <c r="B33" s="48">
        <v>189</v>
      </c>
      <c r="C33" s="45"/>
      <c r="D33" s="159" t="s">
        <v>108</v>
      </c>
      <c r="E33" s="142">
        <v>2008</v>
      </c>
      <c r="F33" s="46"/>
      <c r="G33" s="144" t="s">
        <v>52</v>
      </c>
      <c r="H33" s="83"/>
      <c r="I33" s="79"/>
      <c r="J33" s="47"/>
      <c r="K33" s="98"/>
    </row>
    <row r="34" spans="1:11" ht="21.75" customHeight="1" thickBot="1" x14ac:dyDescent="0.3">
      <c r="A34" s="103">
        <f>A31</f>
        <v>3</v>
      </c>
      <c r="B34" s="49">
        <v>131</v>
      </c>
      <c r="C34" s="66"/>
      <c r="D34" s="160" t="s">
        <v>109</v>
      </c>
      <c r="E34" s="143">
        <v>2008</v>
      </c>
      <c r="F34" s="60"/>
      <c r="G34" s="145" t="s">
        <v>52</v>
      </c>
      <c r="H34" s="84"/>
      <c r="I34" s="80"/>
      <c r="J34" s="50"/>
      <c r="K34" s="100"/>
    </row>
    <row r="35" spans="1:11" ht="21.75" customHeight="1" x14ac:dyDescent="0.25">
      <c r="A35" s="101">
        <v>4</v>
      </c>
      <c r="B35" s="56">
        <v>850</v>
      </c>
      <c r="C35" s="56"/>
      <c r="D35" s="158" t="s">
        <v>110</v>
      </c>
      <c r="E35" s="139">
        <v>2007</v>
      </c>
      <c r="F35" s="57"/>
      <c r="G35" s="78" t="s">
        <v>52</v>
      </c>
      <c r="H35" s="82"/>
      <c r="I35" s="85"/>
      <c r="J35" s="44"/>
      <c r="K35" s="96"/>
    </row>
    <row r="36" spans="1:11" ht="21.75" customHeight="1" x14ac:dyDescent="0.25">
      <c r="A36" s="102">
        <f>A35</f>
        <v>4</v>
      </c>
      <c r="B36" s="47">
        <v>696</v>
      </c>
      <c r="C36" s="45"/>
      <c r="D36" s="159" t="s">
        <v>111</v>
      </c>
      <c r="E36" s="142">
        <v>2008</v>
      </c>
      <c r="F36" s="46"/>
      <c r="G36" s="144" t="s">
        <v>52</v>
      </c>
      <c r="H36" s="83"/>
      <c r="I36" s="79"/>
      <c r="J36" s="47"/>
      <c r="K36" s="98"/>
    </row>
    <row r="37" spans="1:11" ht="21.75" customHeight="1" x14ac:dyDescent="0.25">
      <c r="A37" s="102">
        <f>A35</f>
        <v>4</v>
      </c>
      <c r="B37" s="48">
        <v>509</v>
      </c>
      <c r="C37" s="45"/>
      <c r="D37" s="159" t="s">
        <v>104</v>
      </c>
      <c r="E37" s="142">
        <v>2008</v>
      </c>
      <c r="F37" s="46"/>
      <c r="G37" s="144" t="s">
        <v>52</v>
      </c>
      <c r="H37" s="83"/>
      <c r="I37" s="79"/>
      <c r="J37" s="47"/>
      <c r="K37" s="98"/>
    </row>
    <row r="38" spans="1:11" ht="21.75" customHeight="1" thickBot="1" x14ac:dyDescent="0.3">
      <c r="A38" s="103">
        <f>A35</f>
        <v>4</v>
      </c>
      <c r="B38" s="49">
        <v>501</v>
      </c>
      <c r="C38" s="66"/>
      <c r="D38" s="160" t="s">
        <v>102</v>
      </c>
      <c r="E38" s="143">
        <v>2008</v>
      </c>
      <c r="F38" s="60"/>
      <c r="G38" s="145" t="s">
        <v>52</v>
      </c>
      <c r="H38" s="84"/>
      <c r="I38" s="80"/>
      <c r="J38" s="50"/>
      <c r="K38" s="100"/>
    </row>
    <row r="39" spans="1:11" ht="16.95" customHeight="1" thickBot="1" x14ac:dyDescent="0.35">
      <c r="A39" s="26"/>
      <c r="B39" s="27"/>
      <c r="C39" s="27"/>
      <c r="D39" s="1"/>
      <c r="E39" s="28"/>
      <c r="F39" s="17"/>
      <c r="G39" s="17"/>
      <c r="H39" s="29"/>
      <c r="I39" s="29"/>
      <c r="J39" s="30"/>
      <c r="K39" s="30"/>
    </row>
    <row r="40" spans="1:11" ht="15" thickTop="1" x14ac:dyDescent="0.25">
      <c r="A40" s="182" t="s">
        <v>3</v>
      </c>
      <c r="B40" s="183"/>
      <c r="C40" s="183"/>
      <c r="D40" s="183"/>
      <c r="E40" s="71"/>
      <c r="F40" s="71"/>
      <c r="G40" s="184" t="s">
        <v>32</v>
      </c>
      <c r="H40" s="184"/>
      <c r="I40" s="183"/>
      <c r="J40" s="184"/>
      <c r="K40" s="185"/>
    </row>
    <row r="41" spans="1:11" x14ac:dyDescent="0.25">
      <c r="A41" s="93" t="s">
        <v>44</v>
      </c>
      <c r="B41" s="24"/>
      <c r="C41" s="24"/>
      <c r="D41" s="94"/>
      <c r="E41" s="32"/>
      <c r="F41" s="91"/>
      <c r="G41" s="31" t="s">
        <v>21</v>
      </c>
      <c r="H41" s="87" cm="1">
        <f t="array" ref="H41">SUM(1/COUNTIF(G23:G38,G23:G38))</f>
        <v>1.9999999999999998</v>
      </c>
      <c r="I41" s="110"/>
      <c r="J41" s="61" t="s">
        <v>19</v>
      </c>
      <c r="K41" s="113">
        <f>COUNTIF(F23:F38,"ЗМС")</f>
        <v>0</v>
      </c>
    </row>
    <row r="42" spans="1:11" x14ac:dyDescent="0.25">
      <c r="A42" s="93" t="s">
        <v>45</v>
      </c>
      <c r="B42" s="24"/>
      <c r="C42" s="24"/>
      <c r="D42" s="94"/>
      <c r="E42" s="104"/>
      <c r="F42" s="92"/>
      <c r="G42" s="33" t="s">
        <v>25</v>
      </c>
      <c r="H42" s="86">
        <v>4</v>
      </c>
      <c r="I42" s="89"/>
      <c r="J42" s="61" t="s">
        <v>15</v>
      </c>
      <c r="K42" s="113">
        <f>COUNTIF(F23:F38,"МСМК")</f>
        <v>0</v>
      </c>
    </row>
    <row r="43" spans="1:11" x14ac:dyDescent="0.25">
      <c r="A43" s="93" t="s">
        <v>46</v>
      </c>
      <c r="B43" s="24"/>
      <c r="C43" s="24"/>
      <c r="D43" s="94"/>
      <c r="E43" s="104"/>
      <c r="F43" s="92"/>
      <c r="G43" s="33" t="s">
        <v>26</v>
      </c>
      <c r="H43" s="86">
        <v>4</v>
      </c>
      <c r="I43" s="89"/>
      <c r="J43" s="61" t="s">
        <v>17</v>
      </c>
      <c r="K43" s="113">
        <f>COUNTIF(F23:F38,"МС")</f>
        <v>0</v>
      </c>
    </row>
    <row r="44" spans="1:11" x14ac:dyDescent="0.25">
      <c r="A44" s="93" t="s">
        <v>47</v>
      </c>
      <c r="B44" s="24"/>
      <c r="C44" s="24"/>
      <c r="D44" s="94"/>
      <c r="E44" s="104"/>
      <c r="F44" s="92"/>
      <c r="G44" s="33" t="s">
        <v>27</v>
      </c>
      <c r="H44" s="87">
        <v>4</v>
      </c>
      <c r="I44" s="88"/>
      <c r="J44" s="61" t="s">
        <v>20</v>
      </c>
      <c r="K44" s="113">
        <f>COUNTIF(F23:F38,"КМС")</f>
        <v>0</v>
      </c>
    </row>
    <row r="45" spans="1:11" x14ac:dyDescent="0.25">
      <c r="A45" s="93"/>
      <c r="B45" s="24"/>
      <c r="C45" s="24"/>
      <c r="D45" s="94"/>
      <c r="E45" s="104"/>
      <c r="F45" s="92"/>
      <c r="G45" s="33" t="s">
        <v>28</v>
      </c>
      <c r="H45" s="87">
        <v>0</v>
      </c>
      <c r="I45" s="88"/>
      <c r="J45" s="61" t="s">
        <v>24</v>
      </c>
      <c r="K45" s="113">
        <f>COUNTIF(F23:F38,"1 СР")</f>
        <v>0</v>
      </c>
    </row>
    <row r="46" spans="1:11" x14ac:dyDescent="0.25">
      <c r="A46" s="93"/>
      <c r="B46" s="24"/>
      <c r="C46" s="24"/>
      <c r="D46" s="94"/>
      <c r="E46" s="104"/>
      <c r="F46" s="92"/>
      <c r="G46" s="33" t="s">
        <v>30</v>
      </c>
      <c r="H46" s="63">
        <v>0</v>
      </c>
      <c r="I46" s="90"/>
      <c r="J46" s="62" t="s">
        <v>34</v>
      </c>
      <c r="K46" s="114">
        <f>COUNTIF(F23:F38,"2 СР")</f>
        <v>0</v>
      </c>
    </row>
    <row r="47" spans="1:11" x14ac:dyDescent="0.25">
      <c r="A47" s="93"/>
      <c r="B47" s="24"/>
      <c r="C47" s="24"/>
      <c r="D47" s="94"/>
      <c r="E47" s="35"/>
      <c r="F47" s="111"/>
      <c r="G47" s="33" t="s">
        <v>29</v>
      </c>
      <c r="H47" s="63">
        <v>0</v>
      </c>
      <c r="I47" s="112"/>
      <c r="J47" s="62" t="s">
        <v>35</v>
      </c>
      <c r="K47" s="113">
        <f>COUNTIF(F23:F38,"3 СР")</f>
        <v>0</v>
      </c>
    </row>
    <row r="48" spans="1:11" ht="9.75" customHeight="1" x14ac:dyDescent="0.25">
      <c r="A48" s="36"/>
      <c r="B48" s="105"/>
      <c r="C48" s="105"/>
      <c r="D48" s="104"/>
      <c r="E48" s="106"/>
      <c r="F48" s="104"/>
      <c r="G48" s="104"/>
      <c r="H48" s="107"/>
      <c r="I48" s="107"/>
      <c r="J48" s="104"/>
      <c r="K48" s="37"/>
    </row>
    <row r="49" spans="1:26" ht="15.6" x14ac:dyDescent="0.25">
      <c r="A49" s="187" t="s">
        <v>2</v>
      </c>
      <c r="B49" s="188"/>
      <c r="C49" s="188"/>
      <c r="D49" s="188"/>
      <c r="E49" s="189" t="s">
        <v>7</v>
      </c>
      <c r="F49" s="189"/>
      <c r="G49" s="189"/>
      <c r="H49" s="189"/>
      <c r="I49" s="189" t="s">
        <v>49</v>
      </c>
      <c r="J49" s="189"/>
      <c r="K49" s="190"/>
    </row>
    <row r="50" spans="1:26" x14ac:dyDescent="0.25">
      <c r="A50" s="36"/>
      <c r="B50" s="104"/>
      <c r="C50" s="104"/>
      <c r="D50" s="104"/>
      <c r="E50" s="104"/>
      <c r="F50" s="32"/>
      <c r="G50" s="32"/>
      <c r="H50" s="32"/>
      <c r="I50" s="32"/>
      <c r="J50" s="32"/>
      <c r="K50" s="41"/>
    </row>
    <row r="51" spans="1:26" x14ac:dyDescent="0.25">
      <c r="A51" s="38"/>
      <c r="B51" s="105"/>
      <c r="C51" s="105"/>
      <c r="D51" s="105"/>
      <c r="E51" s="108"/>
      <c r="F51" s="105"/>
      <c r="G51" s="105"/>
      <c r="H51" s="109"/>
      <c r="I51" s="109"/>
      <c r="J51" s="105"/>
      <c r="K51" s="40"/>
    </row>
    <row r="52" spans="1:26" x14ac:dyDescent="0.25">
      <c r="A52" s="38"/>
      <c r="B52" s="105"/>
      <c r="C52" s="105"/>
      <c r="D52" s="105"/>
      <c r="E52" s="108"/>
      <c r="F52" s="105"/>
      <c r="G52" s="105"/>
      <c r="H52" s="109"/>
      <c r="I52" s="109"/>
      <c r="J52" s="105"/>
      <c r="K52" s="40"/>
    </row>
    <row r="53" spans="1:26" x14ac:dyDescent="0.25">
      <c r="A53" s="38"/>
      <c r="B53" s="105"/>
      <c r="C53" s="105"/>
      <c r="D53" s="105"/>
      <c r="E53" s="108"/>
      <c r="F53" s="105"/>
      <c r="G53" s="105"/>
      <c r="H53" s="109"/>
      <c r="I53" s="109"/>
      <c r="J53" s="105"/>
      <c r="K53" s="40"/>
    </row>
    <row r="54" spans="1:26" x14ac:dyDescent="0.25">
      <c r="A54" s="38"/>
      <c r="B54" s="105"/>
      <c r="C54" s="105"/>
      <c r="D54" s="105"/>
      <c r="E54" s="108"/>
      <c r="F54" s="105"/>
      <c r="G54" s="105"/>
      <c r="H54" s="109"/>
      <c r="I54" s="109"/>
      <c r="J54" s="105"/>
      <c r="K54" s="40"/>
    </row>
    <row r="55" spans="1:26" ht="16.2" thickBot="1" x14ac:dyDescent="0.3">
      <c r="A55" s="191" t="str">
        <f>G18</f>
        <v>Кочеткова Е.А. (ВК, г. Омск)</v>
      </c>
      <c r="B55" s="192"/>
      <c r="C55" s="192"/>
      <c r="D55" s="192"/>
      <c r="E55" s="192" t="str">
        <f>G17</f>
        <v>Поляков В.В. (IК, г. Омск)</v>
      </c>
      <c r="F55" s="192"/>
      <c r="G55" s="192"/>
      <c r="H55" s="192"/>
      <c r="I55" s="192" t="str">
        <f>G19</f>
        <v>Кононенко О.В. (2К, г. Омск)</v>
      </c>
      <c r="J55" s="192"/>
      <c r="K55" s="193"/>
    </row>
    <row r="56" spans="1:26" s="16" customFormat="1" ht="14.4" thickTop="1" x14ac:dyDescent="0.25">
      <c r="A56" s="2"/>
      <c r="B56" s="39"/>
      <c r="C56" s="39"/>
      <c r="D56" s="2"/>
      <c r="F56" s="2"/>
      <c r="G56" s="2"/>
      <c r="H56" s="34"/>
      <c r="I56" s="3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67" customFormat="1" ht="18" x14ac:dyDescent="0.25">
      <c r="B57" s="68"/>
      <c r="C57" s="68"/>
      <c r="E57" s="69"/>
      <c r="H57" s="70"/>
      <c r="I57" s="70"/>
    </row>
    <row r="58" spans="1:26" ht="21" x14ac:dyDescent="0.25">
      <c r="A58" s="64"/>
      <c r="B58" s="64"/>
      <c r="C58" s="65"/>
      <c r="D58" s="186"/>
      <c r="E58" s="186"/>
      <c r="F58" s="186"/>
      <c r="G58" s="186"/>
    </row>
    <row r="59" spans="1:26" ht="18" x14ac:dyDescent="0.25">
      <c r="D59" s="67"/>
    </row>
  </sheetData>
  <mergeCells count="36">
    <mergeCell ref="K21:K22"/>
    <mergeCell ref="D58:G58"/>
    <mergeCell ref="A49:D49"/>
    <mergeCell ref="E49:H49"/>
    <mergeCell ref="I49:K49"/>
    <mergeCell ref="A55:D55"/>
    <mergeCell ref="E55:H55"/>
    <mergeCell ref="I55:K55"/>
    <mergeCell ref="A40:D40"/>
    <mergeCell ref="G40:K40"/>
    <mergeCell ref="A13:D13"/>
    <mergeCell ref="A14:D14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ПСФО гонка на время Ю</vt:lpstr>
      <vt:lpstr>ПСФО Классик Ю</vt:lpstr>
      <vt:lpstr>ПСФО Эстафета Ю</vt:lpstr>
      <vt:lpstr>ПСФО гонка на время Ст.ю</vt:lpstr>
      <vt:lpstr>ПСФО Классик Ст.ю</vt:lpstr>
      <vt:lpstr>ПСФО гонка на время Ст.д</vt:lpstr>
      <vt:lpstr>ПСФО Классик Ст.д</vt:lpstr>
      <vt:lpstr>ПСФО Эстафета Ст.ю-д</vt:lpstr>
      <vt:lpstr>'ПСФО гонка на время Ст.д'!Заголовки_для_печати</vt:lpstr>
      <vt:lpstr>'ПСФО гонка на время Ст.ю'!Заголовки_для_печати</vt:lpstr>
      <vt:lpstr>'ПСФО гонка на время Ю'!Заголовки_для_печати</vt:lpstr>
      <vt:lpstr>'ПСФО Классик Ст.д'!Заголовки_для_печати</vt:lpstr>
      <vt:lpstr>'ПСФО Классик Ст.ю'!Заголовки_для_печати</vt:lpstr>
      <vt:lpstr>'ПСФО Классик Ю'!Заголовки_для_печати</vt:lpstr>
      <vt:lpstr>'ПСФО Эстафета Ст.ю-д'!Заголовки_для_печати</vt:lpstr>
      <vt:lpstr>'ПСФО Эстафета Ю'!Заголовки_для_печати</vt:lpstr>
      <vt:lpstr>'ПСФО гонка на время Ст.д'!Область_печати</vt:lpstr>
      <vt:lpstr>'ПСФО гонка на время Ст.ю'!Область_печати</vt:lpstr>
      <vt:lpstr>'ПСФО гонка на время Ю'!Область_печати</vt:lpstr>
      <vt:lpstr>'ПСФО Классик Ст.д'!Область_печати</vt:lpstr>
      <vt:lpstr>'ПСФО Классик Ст.ю'!Область_печати</vt:lpstr>
      <vt:lpstr>'ПСФО Классик Ю'!Область_печати</vt:lpstr>
      <vt:lpstr>'ПСФО Эстафета Ст.ю-д'!Область_печати</vt:lpstr>
      <vt:lpstr>'ПСФО Эстафета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2023-09-25T08:42:00Z</cp:lastPrinted>
  <dcterms:created xsi:type="dcterms:W3CDTF">1996-10-08T23:32:33Z</dcterms:created>
  <dcterms:modified xsi:type="dcterms:W3CDTF">2023-11-28T15:09:47Z</dcterms:modified>
</cp:coreProperties>
</file>