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Оренбург\"/>
    </mc:Choice>
  </mc:AlternateContent>
  <xr:revisionPtr revIDLastSave="0" documentId="13_ncr:1_{F6BA1CD1-8C9C-45B7-BE4B-D69943822290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групповая гонка" sheetId="94" r:id="rId1"/>
  </sheets>
  <definedNames>
    <definedName name="_xlnm.Print_Titles" localSheetId="0">'групповая гонка'!$21:$22</definedName>
    <definedName name="_xlnm.Print_Area" localSheetId="0">'групповая гонка'!$A$1:$L$73</definedName>
  </definedNames>
  <calcPr calcId="191029"/>
</workbook>
</file>

<file path=xl/calcChain.xml><?xml version="1.0" encoding="utf-8"?>
<calcChain xmlns="http://schemas.openxmlformats.org/spreadsheetml/2006/main">
  <c r="A73" i="94" l="1"/>
  <c r="J48" i="94" l="1"/>
  <c r="J47" i="94"/>
  <c r="J46" i="94"/>
  <c r="J45" i="94"/>
  <c r="J44" i="94"/>
  <c r="H62" i="94"/>
  <c r="J24" i="94"/>
  <c r="J23" i="94"/>
  <c r="J26" i="94"/>
  <c r="J27" i="94"/>
  <c r="J28" i="94"/>
  <c r="J29" i="94"/>
  <c r="J30" i="94"/>
  <c r="J31" i="94"/>
  <c r="J32" i="94"/>
  <c r="J33" i="94"/>
  <c r="J34" i="94"/>
  <c r="J35" i="94"/>
  <c r="J36" i="94"/>
  <c r="J37" i="94"/>
  <c r="J38" i="94"/>
  <c r="J39" i="94"/>
  <c r="J40" i="94"/>
  <c r="J41" i="94"/>
  <c r="J42" i="94"/>
  <c r="J43" i="94"/>
  <c r="J25" i="94"/>
  <c r="I73" i="94" l="1"/>
  <c r="E73" i="94"/>
  <c r="L63" i="94"/>
  <c r="L62" i="94"/>
  <c r="L61" i="94"/>
  <c r="L60" i="94"/>
  <c r="L59" i="94"/>
  <c r="L58" i="94"/>
  <c r="L57" i="94"/>
  <c r="H64" i="94"/>
  <c r="H63" i="94"/>
  <c r="H61" i="94"/>
  <c r="H60" i="94"/>
  <c r="H59" i="94" l="1"/>
  <c r="H58" i="94" s="1"/>
</calcChain>
</file>

<file path=xl/sharedStrings.xml><?xml version="1.0" encoding="utf-8"?>
<sst xmlns="http://schemas.openxmlformats.org/spreadsheetml/2006/main" count="208" uniqueCount="139">
  <si>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</si>
  <si>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</si>
  <si>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</si>
  <si>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</si>
  <si>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</si>
  <si>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</si>
  <si>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</si>
  <si>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</si>
  <si>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</si>
  <si>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</si>
  <si>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</si>
  <si>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</si>
  <si>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</si>
  <si>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</si>
  <si>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</si>
  <si>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</si>
  <si>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</si>
  <si>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</si>
  <si>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</si>
  <si>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</si>
  <si>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</si>
  <si>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</si>
  <si>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</si>
  <si>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</si>
  <si>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</si>
  <si>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</si>
  <si>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</si>
  <si>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</si>
  <si>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</si>
  <si>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</si>
  <si>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</si>
  <si>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</si>
  <si>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</si>
  <si>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</si>
  <si>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</si>
  <si>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</si>
  <si>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шоссе - групповая гонка</t>
  </si>
  <si>
    <t>ДАТА РОЖД.</t>
  </si>
  <si>
    <t>UCI ID</t>
  </si>
  <si>
    <t>Самарская область</t>
  </si>
  <si>
    <t>ДИСТАНЦИЯ: ДЛИНА КРУГА/КРУГОВ</t>
  </si>
  <si>
    <t>1 СР</t>
  </si>
  <si>
    <t/>
  </si>
  <si>
    <t>ВСЕРОССИЙСКИЕ СОРЕВНОВАНИЯ</t>
  </si>
  <si>
    <t>2 СР</t>
  </si>
  <si>
    <t>3 СР</t>
  </si>
  <si>
    <t>Осадки: без осадков</t>
  </si>
  <si>
    <t>НФ</t>
  </si>
  <si>
    <t>Лимит времени</t>
  </si>
  <si>
    <t>ДАТА ПРОВЕДЕНИЯ: 13 июля 2024 года</t>
  </si>
  <si>
    <t>НАЧАЛО ГОНКИ: 11ч 45м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</si>
  <si>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12ч 20м</t>
    </r>
  </si>
  <si>
    <t>ШАТРЫГИНА Е. В. (ВК, СВЕРДЛОВСКАЯ ОБЛАСТЬ)</t>
  </si>
  <si>
    <t>РОМАНЕНКО Ю. А. (1 КАТ, ОРЕНБУРГСКАЯ ОБЛАСТЬ)</t>
  </si>
  <si>
    <t>ШТАНЬКО А. В. (1 КАТ, ОРЕНБУРГСКАЯ ОБЛАСТЬ)</t>
  </si>
  <si>
    <t>№ ЕКП 2024: 2008560021025798</t>
  </si>
  <si>
    <t>№ ВРВС: 0080601611Я</t>
  </si>
  <si>
    <t>Девушки 15-16 лет</t>
  </si>
  <si>
    <t>МАКСИМАЛЬНЫЙ ПЕРЕПАД (HD)(м): 17</t>
  </si>
  <si>
    <t>СУММА ПОЛОЖИТЕЛЬНЫХ ПЕРЕПАДОВ ВЫСОТЫ НА ДИСТАНЦИИ (ТС)(м): 88</t>
  </si>
  <si>
    <t>22,0 км /2</t>
  </si>
  <si>
    <t>ГАРАЙШИНА Виктория</t>
  </si>
  <si>
    <t>КАРГАЕВА Полина</t>
  </si>
  <si>
    <t>ПРОНИНА Анастасия</t>
  </si>
  <si>
    <t>ПИСКУНОВА Софья</t>
  </si>
  <si>
    <t>ШАКИРОВА Екатерина</t>
  </si>
  <si>
    <t>ЛУКИНА Ангелина</t>
  </si>
  <si>
    <t>ПИСКУНОВА Дарья</t>
  </si>
  <si>
    <t>ЛЕПЕХА Диана</t>
  </si>
  <si>
    <t>ПИРОГОВА Анастасия</t>
  </si>
  <si>
    <t>ЕРШИХИНА Юлия</t>
  </si>
  <si>
    <t>БЕЛЬКОВА Ульяна</t>
  </si>
  <si>
    <t>ШАЙХЛИСЛАМОВА Карина</t>
  </si>
  <si>
    <t>ДУБЫНИНА Ирина</t>
  </si>
  <si>
    <t>ИВАНОВА Александра</t>
  </si>
  <si>
    <t xml:space="preserve">ПЕТРОВА Анна </t>
  </si>
  <si>
    <t>ЧУГУРОВА Арина</t>
  </si>
  <si>
    <t>ВАСИЛЬЕВА Елена</t>
  </si>
  <si>
    <t>ФЕОФАНОВА Мария</t>
  </si>
  <si>
    <t>ХАРЛАМОВА София</t>
  </si>
  <si>
    <t xml:space="preserve">ТРАПЕЗНИКОВА Анастасия </t>
  </si>
  <si>
    <t>ЗАПАРА Анна</t>
  </si>
  <si>
    <t>ЧЕРЕВАНЬ Елизавета</t>
  </si>
  <si>
    <t>КИРИЛЛОВА Ника</t>
  </si>
  <si>
    <t xml:space="preserve">ЗАХАРОВА Екатерина </t>
  </si>
  <si>
    <t>КРАВЦОВА Анастасия</t>
  </si>
  <si>
    <t>ГРИГОРЬЕВА Алена</t>
  </si>
  <si>
    <t>БАЙКИНА Екатерина</t>
  </si>
  <si>
    <t>МУРТАЗАЛИЕВА Самира</t>
  </si>
  <si>
    <t>РОЩУПКИНА Вера</t>
  </si>
  <si>
    <t xml:space="preserve">КОНДРАТЬЕВА Ева </t>
  </si>
  <si>
    <t xml:space="preserve">ГУЗАИРОВА Рената </t>
  </si>
  <si>
    <t>10112255656</t>
  </si>
  <si>
    <t>10142056682</t>
  </si>
  <si>
    <t>10131547138</t>
  </si>
  <si>
    <t>10124351859</t>
  </si>
  <si>
    <t>10120340911</t>
  </si>
  <si>
    <t>10128099392</t>
  </si>
  <si>
    <t>10124350748</t>
  </si>
  <si>
    <t>10145987711</t>
  </si>
  <si>
    <t>10128099901</t>
  </si>
  <si>
    <t>10150057061</t>
  </si>
  <si>
    <t>10137215473</t>
  </si>
  <si>
    <t>10116905188</t>
  </si>
  <si>
    <t>10139116774</t>
  </si>
  <si>
    <t>10120340709</t>
  </si>
  <si>
    <t>10114018430</t>
  </si>
  <si>
    <t>10143689316</t>
  </si>
  <si>
    <t>10137182737</t>
  </si>
  <si>
    <t>10137252556</t>
  </si>
  <si>
    <t>10150882470</t>
  </si>
  <si>
    <t>10152835002</t>
  </si>
  <si>
    <t>10154741656</t>
  </si>
  <si>
    <t>10144069737</t>
  </si>
  <si>
    <t>10141013732</t>
  </si>
  <si>
    <t>10152690613</t>
  </si>
  <si>
    <t>10124223739</t>
  </si>
  <si>
    <t>10112813509</t>
  </si>
  <si>
    <t>10144139556</t>
  </si>
  <si>
    <t>10154677695</t>
  </si>
  <si>
    <t>10150336947</t>
  </si>
  <si>
    <t>10152749526</t>
  </si>
  <si>
    <t>10152692633</t>
  </si>
  <si>
    <t>Свердловская область</t>
  </si>
  <si>
    <t>Челябинская область</t>
  </si>
  <si>
    <t>Удмуртская республика</t>
  </si>
  <si>
    <t>Оренбургская область</t>
  </si>
  <si>
    <t>Температура: +21</t>
  </si>
  <si>
    <t>Влажность: 73%</t>
  </si>
  <si>
    <t>Ветер: 32,4 км/ч (С)</t>
  </si>
  <si>
    <t>МЕСТО ПРОВЕДЕНИЯ: г. Оренбург</t>
  </si>
  <si>
    <t>НАЗВАНИЕ ТРАССЫ / РЕГ. НОМЕР: Р 239 (обход г. Оренбурга)</t>
  </si>
  <si>
    <t>Федерация велосипедного спорта Оренбургской области</t>
  </si>
  <si>
    <t>Министерство физической культуры и спорта Оренбургской области</t>
  </si>
  <si>
    <t>KAZ20080117</t>
  </si>
  <si>
    <t>ПАВЛОВА Малика</t>
  </si>
  <si>
    <t>Республика Казахстан</t>
  </si>
  <si>
    <t>1 сп.р.</t>
  </si>
  <si>
    <t>2 сп.р.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</si>
</sst>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"/>
    <numFmt numFmtId="165" formatCode="h:mm:ss.00"/>
  </numFmts>
  <fonts count="1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</cellStyleXfs>
  <cellXfs count="145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49" fontId="13" fillId="0" borderId="17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9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34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2" fillId="2" borderId="26" xfId="0" applyFont="1" applyFill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164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21" fontId="5" fillId="0" borderId="1" xfId="0" applyNumberFormat="1" applyFont="1" applyBorder="1" applyAlignment="1">
      <alignment horizontal="left" vertical="top"/>
    </xf>
    <xf numFmtId="21" fontId="5" fillId="0" borderId="1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right" vertical="center"/>
    </xf>
    <xf numFmtId="14" fontId="13" fillId="0" borderId="2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vertical="center"/>
    </xf>
    <xf numFmtId="14" fontId="13" fillId="0" borderId="5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30" xfId="0" applyNumberFormat="1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left" vertical="center"/>
    </xf>
    <xf numFmtId="14" fontId="12" fillId="2" borderId="26" xfId="0" applyNumberFormat="1" applyFont="1" applyFill="1" applyBorder="1" applyAlignment="1">
      <alignment vertical="center"/>
    </xf>
    <xf numFmtId="14" fontId="5" fillId="0" borderId="33" xfId="0" applyNumberFormat="1" applyFont="1" applyBorder="1" applyAlignment="1">
      <alignment vertical="center"/>
    </xf>
    <xf numFmtId="14" fontId="5" fillId="0" borderId="35" xfId="0" applyNumberFormat="1" applyFont="1" applyBorder="1" applyAlignment="1">
      <alignment vertical="center"/>
    </xf>
    <xf numFmtId="14" fontId="10" fillId="0" borderId="0" xfId="0" applyNumberFormat="1" applyFont="1" applyAlignment="1">
      <alignment vertical="center"/>
    </xf>
    <xf numFmtId="14" fontId="5" fillId="0" borderId="37" xfId="0" applyNumberFormat="1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14" fontId="6" fillId="2" borderId="24" xfId="3" applyNumberFormat="1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24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left" vertical="center"/>
    </xf>
    <xf numFmtId="165" fontId="9" fillId="0" borderId="5" xfId="0" applyNumberFormat="1" applyFont="1" applyBorder="1" applyAlignment="1">
      <alignment horizontal="left" vertical="center"/>
    </xf>
    <xf numFmtId="165" fontId="9" fillId="0" borderId="17" xfId="0" applyNumberFormat="1" applyFont="1" applyBorder="1" applyAlignment="1">
      <alignment horizontal="left" vertical="center"/>
    </xf>
    <xf numFmtId="2" fontId="6" fillId="2" borderId="24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Стартовый протокол Смирнов_20101106_Results" xfId="3" xr:uid="{00000000-0005-0000-0000-000007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74257</xdr:colOff>
      <xdr:row>3</xdr:row>
      <xdr:rowOff>19839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411481</xdr:colOff>
      <xdr:row>0</xdr:row>
      <xdr:rowOff>1</xdr:rowOff>
    </xdr:from>
    <xdr:to>
      <xdr:col>3</xdr:col>
      <xdr:colOff>74328</xdr:colOff>
      <xdr:row>3</xdr:row>
      <xdr:rowOff>19050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41" y="1"/>
          <a:ext cx="1057307" cy="659129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66</xdr:row>
      <xdr:rowOff>60960</xdr:rowOff>
    </xdr:from>
    <xdr:to>
      <xdr:col>6</xdr:col>
      <xdr:colOff>1402080</xdr:colOff>
      <xdr:row>71</xdr:row>
      <xdr:rowOff>88725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3F5995B0-8B54-439C-BFB1-E61D9A4A9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12580620"/>
          <a:ext cx="1097280" cy="713565"/>
        </a:xfrm>
        <a:prstGeom prst="rect">
          <a:avLst/>
        </a:prstGeom>
      </xdr:spPr>
    </xdr:pic>
    <xdr:clientData/>
  </xdr:twoCellAnchor>
  <xdr:twoCellAnchor editAs="oneCell">
    <xdr:from>
      <xdr:col>9</xdr:col>
      <xdr:colOff>662940</xdr:colOff>
      <xdr:row>66</xdr:row>
      <xdr:rowOff>22860</xdr:rowOff>
    </xdr:from>
    <xdr:to>
      <xdr:col>11</xdr:col>
      <xdr:colOff>381000</xdr:colOff>
      <xdr:row>71</xdr:row>
      <xdr:rowOff>127060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E73B0F50-461F-4E81-9E4D-2CCAC31D6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73440" y="12542520"/>
          <a:ext cx="1432560" cy="79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350520</xdr:colOff>
      <xdr:row>66</xdr:row>
      <xdr:rowOff>121920</xdr:rowOff>
    </xdr:from>
    <xdr:to>
      <xdr:col>3</xdr:col>
      <xdr:colOff>24514</xdr:colOff>
      <xdr:row>71</xdr:row>
      <xdr:rowOff>49142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9EA1FD7C-E971-4297-AB5A-BE2C75E73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580" y="12641580"/>
          <a:ext cx="1068454" cy="613022"/>
        </a:xfrm>
        <a:prstGeom prst="rect">
          <a:avLst/>
        </a:prstGeom>
      </xdr:spPr>
    </xdr:pic>
    <xdr:clientData/>
  </xdr:twoCellAnchor>
  <xdr:twoCellAnchor editAs="oneCell">
    <xdr:from>
      <xdr:col>10</xdr:col>
      <xdr:colOff>510540</xdr:colOff>
      <xdr:row>0</xdr:row>
      <xdr:rowOff>30480</xdr:rowOff>
    </xdr:from>
    <xdr:to>
      <xdr:col>11</xdr:col>
      <xdr:colOff>211075</xdr:colOff>
      <xdr:row>3</xdr:row>
      <xdr:rowOff>76200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D8451607-0674-41A2-B702-82F2AF60A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1140" y="30480"/>
          <a:ext cx="614935" cy="685800"/>
        </a:xfrm>
        <a:prstGeom prst="rect">
          <a:avLst/>
        </a:prstGeom>
      </xdr:spPr>
    </xdr:pic>
    <xdr:clientData/>
  </xdr:twoCellAnchor>
  <xdr:twoCellAnchor editAs="oneCell">
    <xdr:from>
      <xdr:col>11</xdr:col>
      <xdr:colOff>287276</xdr:colOff>
      <xdr:row>0</xdr:row>
      <xdr:rowOff>60960</xdr:rowOff>
    </xdr:from>
    <xdr:to>
      <xdr:col>11</xdr:col>
      <xdr:colOff>1224536</xdr:colOff>
      <xdr:row>3</xdr:row>
      <xdr:rowOff>63619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F6983D6-8D96-44C8-A62C-097DAE336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2276" y="60960"/>
          <a:ext cx="937260" cy="642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Q82"/>
  <sheetViews>
    <sheetView tabSelected="1" view="pageBreakPreview" topLeftCell="A19" zoomScale="85" zoomScaleNormal="100" zoomScaleSheetLayoutView="85" workbookViewId="0">
      <selection activeCell="P47" sqref="P47"/>
    </sheetView>
  </sheetViews>
  <sheetFormatPr defaultColWidth="9.140625" defaultRowHeight="12.75" x14ac:dyDescent="0.2"/>
  <cols>
    <col min="1" max="1" width="7" style="1" customWidth="1"/>
    <col min="2" max="2" width="7" style="11" customWidth="1"/>
    <col min="3" max="3" width="13.28515625" style="11" customWidth="1"/>
    <col min="4" max="4" width="21.85546875" style="1" customWidth="1"/>
    <col min="5" max="5" width="11.7109375" style="85" customWidth="1"/>
    <col min="6" max="6" width="7.7109375" style="1" customWidth="1"/>
    <col min="7" max="7" width="22.42578125" style="1" customWidth="1"/>
    <col min="8" max="9" width="11.42578125" style="1" customWidth="1"/>
    <col min="10" max="10" width="11.7109375" style="37" customWidth="1"/>
    <col min="11" max="11" width="13.28515625" style="1" customWidth="1"/>
    <col min="12" max="12" width="18.7109375" style="1" customWidth="1"/>
    <col min="13" max="16384" width="9.140625" style="1"/>
  </cols>
  <sheetData>
    <row r="1" spans="1:17" ht="17.25" customHeight="1" x14ac:dyDescent="0.2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7" ht="17.25" customHeight="1" x14ac:dyDescent="0.2">
      <c r="A2" s="128" t="s">
        <v>133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7" ht="17.25" customHeight="1" x14ac:dyDescent="0.2">
      <c r="A3" s="128" t="s">
        <v>11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7" ht="17.25" customHeight="1" x14ac:dyDescent="0.2">
      <c r="A4" s="128" t="s">
        <v>132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1:17" ht="6" customHeight="1" x14ac:dyDescent="0.2">
      <c r="A5" s="93" t="s">
        <v>42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O5" s="20"/>
    </row>
    <row r="6" spans="1:17" s="2" customFormat="1" ht="23.25" customHeight="1" x14ac:dyDescent="0.2">
      <c r="A6" s="133" t="s">
        <v>43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Q6" s="20"/>
    </row>
    <row r="7" spans="1:17" s="2" customFormat="1" ht="18" customHeight="1" x14ac:dyDescent="0.2">
      <c r="A7" s="134" t="s">
        <v>17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</row>
    <row r="8" spans="1:17" s="2" customFormat="1" ht="4.5" customHeight="1" thickBot="1" x14ac:dyDescent="0.25">
      <c r="A8" s="138" t="s">
        <v>42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</row>
    <row r="9" spans="1:17" ht="19.5" customHeight="1" thickTop="1" x14ac:dyDescent="0.2">
      <c r="A9" s="135" t="s">
        <v>22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7"/>
    </row>
    <row r="10" spans="1:17" ht="18" customHeight="1" x14ac:dyDescent="0.2">
      <c r="A10" s="142" t="s">
        <v>36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4"/>
    </row>
    <row r="11" spans="1:17" ht="19.5" customHeight="1" x14ac:dyDescent="0.2">
      <c r="A11" s="142" t="s">
        <v>57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4"/>
    </row>
    <row r="12" spans="1:17" ht="5.25" customHeight="1" x14ac:dyDescent="0.2">
      <c r="A12" s="139" t="s">
        <v>42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1"/>
    </row>
    <row r="13" spans="1:17" ht="15.75" x14ac:dyDescent="0.2">
      <c r="A13" s="129" t="s">
        <v>130</v>
      </c>
      <c r="B13" s="130"/>
      <c r="C13" s="130"/>
      <c r="D13" s="130"/>
      <c r="E13" s="73"/>
      <c r="F13" s="5"/>
      <c r="G13" s="44" t="s">
        <v>50</v>
      </c>
      <c r="H13" s="5"/>
      <c r="I13" s="5"/>
      <c r="J13" s="32"/>
      <c r="K13" s="24"/>
      <c r="L13" s="25" t="s">
        <v>56</v>
      </c>
    </row>
    <row r="14" spans="1:17" ht="15.75" x14ac:dyDescent="0.2">
      <c r="A14" s="131" t="s">
        <v>49</v>
      </c>
      <c r="B14" s="132"/>
      <c r="C14" s="132"/>
      <c r="D14" s="132"/>
      <c r="E14" s="74"/>
      <c r="F14" s="6"/>
      <c r="G14" s="45" t="s">
        <v>51</v>
      </c>
      <c r="H14" s="6"/>
      <c r="I14" s="6"/>
      <c r="J14" s="33"/>
      <c r="K14" s="26"/>
      <c r="L14" s="72" t="s">
        <v>55</v>
      </c>
    </row>
    <row r="15" spans="1:17" ht="15" x14ac:dyDescent="0.2">
      <c r="A15" s="117" t="s">
        <v>10</v>
      </c>
      <c r="B15" s="105"/>
      <c r="C15" s="105"/>
      <c r="D15" s="105"/>
      <c r="E15" s="105"/>
      <c r="F15" s="105"/>
      <c r="G15" s="118"/>
      <c r="H15" s="104" t="s">
        <v>1</v>
      </c>
      <c r="I15" s="105"/>
      <c r="J15" s="105"/>
      <c r="K15" s="105"/>
      <c r="L15" s="106"/>
    </row>
    <row r="16" spans="1:17" ht="15" x14ac:dyDescent="0.2">
      <c r="A16" s="16" t="s">
        <v>18</v>
      </c>
      <c r="B16" s="12"/>
      <c r="C16" s="12"/>
      <c r="D16" s="10"/>
      <c r="E16" s="75"/>
      <c r="F16" s="10"/>
      <c r="G16" s="9" t="s">
        <v>42</v>
      </c>
      <c r="H16" s="123" t="s">
        <v>131</v>
      </c>
      <c r="I16" s="124"/>
      <c r="J16" s="124"/>
      <c r="K16" s="124"/>
      <c r="L16" s="125"/>
    </row>
    <row r="17" spans="1:12" ht="15" x14ac:dyDescent="0.2">
      <c r="A17" s="16" t="s">
        <v>19</v>
      </c>
      <c r="B17" s="12"/>
      <c r="C17" s="12"/>
      <c r="D17" s="9"/>
      <c r="E17" s="75"/>
      <c r="F17" s="10"/>
      <c r="G17" s="9" t="s">
        <v>52</v>
      </c>
      <c r="H17" s="87" t="s">
        <v>58</v>
      </c>
      <c r="I17" s="88"/>
      <c r="J17" s="88"/>
      <c r="K17" s="88"/>
      <c r="L17" s="89"/>
    </row>
    <row r="18" spans="1:12" ht="15" x14ac:dyDescent="0.2">
      <c r="A18" s="16" t="s">
        <v>20</v>
      </c>
      <c r="B18" s="12"/>
      <c r="C18" s="12"/>
      <c r="D18" s="9"/>
      <c r="E18" s="75"/>
      <c r="F18" s="10"/>
      <c r="G18" s="9" t="s">
        <v>53</v>
      </c>
      <c r="H18" s="87" t="s">
        <v>59</v>
      </c>
      <c r="I18" s="88"/>
      <c r="J18" s="88"/>
      <c r="K18" s="88"/>
      <c r="L18" s="89"/>
    </row>
    <row r="19" spans="1:12" ht="16.5" thickBot="1" x14ac:dyDescent="0.25">
      <c r="A19" s="16" t="s">
        <v>16</v>
      </c>
      <c r="B19" s="13"/>
      <c r="C19" s="13"/>
      <c r="D19" s="8"/>
      <c r="E19" s="76"/>
      <c r="F19" s="8"/>
      <c r="G19" s="9" t="s">
        <v>54</v>
      </c>
      <c r="H19" s="28" t="s">
        <v>40</v>
      </c>
      <c r="I19" s="7"/>
      <c r="J19" s="34"/>
      <c r="K19" s="42">
        <v>44</v>
      </c>
      <c r="L19" s="17" t="s">
        <v>60</v>
      </c>
    </row>
    <row r="20" spans="1:12" ht="6" customHeight="1" thickTop="1" thickBot="1" x14ac:dyDescent="0.25">
      <c r="A20" s="22"/>
      <c r="B20" s="19"/>
      <c r="C20" s="19"/>
      <c r="D20" s="18"/>
      <c r="E20" s="77"/>
      <c r="F20" s="18"/>
      <c r="G20" s="18"/>
      <c r="H20" s="18"/>
      <c r="I20" s="18"/>
      <c r="J20" s="35"/>
      <c r="K20" s="18"/>
      <c r="L20" s="23"/>
    </row>
    <row r="21" spans="1:12" s="3" customFormat="1" ht="21" customHeight="1" thickTop="1" x14ac:dyDescent="0.2">
      <c r="A21" s="102" t="s">
        <v>7</v>
      </c>
      <c r="B21" s="100" t="s">
        <v>13</v>
      </c>
      <c r="C21" s="100" t="s">
        <v>38</v>
      </c>
      <c r="D21" s="100" t="s">
        <v>2</v>
      </c>
      <c r="E21" s="107" t="s">
        <v>37</v>
      </c>
      <c r="F21" s="100" t="s">
        <v>9</v>
      </c>
      <c r="G21" s="100" t="s">
        <v>14</v>
      </c>
      <c r="H21" s="100" t="s">
        <v>8</v>
      </c>
      <c r="I21" s="121" t="s">
        <v>26</v>
      </c>
      <c r="J21" s="126" t="s">
        <v>23</v>
      </c>
      <c r="K21" s="119" t="s">
        <v>25</v>
      </c>
      <c r="L21" s="115" t="s">
        <v>15</v>
      </c>
    </row>
    <row r="22" spans="1:12" s="3" customFormat="1" ht="13.5" customHeight="1" x14ac:dyDescent="0.2">
      <c r="A22" s="103"/>
      <c r="B22" s="101"/>
      <c r="C22" s="101"/>
      <c r="D22" s="101"/>
      <c r="E22" s="108"/>
      <c r="F22" s="101"/>
      <c r="G22" s="101"/>
      <c r="H22" s="101"/>
      <c r="I22" s="122"/>
      <c r="J22" s="127"/>
      <c r="K22" s="120"/>
      <c r="L22" s="116"/>
    </row>
    <row r="23" spans="1:12" s="4" customFormat="1" ht="17.25" customHeight="1" x14ac:dyDescent="0.2">
      <c r="A23" s="52">
        <v>1</v>
      </c>
      <c r="B23" s="53">
        <v>57</v>
      </c>
      <c r="C23" s="53" t="s">
        <v>92</v>
      </c>
      <c r="D23" s="63" t="s">
        <v>61</v>
      </c>
      <c r="E23" s="78">
        <v>39471</v>
      </c>
      <c r="F23" s="53" t="s">
        <v>137</v>
      </c>
      <c r="G23" s="53" t="s">
        <v>123</v>
      </c>
      <c r="H23" s="54">
        <v>5.3611111111111109E-2</v>
      </c>
      <c r="I23" s="70"/>
      <c r="J23" s="62">
        <f>IFERROR($K$19*3600/(HOUR(H23)*3600+MINUTE(H23)*60+SECOND(H23)),"")</f>
        <v>34.196891191709845</v>
      </c>
      <c r="K23" s="53" t="s">
        <v>33</v>
      </c>
      <c r="L23" s="55"/>
    </row>
    <row r="24" spans="1:12" s="4" customFormat="1" ht="17.25" customHeight="1" x14ac:dyDescent="0.2">
      <c r="A24" s="52">
        <v>2</v>
      </c>
      <c r="B24" s="53">
        <v>78</v>
      </c>
      <c r="C24" s="53" t="s">
        <v>93</v>
      </c>
      <c r="D24" s="63" t="s">
        <v>62</v>
      </c>
      <c r="E24" s="78">
        <v>40192</v>
      </c>
      <c r="F24" s="53" t="s">
        <v>138</v>
      </c>
      <c r="G24" s="53" t="s">
        <v>123</v>
      </c>
      <c r="H24" s="54">
        <v>5.3700578703703705E-2</v>
      </c>
      <c r="I24" s="71">
        <v>8.9467592592595846E-5</v>
      </c>
      <c r="J24" s="62">
        <f>IFERROR($K$19*3600/(HOUR(H24)*3600+MINUTE(H24)*60+SECOND(H24)),"")</f>
        <v>34.137931034482762</v>
      </c>
      <c r="K24" s="53" t="s">
        <v>33</v>
      </c>
      <c r="L24" s="55"/>
    </row>
    <row r="25" spans="1:12" s="4" customFormat="1" ht="17.25" customHeight="1" x14ac:dyDescent="0.2">
      <c r="A25" s="56">
        <v>3</v>
      </c>
      <c r="B25" s="57">
        <v>39</v>
      </c>
      <c r="C25" s="57" t="s">
        <v>94</v>
      </c>
      <c r="D25" s="63" t="s">
        <v>63</v>
      </c>
      <c r="E25" s="78">
        <v>39814</v>
      </c>
      <c r="F25" s="53" t="s">
        <v>137</v>
      </c>
      <c r="G25" s="53" t="s">
        <v>39</v>
      </c>
      <c r="H25" s="58">
        <v>5.4922337962962954E-2</v>
      </c>
      <c r="I25" s="71">
        <v>1.3112268518518447E-3</v>
      </c>
      <c r="J25" s="62">
        <f t="shared" ref="J25:J48" si="0">IFERROR($K$19*3600/(HOUR(H25)*3600+MINUTE(H25)*60+SECOND(H25)),"")</f>
        <v>33.382507903055846</v>
      </c>
      <c r="K25" s="57" t="s">
        <v>33</v>
      </c>
      <c r="L25" s="55"/>
    </row>
    <row r="26" spans="1:12" s="4" customFormat="1" ht="17.25" customHeight="1" x14ac:dyDescent="0.2">
      <c r="A26" s="56">
        <v>4</v>
      </c>
      <c r="B26" s="57">
        <v>73</v>
      </c>
      <c r="C26" s="57" t="s">
        <v>95</v>
      </c>
      <c r="D26" s="63" t="s">
        <v>64</v>
      </c>
      <c r="E26" s="78">
        <v>39965</v>
      </c>
      <c r="F26" s="53" t="s">
        <v>137</v>
      </c>
      <c r="G26" s="53" t="s">
        <v>123</v>
      </c>
      <c r="H26" s="58">
        <v>5.4922337962962954E-2</v>
      </c>
      <c r="I26" s="71">
        <v>1.3112268518518447E-3</v>
      </c>
      <c r="J26" s="62">
        <f t="shared" si="0"/>
        <v>33.382507903055846</v>
      </c>
      <c r="K26" s="57" t="s">
        <v>33</v>
      </c>
      <c r="L26" s="55"/>
    </row>
    <row r="27" spans="1:12" s="4" customFormat="1" ht="17.25" customHeight="1" x14ac:dyDescent="0.2">
      <c r="A27" s="56">
        <v>5</v>
      </c>
      <c r="B27" s="57">
        <v>114</v>
      </c>
      <c r="C27" s="57" t="s">
        <v>96</v>
      </c>
      <c r="D27" s="63" t="s">
        <v>65</v>
      </c>
      <c r="E27" s="78">
        <v>39521</v>
      </c>
      <c r="F27" s="53" t="s">
        <v>137</v>
      </c>
      <c r="G27" s="53" t="s">
        <v>124</v>
      </c>
      <c r="H27" s="58">
        <v>5.4922337962962954E-2</v>
      </c>
      <c r="I27" s="71">
        <v>1.3112268518518447E-3</v>
      </c>
      <c r="J27" s="62">
        <f t="shared" si="0"/>
        <v>33.382507903055846</v>
      </c>
      <c r="K27" s="57" t="s">
        <v>33</v>
      </c>
      <c r="L27" s="55"/>
    </row>
    <row r="28" spans="1:12" s="4" customFormat="1" ht="17.25" customHeight="1" x14ac:dyDescent="0.2">
      <c r="A28" s="56">
        <v>6</v>
      </c>
      <c r="B28" s="53">
        <v>37</v>
      </c>
      <c r="C28" s="53" t="s">
        <v>97</v>
      </c>
      <c r="D28" s="63" t="s">
        <v>66</v>
      </c>
      <c r="E28" s="78">
        <v>39776</v>
      </c>
      <c r="F28" s="53" t="s">
        <v>33</v>
      </c>
      <c r="G28" s="53" t="s">
        <v>39</v>
      </c>
      <c r="H28" s="54">
        <v>5.4922337962962954E-2</v>
      </c>
      <c r="I28" s="71">
        <v>1.3112268518518447E-3</v>
      </c>
      <c r="J28" s="62">
        <f t="shared" si="0"/>
        <v>33.382507903055846</v>
      </c>
      <c r="K28" s="53"/>
      <c r="L28" s="55"/>
    </row>
    <row r="29" spans="1:12" s="4" customFormat="1" ht="17.25" customHeight="1" x14ac:dyDescent="0.2">
      <c r="A29" s="52">
        <v>7</v>
      </c>
      <c r="B29" s="53">
        <v>72</v>
      </c>
      <c r="C29" s="53" t="s">
        <v>98</v>
      </c>
      <c r="D29" s="63" t="s">
        <v>67</v>
      </c>
      <c r="E29" s="78">
        <v>39965</v>
      </c>
      <c r="F29" s="53" t="s">
        <v>137</v>
      </c>
      <c r="G29" s="53" t="s">
        <v>123</v>
      </c>
      <c r="H29" s="54">
        <v>5.4922337962962954E-2</v>
      </c>
      <c r="I29" s="71">
        <v>1.3112268518518447E-3</v>
      </c>
      <c r="J29" s="62">
        <f t="shared" si="0"/>
        <v>33.382507903055846</v>
      </c>
      <c r="K29" s="53"/>
      <c r="L29" s="55"/>
    </row>
    <row r="30" spans="1:12" s="4" customFormat="1" ht="17.25" customHeight="1" x14ac:dyDescent="0.2">
      <c r="A30" s="56">
        <v>8</v>
      </c>
      <c r="B30" s="53">
        <v>42</v>
      </c>
      <c r="C30" s="53" t="s">
        <v>99</v>
      </c>
      <c r="D30" s="63" t="s">
        <v>68</v>
      </c>
      <c r="E30" s="78">
        <v>40417</v>
      </c>
      <c r="F30" s="53" t="s">
        <v>137</v>
      </c>
      <c r="G30" s="53" t="s">
        <v>39</v>
      </c>
      <c r="H30" s="54">
        <v>5.4922337962962954E-2</v>
      </c>
      <c r="I30" s="71">
        <v>1.3112268518518447E-3</v>
      </c>
      <c r="J30" s="62">
        <f t="shared" si="0"/>
        <v>33.382507903055846</v>
      </c>
      <c r="K30" s="59"/>
      <c r="L30" s="55"/>
    </row>
    <row r="31" spans="1:12" s="4" customFormat="1" ht="17.25" customHeight="1" x14ac:dyDescent="0.2">
      <c r="A31" s="56">
        <v>9</v>
      </c>
      <c r="B31" s="57">
        <v>38</v>
      </c>
      <c r="C31" s="57" t="s">
        <v>100</v>
      </c>
      <c r="D31" s="63" t="s">
        <v>69</v>
      </c>
      <c r="E31" s="78">
        <v>40058</v>
      </c>
      <c r="F31" s="53" t="s">
        <v>137</v>
      </c>
      <c r="G31" s="53" t="s">
        <v>39</v>
      </c>
      <c r="H31" s="58">
        <v>5.4922337962962954E-2</v>
      </c>
      <c r="I31" s="71">
        <v>1.3112268518518447E-3</v>
      </c>
      <c r="J31" s="62">
        <f t="shared" si="0"/>
        <v>33.382507903055846</v>
      </c>
      <c r="K31" s="59"/>
      <c r="L31" s="55"/>
    </row>
    <row r="32" spans="1:12" s="4" customFormat="1" ht="17.25" customHeight="1" x14ac:dyDescent="0.2">
      <c r="A32" s="52">
        <v>10</v>
      </c>
      <c r="B32" s="53">
        <v>41</v>
      </c>
      <c r="C32" s="53" t="s">
        <v>101</v>
      </c>
      <c r="D32" s="63" t="s">
        <v>70</v>
      </c>
      <c r="E32" s="78">
        <v>40198</v>
      </c>
      <c r="F32" s="53" t="s">
        <v>137</v>
      </c>
      <c r="G32" s="53" t="s">
        <v>39</v>
      </c>
      <c r="H32" s="54">
        <v>5.4922337962962954E-2</v>
      </c>
      <c r="I32" s="71">
        <v>1.3112268518518447E-3</v>
      </c>
      <c r="J32" s="62">
        <f t="shared" si="0"/>
        <v>33.382507903055846</v>
      </c>
      <c r="K32" s="59"/>
      <c r="L32" s="55"/>
    </row>
    <row r="33" spans="1:12" s="4" customFormat="1" ht="17.25" customHeight="1" x14ac:dyDescent="0.2">
      <c r="A33" s="52">
        <v>11</v>
      </c>
      <c r="B33" s="53">
        <v>74</v>
      </c>
      <c r="C33" s="53" t="s">
        <v>102</v>
      </c>
      <c r="D33" s="63" t="s">
        <v>71</v>
      </c>
      <c r="E33" s="78">
        <v>40237</v>
      </c>
      <c r="F33" s="53" t="s">
        <v>137</v>
      </c>
      <c r="G33" s="53" t="s">
        <v>123</v>
      </c>
      <c r="H33" s="54">
        <v>5.4922337962962954E-2</v>
      </c>
      <c r="I33" s="71">
        <v>1.3112268518518447E-3</v>
      </c>
      <c r="J33" s="62">
        <f t="shared" si="0"/>
        <v>33.382507903055846</v>
      </c>
      <c r="K33" s="59"/>
      <c r="L33" s="55"/>
    </row>
    <row r="34" spans="1:12" s="4" customFormat="1" ht="17.25" customHeight="1" x14ac:dyDescent="0.2">
      <c r="A34" s="52">
        <v>12</v>
      </c>
      <c r="B34" s="53">
        <v>76</v>
      </c>
      <c r="C34" s="53" t="s">
        <v>103</v>
      </c>
      <c r="D34" s="63" t="s">
        <v>72</v>
      </c>
      <c r="E34" s="78">
        <v>39479</v>
      </c>
      <c r="F34" s="53" t="s">
        <v>33</v>
      </c>
      <c r="G34" s="53" t="s">
        <v>123</v>
      </c>
      <c r="H34" s="54">
        <v>5.4922337962962954E-2</v>
      </c>
      <c r="I34" s="71">
        <v>1.3112268518518447E-3</v>
      </c>
      <c r="J34" s="62">
        <f t="shared" si="0"/>
        <v>33.382507903055846</v>
      </c>
      <c r="K34" s="59"/>
      <c r="L34" s="55"/>
    </row>
    <row r="35" spans="1:12" s="4" customFormat="1" ht="17.25" customHeight="1" x14ac:dyDescent="0.2">
      <c r="A35" s="56">
        <v>13</v>
      </c>
      <c r="B35" s="57">
        <v>116</v>
      </c>
      <c r="C35" s="57" t="s">
        <v>104</v>
      </c>
      <c r="D35" s="63" t="s">
        <v>73</v>
      </c>
      <c r="E35" s="78">
        <v>40173</v>
      </c>
      <c r="F35" s="53" t="s">
        <v>138</v>
      </c>
      <c r="G35" s="53" t="s">
        <v>124</v>
      </c>
      <c r="H35" s="58">
        <v>5.4922337962962954E-2</v>
      </c>
      <c r="I35" s="71">
        <v>1.3112268518518447E-3</v>
      </c>
      <c r="J35" s="62">
        <f t="shared" si="0"/>
        <v>33.382507903055846</v>
      </c>
      <c r="K35" s="59"/>
      <c r="L35" s="55"/>
    </row>
    <row r="36" spans="1:12" s="4" customFormat="1" ht="17.25" customHeight="1" x14ac:dyDescent="0.2">
      <c r="A36" s="56">
        <v>14</v>
      </c>
      <c r="B36" s="57">
        <v>115</v>
      </c>
      <c r="C36" s="57" t="s">
        <v>105</v>
      </c>
      <c r="D36" s="63" t="s">
        <v>74</v>
      </c>
      <c r="E36" s="78">
        <v>39516</v>
      </c>
      <c r="F36" s="53" t="s">
        <v>33</v>
      </c>
      <c r="G36" s="53" t="s">
        <v>124</v>
      </c>
      <c r="H36" s="58">
        <v>5.4922337962962954E-2</v>
      </c>
      <c r="I36" s="71">
        <v>1.3112268518518447E-3</v>
      </c>
      <c r="J36" s="62">
        <f t="shared" si="0"/>
        <v>33.382507903055846</v>
      </c>
      <c r="K36" s="59"/>
      <c r="L36" s="55"/>
    </row>
    <row r="37" spans="1:12" s="4" customFormat="1" ht="17.25" customHeight="1" x14ac:dyDescent="0.2">
      <c r="A37" s="52">
        <v>15</v>
      </c>
      <c r="B37" s="53">
        <v>71</v>
      </c>
      <c r="C37" s="53" t="s">
        <v>106</v>
      </c>
      <c r="D37" s="63" t="s">
        <v>75</v>
      </c>
      <c r="E37" s="78">
        <v>39587</v>
      </c>
      <c r="F37" s="53" t="s">
        <v>33</v>
      </c>
      <c r="G37" s="53" t="s">
        <v>123</v>
      </c>
      <c r="H37" s="54">
        <v>5.5000115740740735E-2</v>
      </c>
      <c r="I37" s="71">
        <v>1.3890046296296255E-3</v>
      </c>
      <c r="J37" s="62">
        <f t="shared" si="0"/>
        <v>33.333333333333336</v>
      </c>
      <c r="K37" s="59"/>
      <c r="L37" s="55"/>
    </row>
    <row r="38" spans="1:12" s="4" customFormat="1" ht="17.25" customHeight="1" x14ac:dyDescent="0.2">
      <c r="A38" s="56">
        <v>16</v>
      </c>
      <c r="B38" s="53">
        <v>171</v>
      </c>
      <c r="C38" s="53" t="s">
        <v>107</v>
      </c>
      <c r="D38" s="63" t="s">
        <v>76</v>
      </c>
      <c r="E38" s="78">
        <v>40024</v>
      </c>
      <c r="F38" s="53" t="s">
        <v>137</v>
      </c>
      <c r="G38" s="53" t="s">
        <v>39</v>
      </c>
      <c r="H38" s="54">
        <v>5.5049421296296287E-2</v>
      </c>
      <c r="I38" s="71">
        <v>1.4383101851851779E-3</v>
      </c>
      <c r="J38" s="62">
        <f t="shared" si="0"/>
        <v>33.30529857022708</v>
      </c>
      <c r="K38" s="59"/>
      <c r="L38" s="55"/>
    </row>
    <row r="39" spans="1:12" s="4" customFormat="1" ht="17.25" customHeight="1" x14ac:dyDescent="0.2">
      <c r="A39" s="52">
        <v>17</v>
      </c>
      <c r="B39" s="53">
        <v>75</v>
      </c>
      <c r="C39" s="53" t="s">
        <v>108</v>
      </c>
      <c r="D39" s="63" t="s">
        <v>77</v>
      </c>
      <c r="E39" s="78">
        <v>40309</v>
      </c>
      <c r="F39" s="53" t="s">
        <v>137</v>
      </c>
      <c r="G39" s="53" t="s">
        <v>123</v>
      </c>
      <c r="H39" s="54">
        <v>5.6784374999999998E-2</v>
      </c>
      <c r="I39" s="71">
        <v>3.1732638888888887E-3</v>
      </c>
      <c r="J39" s="62">
        <f t="shared" si="0"/>
        <v>32.286995515695068</v>
      </c>
      <c r="K39" s="59"/>
      <c r="L39" s="55"/>
    </row>
    <row r="40" spans="1:12" s="4" customFormat="1" ht="17.25" customHeight="1" x14ac:dyDescent="0.2">
      <c r="A40" s="52">
        <v>18</v>
      </c>
      <c r="B40" s="53">
        <v>60</v>
      </c>
      <c r="C40" s="53" t="s">
        <v>109</v>
      </c>
      <c r="D40" s="63" t="s">
        <v>78</v>
      </c>
      <c r="E40" s="78">
        <v>40341</v>
      </c>
      <c r="F40" s="53" t="s">
        <v>138</v>
      </c>
      <c r="G40" s="53" t="s">
        <v>123</v>
      </c>
      <c r="H40" s="54">
        <v>5.6784374999999998E-2</v>
      </c>
      <c r="I40" s="71">
        <v>3.1732638888888887E-3</v>
      </c>
      <c r="J40" s="62">
        <f t="shared" si="0"/>
        <v>32.286995515695068</v>
      </c>
      <c r="K40" s="59"/>
      <c r="L40" s="55"/>
    </row>
    <row r="41" spans="1:12" s="4" customFormat="1" ht="17.25" customHeight="1" x14ac:dyDescent="0.2">
      <c r="A41" s="56">
        <v>19</v>
      </c>
      <c r="B41" s="57">
        <v>43</v>
      </c>
      <c r="C41" s="57" t="s">
        <v>110</v>
      </c>
      <c r="D41" s="63" t="s">
        <v>79</v>
      </c>
      <c r="E41" s="78">
        <v>40071</v>
      </c>
      <c r="F41" s="53" t="s">
        <v>138</v>
      </c>
      <c r="G41" s="53" t="s">
        <v>39</v>
      </c>
      <c r="H41" s="58">
        <v>5.6784374999999998E-2</v>
      </c>
      <c r="I41" s="71">
        <v>3.1732638888888887E-3</v>
      </c>
      <c r="J41" s="62">
        <f t="shared" si="0"/>
        <v>32.286995515695068</v>
      </c>
      <c r="K41" s="59"/>
      <c r="L41" s="55"/>
    </row>
    <row r="42" spans="1:12" s="4" customFormat="1" ht="17.25" customHeight="1" x14ac:dyDescent="0.2">
      <c r="A42" s="56">
        <v>20</v>
      </c>
      <c r="B42" s="57">
        <v>98</v>
      </c>
      <c r="C42" s="57" t="s">
        <v>111</v>
      </c>
      <c r="D42" s="63" t="s">
        <v>80</v>
      </c>
      <c r="E42" s="78">
        <v>39997</v>
      </c>
      <c r="F42" s="53" t="s">
        <v>137</v>
      </c>
      <c r="G42" s="53" t="s">
        <v>125</v>
      </c>
      <c r="H42" s="58">
        <v>5.6784374999999998E-2</v>
      </c>
      <c r="I42" s="71">
        <v>3.1732638888888887E-3</v>
      </c>
      <c r="J42" s="62">
        <f t="shared" si="0"/>
        <v>32.286995515695068</v>
      </c>
      <c r="K42" s="59"/>
      <c r="L42" s="55"/>
    </row>
    <row r="43" spans="1:12" s="4" customFormat="1" ht="17.25" customHeight="1" x14ac:dyDescent="0.2">
      <c r="A43" s="52">
        <v>21</v>
      </c>
      <c r="B43" s="53">
        <v>1</v>
      </c>
      <c r="C43" s="53" t="s">
        <v>112</v>
      </c>
      <c r="D43" s="63" t="s">
        <v>81</v>
      </c>
      <c r="E43" s="78">
        <v>40429</v>
      </c>
      <c r="F43" s="53" t="s">
        <v>138</v>
      </c>
      <c r="G43" s="53" t="s">
        <v>126</v>
      </c>
      <c r="H43" s="54">
        <v>5.6784374999999998E-2</v>
      </c>
      <c r="I43" s="71">
        <v>3.1732638888888887E-3</v>
      </c>
      <c r="J43" s="62">
        <f t="shared" si="0"/>
        <v>32.286995515695068</v>
      </c>
      <c r="K43" s="59"/>
      <c r="L43" s="55"/>
    </row>
    <row r="44" spans="1:12" s="4" customFormat="1" ht="17.25" customHeight="1" x14ac:dyDescent="0.2">
      <c r="A44" s="52">
        <v>22</v>
      </c>
      <c r="B44" s="53">
        <v>23</v>
      </c>
      <c r="C44" s="53" t="s">
        <v>113</v>
      </c>
      <c r="D44" s="63" t="s">
        <v>82</v>
      </c>
      <c r="E44" s="78">
        <v>40170</v>
      </c>
      <c r="F44" s="53" t="s">
        <v>137</v>
      </c>
      <c r="G44" s="53" t="s">
        <v>39</v>
      </c>
      <c r="H44" s="54">
        <v>5.7144212962962959E-2</v>
      </c>
      <c r="I44" s="71">
        <v>3.5331018518518498E-3</v>
      </c>
      <c r="J44" s="62">
        <f t="shared" si="0"/>
        <v>32.084261697387078</v>
      </c>
      <c r="K44" s="59"/>
      <c r="L44" s="55"/>
    </row>
    <row r="45" spans="1:12" s="4" customFormat="1" ht="17.25" customHeight="1" x14ac:dyDescent="0.2">
      <c r="A45" s="52">
        <v>23</v>
      </c>
      <c r="B45" s="53">
        <v>36</v>
      </c>
      <c r="C45" s="53" t="s">
        <v>114</v>
      </c>
      <c r="D45" s="63" t="s">
        <v>83</v>
      </c>
      <c r="E45" s="78">
        <v>39992</v>
      </c>
      <c r="F45" s="53" t="s">
        <v>137</v>
      </c>
      <c r="G45" s="53" t="s">
        <v>39</v>
      </c>
      <c r="H45" s="54">
        <v>5.7144444444444442E-2</v>
      </c>
      <c r="I45" s="71">
        <v>3.5333333333333328E-3</v>
      </c>
      <c r="J45" s="62">
        <f t="shared" si="0"/>
        <v>32.084261697387078</v>
      </c>
      <c r="K45" s="59"/>
      <c r="L45" s="55"/>
    </row>
    <row r="46" spans="1:12" s="4" customFormat="1" ht="17.25" customHeight="1" x14ac:dyDescent="0.2">
      <c r="A46" s="52">
        <v>24</v>
      </c>
      <c r="B46" s="53">
        <v>100</v>
      </c>
      <c r="C46" s="53" t="s">
        <v>115</v>
      </c>
      <c r="D46" s="63" t="s">
        <v>84</v>
      </c>
      <c r="E46" s="78">
        <v>40329</v>
      </c>
      <c r="F46" s="53" t="s">
        <v>138</v>
      </c>
      <c r="G46" s="53" t="s">
        <v>125</v>
      </c>
      <c r="H46" s="54">
        <v>5.7256365740740743E-2</v>
      </c>
      <c r="I46" s="71">
        <v>3.6452546296296337E-3</v>
      </c>
      <c r="J46" s="62">
        <f t="shared" si="0"/>
        <v>32.0194057004245</v>
      </c>
      <c r="K46" s="59"/>
      <c r="L46" s="55"/>
    </row>
    <row r="47" spans="1:12" s="4" customFormat="1" ht="17.25" customHeight="1" x14ac:dyDescent="0.2">
      <c r="A47" s="52">
        <v>25</v>
      </c>
      <c r="B47" s="53">
        <v>59</v>
      </c>
      <c r="C47" s="53" t="s">
        <v>116</v>
      </c>
      <c r="D47" s="63" t="s">
        <v>85</v>
      </c>
      <c r="E47" s="78">
        <v>39916</v>
      </c>
      <c r="F47" s="53" t="s">
        <v>137</v>
      </c>
      <c r="G47" s="53" t="s">
        <v>123</v>
      </c>
      <c r="H47" s="54">
        <v>5.7258101851851852E-2</v>
      </c>
      <c r="I47" s="71">
        <v>3.6469907407407423E-3</v>
      </c>
      <c r="J47" s="62">
        <f t="shared" si="0"/>
        <v>32.0194057004245</v>
      </c>
      <c r="K47" s="59"/>
      <c r="L47" s="55"/>
    </row>
    <row r="48" spans="1:12" s="4" customFormat="1" ht="17.25" customHeight="1" x14ac:dyDescent="0.2">
      <c r="A48" s="56">
        <v>26</v>
      </c>
      <c r="B48" s="57">
        <v>58</v>
      </c>
      <c r="C48" s="53" t="s">
        <v>117</v>
      </c>
      <c r="D48" s="63" t="s">
        <v>86</v>
      </c>
      <c r="E48" s="78">
        <v>39726</v>
      </c>
      <c r="F48" s="53" t="s">
        <v>137</v>
      </c>
      <c r="G48" s="53" t="s">
        <v>123</v>
      </c>
      <c r="H48" s="54">
        <v>6.4428125000000003E-2</v>
      </c>
      <c r="I48" s="71">
        <v>1.0817013888888893E-2</v>
      </c>
      <c r="J48" s="62">
        <f t="shared" si="0"/>
        <v>28.453386024788934</v>
      </c>
      <c r="K48" s="59"/>
      <c r="L48" s="55"/>
    </row>
    <row r="49" spans="1:12" s="4" customFormat="1" ht="17.25" customHeight="1" x14ac:dyDescent="0.2">
      <c r="A49" s="52" t="s">
        <v>47</v>
      </c>
      <c r="B49" s="53">
        <v>20</v>
      </c>
      <c r="C49" s="53" t="s">
        <v>118</v>
      </c>
      <c r="D49" s="63" t="s">
        <v>87</v>
      </c>
      <c r="E49" s="78">
        <v>40018</v>
      </c>
      <c r="F49" s="53" t="s">
        <v>138</v>
      </c>
      <c r="G49" s="53" t="s">
        <v>39</v>
      </c>
      <c r="H49" s="54"/>
      <c r="I49" s="71"/>
      <c r="J49" s="62"/>
      <c r="K49" s="59"/>
      <c r="L49" s="55"/>
    </row>
    <row r="50" spans="1:12" s="4" customFormat="1" ht="17.25" customHeight="1" x14ac:dyDescent="0.2">
      <c r="A50" s="56" t="s">
        <v>47</v>
      </c>
      <c r="B50" s="57">
        <v>51</v>
      </c>
      <c r="C50" s="57" t="s">
        <v>119</v>
      </c>
      <c r="D50" s="63" t="s">
        <v>88</v>
      </c>
      <c r="E50" s="78">
        <v>40445</v>
      </c>
      <c r="F50" s="53" t="s">
        <v>138</v>
      </c>
      <c r="G50" s="53" t="s">
        <v>39</v>
      </c>
      <c r="H50" s="58"/>
      <c r="I50" s="71"/>
      <c r="J50" s="62"/>
      <c r="K50" s="59"/>
      <c r="L50" s="55"/>
    </row>
    <row r="51" spans="1:12" s="4" customFormat="1" ht="17.25" customHeight="1" x14ac:dyDescent="0.2">
      <c r="A51" s="52" t="s">
        <v>47</v>
      </c>
      <c r="B51" s="53">
        <v>52</v>
      </c>
      <c r="C51" s="53" t="s">
        <v>120</v>
      </c>
      <c r="D51" s="63" t="s">
        <v>89</v>
      </c>
      <c r="E51" s="78">
        <v>40412</v>
      </c>
      <c r="F51" s="53" t="s">
        <v>138</v>
      </c>
      <c r="G51" s="53" t="s">
        <v>39</v>
      </c>
      <c r="H51" s="54"/>
      <c r="I51" s="71"/>
      <c r="J51" s="62"/>
      <c r="K51" s="59"/>
      <c r="L51" s="55"/>
    </row>
    <row r="52" spans="1:12" s="4" customFormat="1" ht="17.25" customHeight="1" x14ac:dyDescent="0.2">
      <c r="A52" s="56" t="s">
        <v>47</v>
      </c>
      <c r="B52" s="57">
        <v>99</v>
      </c>
      <c r="C52" s="57" t="s">
        <v>121</v>
      </c>
      <c r="D52" s="63" t="s">
        <v>90</v>
      </c>
      <c r="E52" s="78">
        <v>40129</v>
      </c>
      <c r="F52" s="53" t="s">
        <v>138</v>
      </c>
      <c r="G52" s="53" t="s">
        <v>125</v>
      </c>
      <c r="H52" s="58"/>
      <c r="I52" s="71"/>
      <c r="J52" s="62"/>
      <c r="K52" s="59"/>
      <c r="L52" s="55"/>
    </row>
    <row r="53" spans="1:12" s="4" customFormat="1" ht="17.25" customHeight="1" x14ac:dyDescent="0.2">
      <c r="A53" s="56" t="s">
        <v>47</v>
      </c>
      <c r="B53" s="57">
        <v>101</v>
      </c>
      <c r="C53" s="57" t="s">
        <v>122</v>
      </c>
      <c r="D53" s="63" t="s">
        <v>91</v>
      </c>
      <c r="E53" s="78">
        <v>40306</v>
      </c>
      <c r="F53" s="53" t="s">
        <v>138</v>
      </c>
      <c r="G53" s="53" t="s">
        <v>125</v>
      </c>
      <c r="H53" s="58"/>
      <c r="I53" s="71"/>
      <c r="J53" s="62"/>
      <c r="K53" s="59"/>
      <c r="L53" s="55"/>
    </row>
    <row r="54" spans="1:12" s="4" customFormat="1" ht="17.25" customHeight="1" x14ac:dyDescent="0.2">
      <c r="A54" s="56" t="s">
        <v>47</v>
      </c>
      <c r="B54" s="57">
        <v>13</v>
      </c>
      <c r="C54" s="57" t="s">
        <v>134</v>
      </c>
      <c r="D54" s="63" t="s">
        <v>135</v>
      </c>
      <c r="E54" s="78">
        <v>2008</v>
      </c>
      <c r="F54" s="53" t="s">
        <v>33</v>
      </c>
      <c r="G54" s="53" t="s">
        <v>136</v>
      </c>
      <c r="H54" s="58"/>
      <c r="I54" s="71"/>
      <c r="J54" s="62"/>
      <c r="K54" s="59"/>
      <c r="L54" s="55"/>
    </row>
    <row r="55" spans="1:12" s="4" customFormat="1" ht="4.1500000000000004" customHeight="1" thickBot="1" x14ac:dyDescent="0.25">
      <c r="A55" s="11"/>
      <c r="B55" s="11"/>
      <c r="C55" s="38"/>
      <c r="D55" s="38"/>
      <c r="E55" s="79"/>
      <c r="F55" s="11"/>
      <c r="G55" s="38"/>
      <c r="H55" s="50"/>
      <c r="I55" s="50"/>
      <c r="J55" s="51"/>
      <c r="K55" s="51"/>
      <c r="L55" s="51"/>
    </row>
    <row r="56" spans="1:12" s="4" customFormat="1" ht="18" customHeight="1" thickTop="1" x14ac:dyDescent="0.2">
      <c r="A56" s="112" t="s">
        <v>5</v>
      </c>
      <c r="B56" s="113"/>
      <c r="C56" s="113"/>
      <c r="D56" s="113"/>
      <c r="E56" s="80"/>
      <c r="F56" s="46"/>
      <c r="G56" s="113" t="s">
        <v>6</v>
      </c>
      <c r="H56" s="113"/>
      <c r="I56" s="113"/>
      <c r="J56" s="113"/>
      <c r="K56" s="113"/>
      <c r="L56" s="114"/>
    </row>
    <row r="57" spans="1:12" s="4" customFormat="1" ht="12" customHeight="1" x14ac:dyDescent="0.2">
      <c r="A57" s="27" t="s">
        <v>127</v>
      </c>
      <c r="B57" s="8"/>
      <c r="C57" s="29"/>
      <c r="D57" s="21"/>
      <c r="E57" s="81"/>
      <c r="F57" s="39"/>
      <c r="G57" s="65" t="s">
        <v>34</v>
      </c>
      <c r="H57" s="47">
        <v>5</v>
      </c>
      <c r="I57" s="48"/>
      <c r="J57" s="1"/>
      <c r="K57" s="64" t="s">
        <v>32</v>
      </c>
      <c r="L57" s="43">
        <f>COUNTIF(F23:F54,"ЗМС")</f>
        <v>0</v>
      </c>
    </row>
    <row r="58" spans="1:12" s="4" customFormat="1" ht="12" customHeight="1" x14ac:dyDescent="0.2">
      <c r="A58" s="27" t="s">
        <v>128</v>
      </c>
      <c r="B58" s="8"/>
      <c r="C58" s="30"/>
      <c r="D58" s="21"/>
      <c r="E58" s="82"/>
      <c r="F58" s="40"/>
      <c r="G58" s="65" t="s">
        <v>27</v>
      </c>
      <c r="H58" s="47">
        <f>H59+H64</f>
        <v>32</v>
      </c>
      <c r="I58" s="48"/>
      <c r="J58" s="1"/>
      <c r="K58" s="64" t="s">
        <v>21</v>
      </c>
      <c r="L58" s="43">
        <f>COUNTIF(F23:F54,"МСМК")</f>
        <v>0</v>
      </c>
    </row>
    <row r="59" spans="1:12" s="4" customFormat="1" ht="12" customHeight="1" x14ac:dyDescent="0.2">
      <c r="A59" s="27" t="s">
        <v>46</v>
      </c>
      <c r="B59" s="8"/>
      <c r="C59" s="31"/>
      <c r="D59" s="21"/>
      <c r="E59" s="82"/>
      <c r="F59" s="40"/>
      <c r="G59" s="65" t="s">
        <v>28</v>
      </c>
      <c r="H59" s="47">
        <f>H60+H61+H63</f>
        <v>32</v>
      </c>
      <c r="I59" s="48"/>
      <c r="J59" s="1"/>
      <c r="K59" s="64" t="s">
        <v>24</v>
      </c>
      <c r="L59" s="43">
        <f>COUNTIF(F23:F54,"МС")</f>
        <v>0</v>
      </c>
    </row>
    <row r="60" spans="1:12" s="4" customFormat="1" ht="12" customHeight="1" x14ac:dyDescent="0.2">
      <c r="A60" s="27" t="s">
        <v>129</v>
      </c>
      <c r="B60" s="8"/>
      <c r="C60" s="31"/>
      <c r="D60" s="21"/>
      <c r="E60" s="83"/>
      <c r="G60" s="65" t="s">
        <v>29</v>
      </c>
      <c r="H60" s="47">
        <f>COUNT(A23:A54)</f>
        <v>26</v>
      </c>
      <c r="I60" s="48"/>
      <c r="J60" s="1"/>
      <c r="K60" s="64" t="s">
        <v>33</v>
      </c>
      <c r="L60" s="43">
        <f>COUNTIF(F23:F54,"КМС")</f>
        <v>5</v>
      </c>
    </row>
    <row r="61" spans="1:12" s="4" customFormat="1" ht="12" customHeight="1" x14ac:dyDescent="0.2">
      <c r="A61" s="68"/>
      <c r="B61" s="8"/>
      <c r="C61" s="31"/>
      <c r="D61" s="21"/>
      <c r="E61" s="82"/>
      <c r="F61" s="40"/>
      <c r="G61" s="65" t="s">
        <v>30</v>
      </c>
      <c r="H61" s="47">
        <f>COUNTIF(A23:A54,"НФ")</f>
        <v>6</v>
      </c>
      <c r="I61" s="48"/>
      <c r="J61" s="1"/>
      <c r="K61" s="64" t="s">
        <v>41</v>
      </c>
      <c r="L61" s="43">
        <f>COUNTIF(F23:F54,"1 СР")</f>
        <v>0</v>
      </c>
    </row>
    <row r="62" spans="1:12" s="4" customFormat="1" ht="12" customHeight="1" x14ac:dyDescent="0.2">
      <c r="A62" s="27"/>
      <c r="B62" s="8"/>
      <c r="C62" s="31"/>
      <c r="D62" s="21"/>
      <c r="E62" s="82"/>
      <c r="F62" s="40"/>
      <c r="G62" s="64" t="s">
        <v>48</v>
      </c>
      <c r="H62" s="21">
        <f>COUNTIF(A23:A54,"ЛИМ")</f>
        <v>0</v>
      </c>
      <c r="I62" s="48"/>
      <c r="J62" s="1"/>
      <c r="K62" s="36" t="s">
        <v>44</v>
      </c>
      <c r="L62" s="43">
        <f>COUNTIF(F23:F54,"2 СР")</f>
        <v>0</v>
      </c>
    </row>
    <row r="63" spans="1:12" s="4" customFormat="1" ht="12" customHeight="1" x14ac:dyDescent="0.2">
      <c r="A63" s="27"/>
      <c r="B63" s="8"/>
      <c r="C63" s="8"/>
      <c r="D63" s="21"/>
      <c r="E63" s="82"/>
      <c r="F63" s="40"/>
      <c r="G63" s="65" t="s">
        <v>35</v>
      </c>
      <c r="H63" s="47">
        <f>COUNTIF(A23:A54,"ДСКВ")</f>
        <v>0</v>
      </c>
      <c r="I63" s="48"/>
      <c r="J63" s="1"/>
      <c r="K63" s="36" t="s">
        <v>45</v>
      </c>
      <c r="L63" s="43">
        <f>COUNTIF(F23:F54,"3 СР")</f>
        <v>0</v>
      </c>
    </row>
    <row r="64" spans="1:12" s="4" customFormat="1" ht="12" customHeight="1" x14ac:dyDescent="0.2">
      <c r="A64" s="27"/>
      <c r="B64" s="8"/>
      <c r="C64" s="8"/>
      <c r="D64" s="21"/>
      <c r="E64" s="84"/>
      <c r="F64" s="41"/>
      <c r="G64" s="65" t="s">
        <v>31</v>
      </c>
      <c r="H64" s="47">
        <f>COUNTIF(A23:A54,"НС")</f>
        <v>0</v>
      </c>
      <c r="I64" s="49"/>
      <c r="J64" s="66"/>
      <c r="K64" s="67"/>
      <c r="L64" s="69"/>
    </row>
    <row r="65" spans="1:12" s="4" customFormat="1" ht="6.75" customHeight="1" x14ac:dyDescent="0.2">
      <c r="A65" s="14"/>
      <c r="B65" s="11"/>
      <c r="C65" s="11"/>
      <c r="D65" s="1"/>
      <c r="E65" s="85"/>
      <c r="F65" s="1"/>
      <c r="G65" s="1"/>
      <c r="H65" s="1"/>
      <c r="I65" s="1"/>
      <c r="J65" s="37"/>
      <c r="K65" s="1"/>
      <c r="L65" s="15"/>
    </row>
    <row r="66" spans="1:12" s="4" customFormat="1" ht="15.75" customHeight="1" x14ac:dyDescent="0.2">
      <c r="A66" s="109" t="s">
        <v>3</v>
      </c>
      <c r="B66" s="110"/>
      <c r="C66" s="110"/>
      <c r="D66" s="110"/>
      <c r="E66" s="110" t="s">
        <v>12</v>
      </c>
      <c r="F66" s="110"/>
      <c r="G66" s="110"/>
      <c r="H66" s="110"/>
      <c r="I66" s="110" t="s">
        <v>4</v>
      </c>
      <c r="J66" s="110"/>
      <c r="K66" s="110"/>
      <c r="L66" s="111"/>
    </row>
    <row r="67" spans="1:12" s="4" customFormat="1" ht="10.9" customHeight="1" x14ac:dyDescent="0.2">
      <c r="A67" s="92"/>
      <c r="B67" s="93"/>
      <c r="C67" s="93"/>
      <c r="D67" s="93"/>
      <c r="E67" s="93"/>
      <c r="F67" s="94"/>
      <c r="G67" s="94"/>
      <c r="H67" s="94"/>
      <c r="I67" s="94"/>
      <c r="J67" s="94"/>
      <c r="K67" s="94"/>
      <c r="L67" s="95"/>
    </row>
    <row r="68" spans="1:12" s="4" customFormat="1" ht="10.9" customHeight="1" x14ac:dyDescent="0.2">
      <c r="A68" s="60"/>
      <c r="B68" s="11"/>
      <c r="C68" s="11"/>
      <c r="D68" s="11"/>
      <c r="E68" s="86"/>
      <c r="F68" s="11"/>
      <c r="G68" s="11"/>
      <c r="H68" s="11"/>
      <c r="I68" s="11"/>
      <c r="J68" s="11"/>
      <c r="K68" s="11"/>
      <c r="L68" s="61"/>
    </row>
    <row r="69" spans="1:12" s="4" customFormat="1" ht="10.9" customHeight="1" x14ac:dyDescent="0.2">
      <c r="A69" s="60"/>
      <c r="B69" s="11"/>
      <c r="C69" s="11"/>
      <c r="D69" s="11"/>
      <c r="E69" s="86"/>
      <c r="F69" s="11"/>
      <c r="G69" s="11"/>
      <c r="H69" s="11"/>
      <c r="I69" s="11"/>
      <c r="J69" s="11"/>
      <c r="K69" s="11"/>
      <c r="L69" s="61"/>
    </row>
    <row r="70" spans="1:12" s="4" customFormat="1" ht="10.9" customHeight="1" x14ac:dyDescent="0.2">
      <c r="A70" s="60"/>
      <c r="B70" s="11"/>
      <c r="C70" s="11"/>
      <c r="D70" s="11"/>
      <c r="E70" s="86"/>
      <c r="F70" s="11"/>
      <c r="G70" s="11"/>
      <c r="H70" s="11"/>
      <c r="I70" s="11"/>
      <c r="J70" s="11"/>
      <c r="K70" s="11"/>
      <c r="L70" s="61"/>
    </row>
    <row r="71" spans="1:12" s="4" customFormat="1" ht="10.9" customHeight="1" x14ac:dyDescent="0.2">
      <c r="A71" s="92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6"/>
    </row>
    <row r="72" spans="1:12" s="4" customFormat="1" ht="10.9" customHeight="1" x14ac:dyDescent="0.2">
      <c r="A72" s="92"/>
      <c r="B72" s="93"/>
      <c r="C72" s="93"/>
      <c r="D72" s="93"/>
      <c r="E72" s="93"/>
      <c r="F72" s="97"/>
      <c r="G72" s="97"/>
      <c r="H72" s="97"/>
      <c r="I72" s="97"/>
      <c r="J72" s="97"/>
      <c r="K72" s="97"/>
      <c r="L72" s="98"/>
    </row>
    <row r="73" spans="1:12" s="4" customFormat="1" ht="15.75" customHeight="1" thickBot="1" x14ac:dyDescent="0.25">
      <c r="A73" s="99" t="str">
        <f>G19</f>
        <v>ШТАНЬКО А. В. (1 КАТ, ОРЕНБУРГСКАЯ ОБЛАСТЬ)</v>
      </c>
      <c r="B73" s="90"/>
      <c r="C73" s="90"/>
      <c r="D73" s="90"/>
      <c r="E73" s="90" t="str">
        <f>G17</f>
        <v>ШАТРЫГИНА Е. В. (ВК, СВЕРДЛОВСКАЯ ОБЛАСТЬ)</v>
      </c>
      <c r="F73" s="90"/>
      <c r="G73" s="90"/>
      <c r="H73" s="90"/>
      <c r="I73" s="90" t="str">
        <f>G18</f>
        <v>РОМАНЕНКО Ю. А. (1 КАТ, ОРЕНБУРГСКАЯ ОБЛАСТЬ)</v>
      </c>
      <c r="J73" s="90"/>
      <c r="K73" s="90"/>
      <c r="L73" s="91"/>
    </row>
    <row r="74" spans="1:12" s="4" customFormat="1" ht="14.25" customHeight="1" thickTop="1" x14ac:dyDescent="0.2">
      <c r="A74" s="1"/>
      <c r="B74" s="11"/>
      <c r="C74" s="11"/>
      <c r="D74" s="1"/>
      <c r="E74" s="85"/>
      <c r="F74" s="1"/>
      <c r="G74" s="1"/>
      <c r="H74" s="1"/>
      <c r="I74" s="1"/>
      <c r="J74" s="37"/>
      <c r="K74" s="1"/>
      <c r="L74" s="1"/>
    </row>
    <row r="82" ht="9.75" customHeight="1" x14ac:dyDescent="0.2"/>
  </sheetData>
  <mergeCells count="45">
    <mergeCell ref="A13:D13"/>
    <mergeCell ref="A14:D14"/>
    <mergeCell ref="A6:L6"/>
    <mergeCell ref="A7:L7"/>
    <mergeCell ref="A9:L9"/>
    <mergeCell ref="A8:L8"/>
    <mergeCell ref="A12:L12"/>
    <mergeCell ref="A10:L10"/>
    <mergeCell ref="A11:L11"/>
    <mergeCell ref="A1:L1"/>
    <mergeCell ref="A2:L2"/>
    <mergeCell ref="A3:L3"/>
    <mergeCell ref="A4:L4"/>
    <mergeCell ref="A5:L5"/>
    <mergeCell ref="H15:L15"/>
    <mergeCell ref="E21:E22"/>
    <mergeCell ref="A66:D66"/>
    <mergeCell ref="E66:H66"/>
    <mergeCell ref="I66:L66"/>
    <mergeCell ref="F21:F22"/>
    <mergeCell ref="G21:G22"/>
    <mergeCell ref="H21:H22"/>
    <mergeCell ref="A56:D56"/>
    <mergeCell ref="G56:L56"/>
    <mergeCell ref="L21:L22"/>
    <mergeCell ref="A15:G15"/>
    <mergeCell ref="K21:K22"/>
    <mergeCell ref="I21:I22"/>
    <mergeCell ref="H16:L16"/>
    <mergeCell ref="J21:J22"/>
    <mergeCell ref="H17:L17"/>
    <mergeCell ref="H18:L18"/>
    <mergeCell ref="I73:L73"/>
    <mergeCell ref="A67:E67"/>
    <mergeCell ref="F67:L67"/>
    <mergeCell ref="A71:E71"/>
    <mergeCell ref="F71:L71"/>
    <mergeCell ref="A72:E72"/>
    <mergeCell ref="F72:L72"/>
    <mergeCell ref="A73:D73"/>
    <mergeCell ref="E73:H73"/>
    <mergeCell ref="C21:C22"/>
    <mergeCell ref="D21:D22"/>
    <mergeCell ref="A21:A22"/>
    <mergeCell ref="B21:B22"/>
  </mergeCells>
  <conditionalFormatting sqref="B2">
    <cfRule type="duplicateValues" dxfId="4" priority="4"/>
  </conditionalFormatting>
  <conditionalFormatting sqref="B3">
    <cfRule type="duplicateValues" dxfId="3" priority="3"/>
  </conditionalFormatting>
  <conditionalFormatting sqref="B4">
    <cfRule type="duplicateValues" dxfId="2" priority="2"/>
  </conditionalFormatting>
  <conditionalFormatting sqref="B57:B1048576 B1 B6:B7 B9:B11 B16:B22">
    <cfRule type="duplicateValues" dxfId="1" priority="5"/>
  </conditionalFormatting>
  <conditionalFormatting sqref="G63:G64 G57:G61">
    <cfRule type="duplicateValues" dxfId="0" priority="12"/>
  </conditionalFormatting>
  <printOptions horizontalCentered="1"/>
  <pageMargins left="0.25" right="0.25" top="0.75" bottom="0.75" header="0.3" footer="0.3"/>
  <pageSetup paperSize="9" scale="64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Велошкола Велошкола</cp:lastModifiedBy>
  <cp:lastPrinted>2024-07-16T08:35:56Z</cp:lastPrinted>
  <dcterms:created xsi:type="dcterms:W3CDTF">1996-10-08T23:32:33Z</dcterms:created>
  <dcterms:modified xsi:type="dcterms:W3CDTF">2024-07-17T08:50:16Z</dcterms:modified>
</cp:coreProperties>
</file>