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y/Downloads/"/>
    </mc:Choice>
  </mc:AlternateContent>
  <xr:revisionPtr revIDLastSave="0" documentId="13_ncr:1_{FBB090DB-D944-364E-9F38-61AF6DBA4F92}" xr6:coauthVersionLast="47" xr6:coauthVersionMax="47" xr10:uidLastSave="{00000000-0000-0000-0000-000000000000}"/>
  <bookViews>
    <workbookView xWindow="0" yWindow="740" windowWidth="29400" windowHeight="18380" activeTab="3" xr2:uid="{FA82D74F-6EE2-4913-ADF0-464A7754610D}"/>
  </bookViews>
  <sheets>
    <sheet name="1км см М рез." sheetId="4" r:id="rId1"/>
    <sheet name="0,5км см Ж" sheetId="3" r:id="rId2"/>
    <sheet name="пар 4км-фин Ж" sheetId="2" r:id="rId3"/>
    <sheet name="пар 4км-фин М " sheetId="1" r:id="rId4"/>
  </sheets>
  <externalReferences>
    <externalReference r:id="rId5"/>
  </externalReferences>
  <definedNames>
    <definedName name="_xlnm.Print_Titles" localSheetId="1">'0,5км см Ж'!$23:$23</definedName>
    <definedName name="_xlnm.Print_Titles" localSheetId="0">'1км см М рез.'!$23:$23</definedName>
    <definedName name="_xlnm.Print_Area" localSheetId="1">'0,5км см Ж'!$A$1:$L$62</definedName>
    <definedName name="_xlnm.Print_Area" localSheetId="0">'1км см М рез.'!$A$1:$N$62</definedName>
    <definedName name="_xlnm.Print_Area" localSheetId="2">'пар 4км-фин Ж'!$A$1:$O$45</definedName>
    <definedName name="_xlnm.Print_Area" localSheetId="3">'пар 4км-фин М '!$A$1:$N$47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1" l="1"/>
  <c r="O32" i="2"/>
  <c r="O33" i="2"/>
  <c r="H34" i="2"/>
  <c r="H33" i="2" s="1"/>
  <c r="O34" i="2"/>
  <c r="H35" i="2"/>
  <c r="O35" i="2"/>
  <c r="H36" i="2"/>
  <c r="O36" i="2"/>
  <c r="H37" i="2"/>
  <c r="O37" i="2"/>
  <c r="H38" i="2"/>
  <c r="O38" i="2"/>
  <c r="A40" i="2"/>
  <c r="E40" i="2"/>
  <c r="H40" i="2"/>
  <c r="M40" i="2"/>
  <c r="A45" i="2"/>
  <c r="E45" i="2"/>
  <c r="H45" i="2"/>
  <c r="L45" i="2"/>
  <c r="M45" i="2"/>
  <c r="H36" i="1"/>
  <c r="J62" i="4"/>
  <c r="G62" i="4"/>
  <c r="D62" i="4"/>
  <c r="A62" i="4"/>
  <c r="J57" i="4"/>
  <c r="G57" i="4"/>
  <c r="D57" i="4"/>
  <c r="A57" i="4"/>
  <c r="H55" i="4"/>
  <c r="H54" i="4"/>
  <c r="H53" i="4"/>
  <c r="H52" i="4"/>
  <c r="H51" i="4"/>
  <c r="H50" i="4" s="1"/>
  <c r="L46" i="4"/>
  <c r="F46" i="4"/>
  <c r="E46" i="4"/>
  <c r="D46" i="4"/>
  <c r="C46" i="4"/>
  <c r="L45" i="4"/>
  <c r="F45" i="4"/>
  <c r="E45" i="4"/>
  <c r="D45" i="4"/>
  <c r="C45" i="4"/>
  <c r="L44" i="4"/>
  <c r="F44" i="4"/>
  <c r="E44" i="4"/>
  <c r="D44" i="4"/>
  <c r="C44" i="4"/>
  <c r="L43" i="4"/>
  <c r="F43" i="4"/>
  <c r="E43" i="4"/>
  <c r="D43" i="4"/>
  <c r="C43" i="4"/>
  <c r="L42" i="4"/>
  <c r="F42" i="4"/>
  <c r="E42" i="4"/>
  <c r="D42" i="4"/>
  <c r="C42" i="4"/>
  <c r="L41" i="4"/>
  <c r="F41" i="4"/>
  <c r="E41" i="4"/>
  <c r="D41" i="4"/>
  <c r="C41" i="4"/>
  <c r="L40" i="4"/>
  <c r="F40" i="4"/>
  <c r="E40" i="4"/>
  <c r="D40" i="4"/>
  <c r="C40" i="4"/>
  <c r="L39" i="4"/>
  <c r="F39" i="4"/>
  <c r="E39" i="4"/>
  <c r="D39" i="4"/>
  <c r="C39" i="4"/>
  <c r="L38" i="4"/>
  <c r="F38" i="4"/>
  <c r="E38" i="4"/>
  <c r="D38" i="4"/>
  <c r="C38" i="4"/>
  <c r="L37" i="4"/>
  <c r="F37" i="4"/>
  <c r="E37" i="4"/>
  <c r="D37" i="4"/>
  <c r="C37" i="4"/>
  <c r="L36" i="4"/>
  <c r="F36" i="4"/>
  <c r="E36" i="4"/>
  <c r="D36" i="4"/>
  <c r="C36" i="4"/>
  <c r="L35" i="4"/>
  <c r="F35" i="4"/>
  <c r="E35" i="4"/>
  <c r="D35" i="4"/>
  <c r="C35" i="4"/>
  <c r="L34" i="4"/>
  <c r="F34" i="4"/>
  <c r="E34" i="4"/>
  <c r="D34" i="4"/>
  <c r="C34" i="4"/>
  <c r="L33" i="4"/>
  <c r="F33" i="4"/>
  <c r="E33" i="4"/>
  <c r="D33" i="4"/>
  <c r="C33" i="4"/>
  <c r="L32" i="4"/>
  <c r="F32" i="4"/>
  <c r="E32" i="4"/>
  <c r="D32" i="4"/>
  <c r="C32" i="4"/>
  <c r="L31" i="4"/>
  <c r="F31" i="4"/>
  <c r="E31" i="4"/>
  <c r="D31" i="4"/>
  <c r="C31" i="4"/>
  <c r="L30" i="4"/>
  <c r="F30" i="4"/>
  <c r="E30" i="4"/>
  <c r="D30" i="4"/>
  <c r="C30" i="4"/>
  <c r="L29" i="4"/>
  <c r="F29" i="4"/>
  <c r="E29" i="4"/>
  <c r="D29" i="4"/>
  <c r="C29" i="4"/>
  <c r="L28" i="4"/>
  <c r="F28" i="4"/>
  <c r="E28" i="4"/>
  <c r="D28" i="4"/>
  <c r="C28" i="4"/>
  <c r="L27" i="4"/>
  <c r="F27" i="4"/>
  <c r="E27" i="4"/>
  <c r="D27" i="4"/>
  <c r="C27" i="4"/>
  <c r="L26" i="4"/>
  <c r="F26" i="4"/>
  <c r="E26" i="4"/>
  <c r="D26" i="4"/>
  <c r="C26" i="4"/>
  <c r="L25" i="4"/>
  <c r="F25" i="4"/>
  <c r="N53" i="4" s="1"/>
  <c r="E25" i="4"/>
  <c r="D25" i="4"/>
  <c r="C25" i="4"/>
  <c r="I61" i="3"/>
  <c r="G61" i="3"/>
  <c r="D61" i="3"/>
  <c r="A61" i="3"/>
  <c r="I56" i="3"/>
  <c r="G56" i="3"/>
  <c r="D56" i="3"/>
  <c r="A56" i="3"/>
  <c r="H54" i="3"/>
  <c r="H53" i="3"/>
  <c r="H52" i="3"/>
  <c r="H51" i="3"/>
  <c r="H50" i="3"/>
  <c r="H49" i="3" s="1"/>
  <c r="J45" i="3"/>
  <c r="F45" i="3"/>
  <c r="E45" i="3"/>
  <c r="D45" i="3"/>
  <c r="C45" i="3"/>
  <c r="J44" i="3"/>
  <c r="G44" i="3"/>
  <c r="F44" i="3"/>
  <c r="E44" i="3"/>
  <c r="D44" i="3"/>
  <c r="C44" i="3"/>
  <c r="J43" i="3"/>
  <c r="F43" i="3"/>
  <c r="E43" i="3"/>
  <c r="D43" i="3"/>
  <c r="C43" i="3"/>
  <c r="J42" i="3"/>
  <c r="F42" i="3"/>
  <c r="E42" i="3"/>
  <c r="D42" i="3"/>
  <c r="C42" i="3"/>
  <c r="J41" i="3"/>
  <c r="G41" i="3"/>
  <c r="F41" i="3"/>
  <c r="E41" i="3"/>
  <c r="D41" i="3"/>
  <c r="C41" i="3"/>
  <c r="J40" i="3"/>
  <c r="G40" i="3"/>
  <c r="F40" i="3"/>
  <c r="E40" i="3"/>
  <c r="D40" i="3"/>
  <c r="C40" i="3"/>
  <c r="J39" i="3"/>
  <c r="G39" i="3"/>
  <c r="F39" i="3"/>
  <c r="E39" i="3"/>
  <c r="D39" i="3"/>
  <c r="C39" i="3"/>
  <c r="J38" i="3"/>
  <c r="G38" i="3"/>
  <c r="F38" i="3"/>
  <c r="E38" i="3"/>
  <c r="D38" i="3"/>
  <c r="C38" i="3"/>
  <c r="J37" i="3"/>
  <c r="G37" i="3"/>
  <c r="F37" i="3"/>
  <c r="E37" i="3"/>
  <c r="D37" i="3"/>
  <c r="C37" i="3"/>
  <c r="J36" i="3"/>
  <c r="G36" i="3"/>
  <c r="F36" i="3"/>
  <c r="E36" i="3"/>
  <c r="D36" i="3"/>
  <c r="C36" i="3"/>
  <c r="J35" i="3"/>
  <c r="G35" i="3"/>
  <c r="F35" i="3"/>
  <c r="E35" i="3"/>
  <c r="D35" i="3"/>
  <c r="C35" i="3"/>
  <c r="J34" i="3"/>
  <c r="G34" i="3"/>
  <c r="F34" i="3"/>
  <c r="E34" i="3"/>
  <c r="D34" i="3"/>
  <c r="C34" i="3"/>
  <c r="J33" i="3"/>
  <c r="G33" i="3"/>
  <c r="F33" i="3"/>
  <c r="E33" i="3"/>
  <c r="D33" i="3"/>
  <c r="C33" i="3"/>
  <c r="J32" i="3"/>
  <c r="G32" i="3"/>
  <c r="F32" i="3"/>
  <c r="E32" i="3"/>
  <c r="D32" i="3"/>
  <c r="C32" i="3"/>
  <c r="J31" i="3"/>
  <c r="G31" i="3"/>
  <c r="F31" i="3"/>
  <c r="E31" i="3"/>
  <c r="D31" i="3"/>
  <c r="C31" i="3"/>
  <c r="J30" i="3"/>
  <c r="G30" i="3"/>
  <c r="F30" i="3"/>
  <c r="E30" i="3"/>
  <c r="D30" i="3"/>
  <c r="C30" i="3"/>
  <c r="J29" i="3"/>
  <c r="G29" i="3"/>
  <c r="F29" i="3"/>
  <c r="E29" i="3"/>
  <c r="D29" i="3"/>
  <c r="C29" i="3"/>
  <c r="J28" i="3"/>
  <c r="G28" i="3"/>
  <c r="F28" i="3"/>
  <c r="E28" i="3"/>
  <c r="D28" i="3"/>
  <c r="C28" i="3"/>
  <c r="J27" i="3"/>
  <c r="G27" i="3"/>
  <c r="F27" i="3"/>
  <c r="E27" i="3"/>
  <c r="D27" i="3"/>
  <c r="C27" i="3"/>
  <c r="J26" i="3"/>
  <c r="G26" i="3"/>
  <c r="F26" i="3"/>
  <c r="E26" i="3"/>
  <c r="D26" i="3"/>
  <c r="C26" i="3"/>
  <c r="J25" i="3"/>
  <c r="G25" i="3"/>
  <c r="F25" i="3"/>
  <c r="L53" i="3" s="1"/>
  <c r="E25" i="3"/>
  <c r="D25" i="3"/>
  <c r="C25" i="3"/>
  <c r="F29" i="2"/>
  <c r="E29" i="2"/>
  <c r="D29" i="2"/>
  <c r="C29" i="2"/>
  <c r="F28" i="2"/>
  <c r="E28" i="2"/>
  <c r="D28" i="2"/>
  <c r="C28" i="2"/>
  <c r="L27" i="2"/>
  <c r="I27" i="2"/>
  <c r="F27" i="2"/>
  <c r="E27" i="2"/>
  <c r="D27" i="2"/>
  <c r="C27" i="2"/>
  <c r="F26" i="2"/>
  <c r="E26" i="2"/>
  <c r="D26" i="2"/>
  <c r="C26" i="2"/>
  <c r="L25" i="2"/>
  <c r="I25" i="2"/>
  <c r="F25" i="2"/>
  <c r="E25" i="2"/>
  <c r="D25" i="2"/>
  <c r="C25" i="2"/>
  <c r="F24" i="2"/>
  <c r="E24" i="2"/>
  <c r="D24" i="2"/>
  <c r="C24" i="2"/>
  <c r="L47" i="1"/>
  <c r="H47" i="1"/>
  <c r="E47" i="1"/>
  <c r="A47" i="1"/>
  <c r="L42" i="1"/>
  <c r="H42" i="1"/>
  <c r="E42" i="1"/>
  <c r="A42" i="1"/>
  <c r="H40" i="1"/>
  <c r="H39" i="1"/>
  <c r="H38" i="1"/>
  <c r="H37" i="1"/>
  <c r="F31" i="1"/>
  <c r="E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L27" i="1"/>
  <c r="I27" i="1"/>
  <c r="F27" i="1"/>
  <c r="E27" i="1"/>
  <c r="D27" i="1"/>
  <c r="C27" i="1"/>
  <c r="L26" i="1"/>
  <c r="F26" i="1"/>
  <c r="E26" i="1"/>
  <c r="D26" i="1"/>
  <c r="C26" i="1"/>
  <c r="L25" i="1"/>
  <c r="J25" i="1"/>
  <c r="I25" i="1"/>
  <c r="F25" i="1"/>
  <c r="E25" i="1"/>
  <c r="D25" i="1"/>
  <c r="C25" i="1"/>
  <c r="L24" i="1"/>
  <c r="F24" i="1"/>
  <c r="N38" i="1" s="1"/>
  <c r="E24" i="1"/>
  <c r="D24" i="1"/>
  <c r="C24" i="1"/>
  <c r="H35" i="1" l="1"/>
  <c r="N51" i="4"/>
  <c r="N54" i="4"/>
  <c r="N49" i="4"/>
  <c r="N52" i="4"/>
  <c r="N55" i="4"/>
  <c r="N50" i="4"/>
  <c r="L48" i="3"/>
  <c r="L50" i="3"/>
  <c r="L52" i="3"/>
  <c r="L54" i="3"/>
  <c r="L49" i="3"/>
  <c r="L51" i="3"/>
  <c r="N36" i="1"/>
  <c r="N39" i="1"/>
  <c r="N34" i="1"/>
  <c r="N37" i="1"/>
  <c r="N40" i="1"/>
  <c r="N35" i="1"/>
</calcChain>
</file>

<file path=xl/sharedStrings.xml><?xml version="1.0" encoding="utf-8"?>
<sst xmlns="http://schemas.openxmlformats.org/spreadsheetml/2006/main" count="309" uniqueCount="99">
  <si>
    <t>Министерство спорта Российской Федерации</t>
  </si>
  <si>
    <t>Правительство Омской области</t>
  </si>
  <si>
    <t>Департамент по делам молодежи, физической культуры и спорта</t>
  </si>
  <si>
    <t>Федерация велосипедного спорта России</t>
  </si>
  <si>
    <t>Омская региональная общественная организация "Федерация велосипедного спорта"</t>
  </si>
  <si>
    <t>КУБОК РОССИИ</t>
  </si>
  <si>
    <t>по велосипедному спорту</t>
  </si>
  <si>
    <t>ОФИЦИАЛЬНЫЙ ПРОТОКОЛ РЕЗУЛЬТАТОВ</t>
  </si>
  <si>
    <t>трек - парная гонка преследования 4 км</t>
  </si>
  <si>
    <t>МУЖЧИНЫ</t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</si>
  <si>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17ч 50м </t>
    </r>
  </si>
  <si>
    <t>Номер-код ВРВС - 0080421811Г</t>
  </si>
  <si>
    <r>
      <t xml:space="preserve">ДАТА ПРОВЕДЕНИЯ: </t>
    </r>
    <r>
      <rPr>
        <sz val="11"/>
        <rFont val="Calibri"/>
        <family val="2"/>
        <charset val="204"/>
        <scheme val="minor"/>
      </rPr>
      <t>04 МАРТА 2024 ГОДА</t>
    </r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</si>
  <si>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18ч 03 м</t>
    </r>
  </si>
  <si>
    <t>№ ЕКП 2024 - 2008550020017474</t>
  </si>
  <si>
    <t>ИНФОРМАЦИЯ О ЖЮРИ И ГСК СОРЕВНОВАНИЙ:</t>
  </si>
  <si>
    <t>ТЕХНИЧЕСКИЕ ДАННЫЕ ТРАССЫ:</t>
  </si>
  <si>
    <t>ТЕХНИЧЕСКИЙ ДЕЛЕГАТ ФВСР:</t>
  </si>
  <si>
    <t xml:space="preserve">ДЕНИСЕНКО С.А. (г. МОСКВА) </t>
  </si>
  <si>
    <t>ПОКРЫТИЕ ТРЕКА:</t>
  </si>
  <si>
    <t>дерево</t>
  </si>
  <si>
    <t>ГЛАВНЫЙ СУДЬЯ:</t>
  </si>
  <si>
    <t xml:space="preserve">САВИЦКИЙ К.Н. (ВК, г. НОВОСИБИРСК) </t>
  </si>
  <si>
    <t>ДЛИНА ТРЕКА:</t>
  </si>
  <si>
    <t>250 м</t>
  </si>
  <si>
    <t>ГЛАВНЫЙ СЕКРЕТАРЬ:</t>
  </si>
  <si>
    <t>СЛАБКОВСКАЯ В.Н. ( ВК, г. ОМСК)</t>
  </si>
  <si>
    <t>ПРОТЯЖЕННОСТЬ ДИСТАНЦИИ:</t>
  </si>
  <si>
    <t>4 км</t>
  </si>
  <si>
    <t>СУДЬЯ НА ФИНИШЕ:</t>
  </si>
  <si>
    <t xml:space="preserve">СТАРЧЕНКОВ С.А. (ВК, г. ОМСК) </t>
  </si>
  <si>
    <t>КРУГОВ:</t>
  </si>
  <si>
    <t>МЕСТО</t>
  </si>
  <si>
    <t>НОМЕР</t>
  </si>
  <si>
    <t>КОД UCI</t>
  </si>
  <si>
    <t>ФАМИЛИЯ ИМЯ</t>
  </si>
  <si>
    <t>ДАТА РОЖД.</t>
  </si>
  <si>
    <t>РАЗРЯД,
ЗВАНИЕ</t>
  </si>
  <si>
    <t>ТЕРРИТОРИАЛЬНАЯ ПРИНАДЛЕЖНОСТЬ</t>
  </si>
  <si>
    <t>ВРЕМЯ НА ПРОМЕЖУТОЧНЫХ ФИНИШАХ</t>
  </si>
  <si>
    <t>РЕЗУЛЬТАТ</t>
  </si>
  <si>
    <t>СКОРОСТЬ км/ч</t>
  </si>
  <si>
    <t>ВЫПОЛНЕНИЕ НТУ ЕВСК</t>
  </si>
  <si>
    <t>ПРИМЕЧАНИЕ</t>
  </si>
  <si>
    <t>1000 м</t>
  </si>
  <si>
    <t>2000 м</t>
  </si>
  <si>
    <t>3000 м</t>
  </si>
  <si>
    <t>Финал</t>
  </si>
  <si>
    <t>ПОГОДНЫЕ УСЛОВИЯ</t>
  </si>
  <si>
    <t>СТАТИСТИКА ГОНКИ</t>
  </si>
  <si>
    <t>Температура: +26</t>
  </si>
  <si>
    <t>Субъектов РФ</t>
  </si>
  <si>
    <t>ЗМС</t>
  </si>
  <si>
    <t>Влажность: 47 %</t>
  </si>
  <si>
    <t>Заявлено</t>
  </si>
  <si>
    <t>МСМК</t>
  </si>
  <si>
    <t>Стартовало</t>
  </si>
  <si>
    <t>МС</t>
  </si>
  <si>
    <t>Финишировало</t>
  </si>
  <si>
    <t>КМС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</si>
  <si>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</si>
  <si>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</si>
  <si>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</si>
  <si>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</si>
  <si>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</si>
  <si>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</si>
  <si>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ЖЕНЩИНЫ</t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</si>
  <si>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16ч 20м </t>
    </r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</si>
  <si>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16ч 40 м</t>
    </r>
  </si>
  <si>
    <t>Догон финал</t>
  </si>
  <si>
    <t xml:space="preserve">Омская региональная общественная организация "Федерация велосипедного спорта" </t>
  </si>
  <si>
    <t xml:space="preserve">трек - гит с места 500 м </t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</si>
  <si>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13ч 00м </t>
    </r>
  </si>
  <si>
    <t>Номер-код ВРВС - 0080271811С</t>
  </si>
  <si>
    <r>
      <t xml:space="preserve">ДАТА ПРОВЕДЕНИЯ: </t>
    </r>
    <r>
      <rPr>
        <sz val="11"/>
        <rFont val="Calibri"/>
        <family val="2"/>
        <charset val="204"/>
        <scheme val="minor"/>
      </rPr>
      <t>05 МАРТА 2024 ГОДА</t>
    </r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</si>
  <si>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13ч 25 м</t>
    </r>
  </si>
  <si>
    <t>500 м</t>
  </si>
  <si>
    <t>ЭТАПОВ:</t>
  </si>
  <si>
    <t xml:space="preserve">трек - гит с места 1000 м </t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</si>
  <si>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13ч 30м </t>
    </r>
  </si>
  <si>
    <t>Номер-код ВРВС - 0080281811А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</si>
  <si>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14ч 05 м</t>
    </r>
  </si>
  <si>
    <t>500м</t>
  </si>
  <si>
    <t>750 м</t>
  </si>
  <si>
    <t>Удмуртская Республика</t>
  </si>
  <si>
    <t>Москва</t>
  </si>
  <si>
    <t>Тульская обл.</t>
  </si>
  <si>
    <t>Санкт-Петербург</t>
  </si>
  <si>
    <t>Омская обл.</t>
  </si>
  <si>
    <t>Омская обл., Новосибирская обл.</t>
  </si>
  <si>
    <t>Омская обл., Респ. Крым</t>
  </si>
  <si>
    <t>Тульская обл., Свердловская обл.</t>
  </si>
  <si>
    <t>Орловская обл.</t>
  </si>
  <si>
    <t>Респ. Крым, Омская обл.</t>
  </si>
  <si>
    <t>Воронежская обл., Омская обл.</t>
  </si>
  <si>
    <t>Респ.Адыгея, Орловская обл.</t>
  </si>
  <si>
    <r>
      <t xml:space="preserve"> МЕСТО ПРОВЕДЕНИЯ:</t>
    </r>
    <r>
      <rPr>
        <sz val="11"/>
        <rFont val="Calibri"/>
        <family val="2"/>
        <charset val="204"/>
      </rPr>
      <t xml:space="preserve"> г. Омск - "Омский велотрек"</t>
    </r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</si>
  <si>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 г. Омск - "Омский велотрек"</t>
    </r>
  </si>
  <si>
    <t>ЕРЕМКИН Аркадий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</si>
</sst>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:ss.000"/>
    <numFmt numFmtId="165" formatCode="0.000"/>
    <numFmt numFmtId="166" formatCode="yyyy"/>
    <numFmt numFmtId="167" formatCode="mm:ss.000"/>
  </numFmts>
  <fonts count="28" x14ac:knownFonts="1">
    <font>
      <sz val="10"/>
      <name val="Arial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9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4" fillId="0" borderId="0"/>
    <xf numFmtId="0" fontId="3" fillId="0" borderId="0"/>
  </cellStyleXfs>
  <cellXfs count="264">
    <xf numFmtId="0" fontId="0" fillId="0" borderId="0" xfId="0"/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9" fillId="0" borderId="4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5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6" fillId="0" borderId="8" xfId="1" applyFont="1" applyBorder="1" applyAlignment="1">
      <alignment horizontal="center" vertical="center"/>
    </xf>
    <xf numFmtId="0" fontId="5" fillId="0" borderId="8" xfId="1" applyFont="1" applyBorder="1"/>
    <xf numFmtId="0" fontId="6" fillId="0" borderId="8" xfId="1" applyFont="1" applyBorder="1" applyAlignment="1">
      <alignment vertical="center"/>
    </xf>
    <xf numFmtId="0" fontId="6" fillId="0" borderId="8" xfId="1" applyFont="1" applyBorder="1" applyAlignment="1">
      <alignment horizontal="left" vertical="center"/>
    </xf>
    <xf numFmtId="0" fontId="6" fillId="0" borderId="8" xfId="1" applyFont="1" applyBorder="1" applyAlignment="1">
      <alignment horizontal="right" vertical="center"/>
    </xf>
    <xf numFmtId="0" fontId="12" fillId="0" borderId="5" xfId="1" applyFont="1" applyBorder="1" applyAlignment="1">
      <alignment horizontal="right" vertical="center"/>
    </xf>
    <xf numFmtId="0" fontId="11" fillId="0" borderId="9" xfId="1" applyFont="1" applyBorder="1" applyAlignment="1">
      <alignment horizontal="left" vertical="center"/>
    </xf>
    <xf numFmtId="0" fontId="6" fillId="0" borderId="10" xfId="1" applyFont="1" applyBorder="1" applyAlignment="1">
      <alignment horizontal="center" vertical="center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left" vertical="center"/>
    </xf>
    <xf numFmtId="0" fontId="6" fillId="0" borderId="10" xfId="1" applyFont="1" applyBorder="1" applyAlignment="1">
      <alignment horizontal="right" vertical="center"/>
    </xf>
    <xf numFmtId="0" fontId="11" fillId="2" borderId="14" xfId="1" applyFont="1" applyFill="1" applyBorder="1" applyAlignment="1">
      <alignment vertical="center"/>
    </xf>
    <xf numFmtId="0" fontId="11" fillId="2" borderId="12" xfId="1" applyFont="1" applyFill="1" applyBorder="1" applyAlignment="1">
      <alignment vertical="center"/>
    </xf>
    <xf numFmtId="0" fontId="11" fillId="2" borderId="12" xfId="1" applyFont="1" applyFill="1" applyBorder="1" applyAlignment="1">
      <alignment horizontal="center" vertical="center"/>
    </xf>
    <xf numFmtId="0" fontId="11" fillId="2" borderId="15" xfId="1" applyFont="1" applyFill="1" applyBorder="1" applyAlignment="1">
      <alignment vertical="center"/>
    </xf>
    <xf numFmtId="0" fontId="11" fillId="0" borderId="11" xfId="1" applyFont="1" applyBorder="1" applyAlignment="1">
      <alignment vertical="center"/>
    </xf>
    <xf numFmtId="0" fontId="11" fillId="0" borderId="12" xfId="1" applyFont="1" applyBorder="1" applyAlignment="1">
      <alignment horizontal="center" vertical="center"/>
    </xf>
    <xf numFmtId="0" fontId="11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/>
    </xf>
    <xf numFmtId="0" fontId="6" fillId="0" borderId="16" xfId="0" applyFont="1" applyBorder="1" applyAlignment="1">
      <alignment horizontal="right"/>
    </xf>
    <xf numFmtId="0" fontId="11" fillId="0" borderId="14" xfId="1" applyFont="1" applyBorder="1" applyAlignment="1">
      <alignment horizontal="left" vertical="center"/>
    </xf>
    <xf numFmtId="0" fontId="6" fillId="0" borderId="12" xfId="1" applyFont="1" applyBorder="1" applyAlignment="1">
      <alignment horizontal="center" vertical="center"/>
    </xf>
    <xf numFmtId="0" fontId="6" fillId="0" borderId="12" xfId="1" applyFont="1" applyBorder="1" applyAlignment="1">
      <alignment horizontal="right" vertical="center"/>
    </xf>
    <xf numFmtId="49" fontId="6" fillId="0" borderId="15" xfId="1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11" fillId="0" borderId="14" xfId="1" applyFont="1" applyBorder="1" applyAlignment="1">
      <alignment vertical="center"/>
    </xf>
    <xf numFmtId="0" fontId="6" fillId="0" borderId="15" xfId="1" applyFont="1" applyBorder="1" applyAlignment="1">
      <alignment horizontal="right" vertical="center"/>
    </xf>
    <xf numFmtId="0" fontId="5" fillId="0" borderId="12" xfId="1" applyFont="1" applyBorder="1" applyAlignment="1">
      <alignment horizontal="center" vertical="center"/>
    </xf>
    <xf numFmtId="0" fontId="5" fillId="0" borderId="12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15" fillId="0" borderId="0" xfId="1" applyFont="1" applyAlignment="1">
      <alignment vertical="center"/>
    </xf>
    <xf numFmtId="0" fontId="13" fillId="2" borderId="19" xfId="2" applyFont="1" applyFill="1" applyBorder="1" applyAlignment="1">
      <alignment horizontal="center" vertical="center" wrapText="1"/>
    </xf>
    <xf numFmtId="0" fontId="13" fillId="2" borderId="14" xfId="2" applyFont="1" applyFill="1" applyBorder="1" applyAlignment="1">
      <alignment horizontal="center" vertical="center" wrapText="1"/>
    </xf>
    <xf numFmtId="0" fontId="13" fillId="2" borderId="25" xfId="2" applyFont="1" applyFill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14" fontId="6" fillId="0" borderId="23" xfId="1" applyNumberFormat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 wrapText="1"/>
    </xf>
    <xf numFmtId="164" fontId="6" fillId="0" borderId="19" xfId="1" applyNumberFormat="1" applyFont="1" applyBorder="1" applyAlignment="1">
      <alignment horizontal="center" vertical="center"/>
    </xf>
    <xf numFmtId="164" fontId="6" fillId="0" borderId="18" xfId="1" applyNumberFormat="1" applyFont="1" applyBorder="1" applyAlignment="1">
      <alignment horizontal="center" vertical="center"/>
    </xf>
    <xf numFmtId="164" fontId="6" fillId="0" borderId="8" xfId="1" applyNumberFormat="1" applyFont="1" applyBorder="1" applyAlignment="1">
      <alignment horizontal="center" vertical="center"/>
    </xf>
    <xf numFmtId="0" fontId="16" fillId="0" borderId="8" xfId="1" applyFont="1" applyBorder="1" applyAlignment="1">
      <alignment vertical="center"/>
    </xf>
    <xf numFmtId="165" fontId="6" fillId="0" borderId="18" xfId="1" applyNumberFormat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14" fontId="6" fillId="0" borderId="25" xfId="1" applyNumberFormat="1" applyFont="1" applyBorder="1" applyAlignment="1">
      <alignment horizontal="center" vertical="center"/>
    </xf>
    <xf numFmtId="164" fontId="6" fillId="0" borderId="24" xfId="1" applyNumberFormat="1" applyFont="1" applyBorder="1" applyAlignment="1">
      <alignment horizontal="center" vertical="center"/>
    </xf>
    <xf numFmtId="164" fontId="5" fillId="0" borderId="23" xfId="1" applyNumberFormat="1" applyFont="1" applyBorder="1" applyAlignment="1">
      <alignment horizontal="left"/>
    </xf>
    <xf numFmtId="164" fontId="5" fillId="0" borderId="10" xfId="1" applyNumberFormat="1" applyFont="1" applyBorder="1" applyAlignment="1">
      <alignment horizontal="left"/>
    </xf>
    <xf numFmtId="164" fontId="5" fillId="0" borderId="24" xfId="1" applyNumberFormat="1" applyFont="1" applyBorder="1" applyAlignment="1">
      <alignment horizontal="left"/>
    </xf>
    <xf numFmtId="164" fontId="1" fillId="0" borderId="10" xfId="1" applyNumberFormat="1" applyFont="1" applyBorder="1" applyAlignment="1">
      <alignment horizontal="right"/>
    </xf>
    <xf numFmtId="165" fontId="2" fillId="0" borderId="23" xfId="1" applyNumberFormat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 wrapText="1"/>
    </xf>
    <xf numFmtId="164" fontId="6" fillId="0" borderId="27" xfId="1" applyNumberFormat="1" applyFont="1" applyBorder="1" applyAlignment="1">
      <alignment horizontal="center" vertical="center"/>
    </xf>
    <xf numFmtId="164" fontId="6" fillId="0" borderId="28" xfId="1" applyNumberFormat="1" applyFont="1" applyBorder="1" applyAlignment="1">
      <alignment horizontal="center" vertical="center"/>
    </xf>
    <xf numFmtId="165" fontId="6" fillId="0" borderId="28" xfId="1" applyNumberFormat="1" applyFont="1" applyBorder="1" applyAlignment="1">
      <alignment horizontal="center" vertical="center"/>
    </xf>
    <xf numFmtId="164" fontId="17" fillId="0" borderId="27" xfId="1" applyNumberFormat="1" applyFont="1" applyBorder="1" applyAlignment="1">
      <alignment horizontal="center"/>
    </xf>
    <xf numFmtId="0" fontId="13" fillId="0" borderId="29" xfId="1" applyFont="1" applyBorder="1" applyAlignment="1">
      <alignment horizontal="center" vertical="center" wrapText="1"/>
    </xf>
    <xf numFmtId="0" fontId="13" fillId="0" borderId="26" xfId="1" applyFont="1" applyBorder="1" applyAlignment="1">
      <alignment horizontal="center" vertical="center" wrapText="1"/>
    </xf>
    <xf numFmtId="0" fontId="5" fillId="0" borderId="31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14" fontId="6" fillId="0" borderId="31" xfId="1" applyNumberFormat="1" applyFont="1" applyBorder="1" applyAlignment="1">
      <alignment horizontal="center" vertical="center"/>
    </xf>
    <xf numFmtId="164" fontId="6" fillId="0" borderId="32" xfId="1" applyNumberFormat="1" applyFont="1" applyBorder="1" applyAlignment="1">
      <alignment horizontal="center" vertical="center"/>
    </xf>
    <xf numFmtId="164" fontId="5" fillId="0" borderId="33" xfId="1" applyNumberFormat="1" applyFont="1" applyBorder="1" applyAlignment="1">
      <alignment horizontal="left"/>
    </xf>
    <xf numFmtId="164" fontId="5" fillId="0" borderId="34" xfId="1" applyNumberFormat="1" applyFont="1" applyBorder="1" applyAlignment="1">
      <alignment horizontal="left"/>
    </xf>
    <xf numFmtId="164" fontId="5" fillId="0" borderId="32" xfId="1" applyNumberFormat="1" applyFont="1" applyBorder="1" applyAlignment="1">
      <alignment horizontal="left"/>
    </xf>
    <xf numFmtId="165" fontId="2" fillId="0" borderId="33" xfId="1" applyNumberFormat="1" applyFont="1" applyBorder="1" applyAlignment="1">
      <alignment horizontal="center" vertical="center"/>
    </xf>
    <xf numFmtId="0" fontId="13" fillId="0" borderId="35" xfId="1" applyFont="1" applyBorder="1" applyAlignment="1">
      <alignment horizontal="center" vertical="center" wrapText="1"/>
    </xf>
    <xf numFmtId="0" fontId="5" fillId="0" borderId="4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27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34" xfId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9" fontId="6" fillId="0" borderId="0" xfId="1" applyNumberFormat="1" applyFont="1" applyAlignment="1">
      <alignment horizontal="center" vertical="center"/>
    </xf>
    <xf numFmtId="49" fontId="6" fillId="0" borderId="0" xfId="1" applyNumberFormat="1" applyFont="1" applyAlignment="1">
      <alignment vertical="center"/>
    </xf>
    <xf numFmtId="0" fontId="18" fillId="0" borderId="0" xfId="1" applyFont="1" applyAlignment="1">
      <alignment horizontal="right" vertical="center"/>
    </xf>
    <xf numFmtId="0" fontId="5" fillId="0" borderId="5" xfId="3" applyFont="1" applyBorder="1" applyAlignment="1">
      <alignment horizontal="right" vertical="center"/>
    </xf>
    <xf numFmtId="9" fontId="6" fillId="0" borderId="0" xfId="1" applyNumberFormat="1" applyFont="1" applyAlignment="1">
      <alignment horizontal="center" vertical="center"/>
    </xf>
    <xf numFmtId="0" fontId="18" fillId="0" borderId="0" xfId="3" applyFont="1" applyAlignment="1">
      <alignment horizontal="right" vertical="center"/>
    </xf>
    <xf numFmtId="0" fontId="5" fillId="0" borderId="0" xfId="3" applyFont="1" applyAlignment="1">
      <alignment horizontal="center" vertical="center"/>
    </xf>
    <xf numFmtId="0" fontId="5" fillId="0" borderId="4" xfId="3" applyFont="1" applyBorder="1" applyAlignment="1">
      <alignment vertical="center"/>
    </xf>
    <xf numFmtId="0" fontId="6" fillId="0" borderId="4" xfId="1" applyFont="1" applyBorder="1" applyAlignment="1">
      <alignment horizontal="left" vertical="center"/>
    </xf>
    <xf numFmtId="0" fontId="6" fillId="0" borderId="4" xfId="1" applyFont="1" applyBorder="1" applyAlignment="1">
      <alignment horizontal="center" vertical="center"/>
    </xf>
    <xf numFmtId="0" fontId="19" fillId="2" borderId="12" xfId="1" applyFont="1" applyFill="1" applyBorder="1" applyAlignment="1">
      <alignment vertical="center"/>
    </xf>
    <xf numFmtId="0" fontId="20" fillId="0" borderId="10" xfId="1" applyFont="1" applyBorder="1" applyAlignment="1">
      <alignment horizontal="center" vertical="center"/>
    </xf>
    <xf numFmtId="0" fontId="20" fillId="0" borderId="10" xfId="1" applyFont="1" applyBorder="1" applyAlignment="1">
      <alignment vertical="center"/>
    </xf>
    <xf numFmtId="0" fontId="20" fillId="0" borderId="6" xfId="1" applyFont="1" applyBorder="1" applyAlignment="1">
      <alignment vertical="center"/>
    </xf>
    <xf numFmtId="0" fontId="21" fillId="0" borderId="37" xfId="1" applyFont="1" applyBorder="1" applyAlignment="1">
      <alignment vertical="center"/>
    </xf>
    <xf numFmtId="164" fontId="6" fillId="0" borderId="23" xfId="1" applyNumberFormat="1" applyFont="1" applyBorder="1" applyAlignment="1">
      <alignment horizontal="center" vertical="center"/>
    </xf>
    <xf numFmtId="164" fontId="6" fillId="0" borderId="23" xfId="1" applyNumberFormat="1" applyFont="1" applyBorder="1" applyAlignment="1">
      <alignment horizontal="left"/>
    </xf>
    <xf numFmtId="164" fontId="6" fillId="0" borderId="10" xfId="1" applyNumberFormat="1" applyFont="1" applyBorder="1" applyAlignment="1">
      <alignment horizontal="left"/>
    </xf>
    <xf numFmtId="164" fontId="6" fillId="0" borderId="33" xfId="1" applyNumberFormat="1" applyFont="1" applyBorder="1" applyAlignment="1">
      <alignment horizontal="center" vertical="center"/>
    </xf>
    <xf numFmtId="164" fontId="6" fillId="0" borderId="33" xfId="1" applyNumberFormat="1" applyFont="1" applyBorder="1" applyAlignment="1">
      <alignment horizontal="left"/>
    </xf>
    <xf numFmtId="164" fontId="6" fillId="0" borderId="34" xfId="1" applyNumberFormat="1" applyFont="1" applyBorder="1" applyAlignment="1">
      <alignment horizontal="left"/>
    </xf>
    <xf numFmtId="164" fontId="6" fillId="0" borderId="32" xfId="1" applyNumberFormat="1" applyFont="1" applyBorder="1" applyAlignment="1">
      <alignment horizontal="left"/>
    </xf>
    <xf numFmtId="164" fontId="1" fillId="0" borderId="34" xfId="1" applyNumberFormat="1" applyFont="1" applyBorder="1" applyAlignment="1">
      <alignment horizontal="right"/>
    </xf>
    <xf numFmtId="0" fontId="5" fillId="0" borderId="40" xfId="1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 wrapText="1"/>
    </xf>
    <xf numFmtId="0" fontId="5" fillId="0" borderId="34" xfId="1" applyFont="1" applyBorder="1" applyAlignment="1">
      <alignment horizontal="center" vertical="center" wrapText="1"/>
    </xf>
    <xf numFmtId="166" fontId="5" fillId="0" borderId="34" xfId="1" applyNumberFormat="1" applyFont="1" applyBorder="1" applyAlignment="1">
      <alignment horizontal="center" vertical="center" wrapText="1"/>
    </xf>
    <xf numFmtId="164" fontId="6" fillId="0" borderId="34" xfId="1" applyNumberFormat="1" applyFont="1" applyBorder="1" applyAlignment="1">
      <alignment horizontal="center" vertical="center"/>
    </xf>
    <xf numFmtId="164" fontId="6" fillId="0" borderId="34" xfId="1" applyNumberFormat="1" applyFont="1" applyBorder="1"/>
    <xf numFmtId="164" fontId="21" fillId="0" borderId="34" xfId="1" applyNumberFormat="1" applyFont="1" applyBorder="1" applyAlignment="1">
      <alignment horizontal="center" vertical="center"/>
    </xf>
    <xf numFmtId="164" fontId="6" fillId="0" borderId="34" xfId="1" applyNumberFormat="1" applyFont="1" applyBorder="1" applyAlignment="1">
      <alignment horizontal="right"/>
    </xf>
    <xf numFmtId="165" fontId="6" fillId="0" borderId="34" xfId="1" applyNumberFormat="1" applyFont="1" applyBorder="1" applyAlignment="1">
      <alignment horizontal="center" vertical="center"/>
    </xf>
    <xf numFmtId="0" fontId="21" fillId="0" borderId="34" xfId="1" applyFont="1" applyBorder="1" applyAlignment="1">
      <alignment horizontal="center" vertical="center" wrapText="1"/>
    </xf>
    <xf numFmtId="0" fontId="13" fillId="0" borderId="41" xfId="1" applyFont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9" fillId="0" borderId="10" xfId="1" applyFont="1" applyBorder="1" applyAlignment="1">
      <alignment horizontal="center" vertical="center"/>
    </xf>
    <xf numFmtId="0" fontId="24" fillId="0" borderId="7" xfId="0" applyFont="1" applyBorder="1" applyAlignment="1">
      <alignment vertical="center"/>
    </xf>
    <xf numFmtId="0" fontId="11" fillId="0" borderId="12" xfId="1" applyFont="1" applyBorder="1" applyAlignment="1">
      <alignment horizontal="left" vertical="center"/>
    </xf>
    <xf numFmtId="0" fontId="11" fillId="0" borderId="40" xfId="1" applyFont="1" applyBorder="1" applyAlignment="1">
      <alignment vertical="center"/>
    </xf>
    <xf numFmtId="0" fontId="5" fillId="0" borderId="34" xfId="1" applyFont="1" applyBorder="1" applyAlignment="1">
      <alignment horizontal="center" vertical="center"/>
    </xf>
    <xf numFmtId="0" fontId="6" fillId="0" borderId="34" xfId="1" applyFont="1" applyBorder="1" applyAlignment="1">
      <alignment horizontal="right" vertical="center"/>
    </xf>
    <xf numFmtId="0" fontId="11" fillId="0" borderId="42" xfId="1" applyFont="1" applyBorder="1" applyAlignment="1">
      <alignment vertical="center"/>
    </xf>
    <xf numFmtId="0" fontId="6" fillId="0" borderId="37" xfId="1" applyFont="1" applyBorder="1" applyAlignment="1">
      <alignment horizontal="right" vertical="center"/>
    </xf>
    <xf numFmtId="0" fontId="6" fillId="0" borderId="38" xfId="1" applyFont="1" applyBorder="1" applyAlignment="1">
      <alignment horizontal="right" vertical="center"/>
    </xf>
    <xf numFmtId="0" fontId="5" fillId="0" borderId="43" xfId="1" applyFont="1" applyBorder="1" applyAlignment="1">
      <alignment vertical="center"/>
    </xf>
    <xf numFmtId="0" fontId="5" fillId="0" borderId="44" xfId="1" applyFont="1" applyBorder="1" applyAlignment="1">
      <alignment horizontal="center" vertical="center"/>
    </xf>
    <xf numFmtId="0" fontId="5" fillId="0" borderId="44" xfId="1" applyFont="1" applyBorder="1" applyAlignment="1">
      <alignment vertical="center"/>
    </xf>
    <xf numFmtId="0" fontId="5" fillId="0" borderId="45" xfId="1" applyFont="1" applyBorder="1" applyAlignment="1">
      <alignment vertical="center"/>
    </xf>
    <xf numFmtId="0" fontId="26" fillId="2" borderId="48" xfId="1" applyFont="1" applyFill="1" applyBorder="1" applyAlignment="1">
      <alignment horizontal="center" vertical="center" wrapText="1"/>
    </xf>
    <xf numFmtId="0" fontId="13" fillId="2" borderId="31" xfId="2" applyFont="1" applyFill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4" fontId="6" fillId="0" borderId="28" xfId="0" applyNumberFormat="1" applyFont="1" applyBorder="1" applyAlignment="1">
      <alignment horizontal="center" vertical="center" wrapText="1"/>
    </xf>
    <xf numFmtId="166" fontId="6" fillId="0" borderId="47" xfId="0" applyNumberFormat="1" applyFont="1" applyBorder="1" applyAlignment="1">
      <alignment horizontal="center" vertical="center" wrapText="1"/>
    </xf>
    <xf numFmtId="164" fontId="5" fillId="0" borderId="50" xfId="1" applyNumberFormat="1" applyFont="1" applyBorder="1" applyAlignment="1">
      <alignment horizontal="center"/>
    </xf>
    <xf numFmtId="164" fontId="21" fillId="0" borderId="47" xfId="1" applyNumberFormat="1" applyFont="1" applyBorder="1" applyAlignment="1">
      <alignment horizontal="center" vertical="center"/>
    </xf>
    <xf numFmtId="165" fontId="5" fillId="0" borderId="47" xfId="1" applyNumberFormat="1" applyFont="1" applyBorder="1" applyAlignment="1">
      <alignment horizontal="center" vertical="center"/>
    </xf>
    <xf numFmtId="1" fontId="5" fillId="0" borderId="51" xfId="1" applyNumberFormat="1" applyFont="1" applyBorder="1" applyAlignment="1">
      <alignment horizontal="center" vertical="center"/>
    </xf>
    <xf numFmtId="0" fontId="5" fillId="0" borderId="49" xfId="1" applyFont="1" applyBorder="1" applyAlignment="1">
      <alignment vertical="center" wrapText="1"/>
    </xf>
    <xf numFmtId="0" fontId="4" fillId="0" borderId="0" xfId="1" applyFont="1" applyAlignment="1">
      <alignment vertical="center"/>
    </xf>
    <xf numFmtId="0" fontId="5" fillId="0" borderId="52" xfId="1" applyFont="1" applyBorder="1" applyAlignment="1">
      <alignment horizontal="center" vertical="center" wrapText="1"/>
    </xf>
    <xf numFmtId="14" fontId="6" fillId="0" borderId="18" xfId="0" applyNumberFormat="1" applyFont="1" applyBorder="1" applyAlignment="1">
      <alignment horizontal="center" vertical="center" wrapText="1"/>
    </xf>
    <xf numFmtId="166" fontId="6" fillId="0" borderId="25" xfId="0" applyNumberFormat="1" applyFont="1" applyBorder="1" applyAlignment="1">
      <alignment horizontal="center" vertical="center" wrapText="1"/>
    </xf>
    <xf numFmtId="164" fontId="5" fillId="0" borderId="16" xfId="1" applyNumberFormat="1" applyFont="1" applyBorder="1" applyAlignment="1">
      <alignment horizontal="center"/>
    </xf>
    <xf numFmtId="164" fontId="21" fillId="0" borderId="25" xfId="1" applyNumberFormat="1" applyFont="1" applyBorder="1" applyAlignment="1">
      <alignment horizontal="center" vertical="center"/>
    </xf>
    <xf numFmtId="165" fontId="5" fillId="0" borderId="25" xfId="1" applyNumberFormat="1" applyFont="1" applyBorder="1" applyAlignment="1">
      <alignment horizontal="center" vertical="center"/>
    </xf>
    <xf numFmtId="1" fontId="5" fillId="0" borderId="28" xfId="1" applyNumberFormat="1" applyFont="1" applyBorder="1" applyAlignment="1">
      <alignment horizontal="center" vertical="center"/>
    </xf>
    <xf numFmtId="0" fontId="5" fillId="0" borderId="53" xfId="1" applyFont="1" applyBorder="1" applyAlignment="1">
      <alignment vertical="center" wrapText="1"/>
    </xf>
    <xf numFmtId="1" fontId="5" fillId="0" borderId="25" xfId="1" applyNumberFormat="1" applyFont="1" applyBorder="1" applyAlignment="1">
      <alignment horizontal="center" vertical="center"/>
    </xf>
    <xf numFmtId="0" fontId="5" fillId="0" borderId="26" xfId="1" applyFont="1" applyBorder="1" applyAlignment="1">
      <alignment vertical="center" wrapText="1"/>
    </xf>
    <xf numFmtId="0" fontId="5" fillId="0" borderId="25" xfId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166" fontId="5" fillId="0" borderId="2" xfId="1" applyNumberFormat="1" applyFont="1" applyBorder="1" applyAlignment="1">
      <alignment horizontal="center" vertical="center" wrapText="1"/>
    </xf>
    <xf numFmtId="167" fontId="5" fillId="0" borderId="2" xfId="1" applyNumberFormat="1" applyFont="1" applyBorder="1" applyAlignment="1">
      <alignment horizontal="left"/>
    </xf>
    <xf numFmtId="165" fontId="22" fillId="0" borderId="2" xfId="1" applyNumberFormat="1" applyFont="1" applyBorder="1" applyAlignment="1">
      <alignment horizontal="center"/>
    </xf>
    <xf numFmtId="1" fontId="5" fillId="0" borderId="2" xfId="1" applyNumberFormat="1" applyFont="1" applyBorder="1" applyAlignment="1">
      <alignment vertical="center"/>
    </xf>
    <xf numFmtId="0" fontId="5" fillId="0" borderId="3" xfId="1" applyFont="1" applyBorder="1" applyAlignment="1">
      <alignment vertical="center" wrapText="1"/>
    </xf>
    <xf numFmtId="0" fontId="5" fillId="0" borderId="8" xfId="1" applyFont="1" applyBorder="1" applyAlignment="1">
      <alignment vertical="center"/>
    </xf>
    <xf numFmtId="0" fontId="5" fillId="0" borderId="0" xfId="3" applyFont="1" applyAlignment="1">
      <alignment horizontal="right" vertical="center"/>
    </xf>
    <xf numFmtId="0" fontId="5" fillId="0" borderId="54" xfId="1" applyFont="1" applyBorder="1" applyAlignment="1">
      <alignment vertical="center"/>
    </xf>
    <xf numFmtId="0" fontId="5" fillId="0" borderId="4" xfId="1" applyFont="1" applyBorder="1" applyAlignment="1">
      <alignment horizontal="center" vertical="center"/>
    </xf>
    <xf numFmtId="0" fontId="5" fillId="0" borderId="10" xfId="1" applyFont="1" applyBorder="1" applyAlignment="1">
      <alignment vertical="center"/>
    </xf>
    <xf numFmtId="0" fontId="11" fillId="0" borderId="37" xfId="1" applyFont="1" applyBorder="1" applyAlignment="1">
      <alignment vertical="center"/>
    </xf>
    <xf numFmtId="0" fontId="13" fillId="2" borderId="42" xfId="2" applyFont="1" applyFill="1" applyBorder="1" applyAlignment="1">
      <alignment horizontal="center" vertical="center" wrapText="1"/>
    </xf>
    <xf numFmtId="164" fontId="5" fillId="0" borderId="47" xfId="1" applyNumberFormat="1" applyFont="1" applyBorder="1" applyAlignment="1">
      <alignment horizontal="center"/>
    </xf>
    <xf numFmtId="164" fontId="6" fillId="0" borderId="47" xfId="1" applyNumberFormat="1" applyFont="1" applyBorder="1" applyAlignment="1">
      <alignment horizontal="center"/>
    </xf>
    <xf numFmtId="165" fontId="27" fillId="0" borderId="47" xfId="1" applyNumberFormat="1" applyFont="1" applyBorder="1" applyAlignment="1">
      <alignment horizontal="center"/>
    </xf>
    <xf numFmtId="164" fontId="5" fillId="0" borderId="25" xfId="1" applyNumberFormat="1" applyFont="1" applyBorder="1" applyAlignment="1">
      <alignment horizontal="center"/>
    </xf>
    <xf numFmtId="164" fontId="6" fillId="0" borderId="25" xfId="1" applyNumberFormat="1" applyFont="1" applyBorder="1" applyAlignment="1">
      <alignment horizontal="center"/>
    </xf>
    <xf numFmtId="165" fontId="27" fillId="0" borderId="25" xfId="1" applyNumberFormat="1" applyFont="1" applyBorder="1" applyAlignment="1">
      <alignment horizontal="center"/>
    </xf>
    <xf numFmtId="49" fontId="5" fillId="0" borderId="0" xfId="1" applyNumberFormat="1" applyFont="1" applyAlignment="1">
      <alignment vertical="center"/>
    </xf>
    <xf numFmtId="0" fontId="19" fillId="2" borderId="0" xfId="1" applyFont="1" applyFill="1" applyAlignment="1">
      <alignment vertical="center"/>
    </xf>
    <xf numFmtId="164" fontId="6" fillId="0" borderId="0" xfId="1" applyNumberFormat="1" applyFont="1" applyAlignment="1">
      <alignment horizontal="center" vertical="center"/>
    </xf>
    <xf numFmtId="0" fontId="11" fillId="2" borderId="55" xfId="1" applyFont="1" applyFill="1" applyBorder="1" applyAlignment="1">
      <alignment vertical="center"/>
    </xf>
    <xf numFmtId="49" fontId="5" fillId="0" borderId="0" xfId="1" applyNumberFormat="1" applyFont="1" applyAlignment="1">
      <alignment horizontal="center" vertical="center"/>
    </xf>
    <xf numFmtId="49" fontId="5" fillId="0" borderId="0" xfId="3" applyNumberFormat="1" applyFont="1" applyAlignment="1">
      <alignment horizontal="center" vertical="center"/>
    </xf>
    <xf numFmtId="0" fontId="19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166" fontId="5" fillId="0" borderId="44" xfId="1" applyNumberFormat="1" applyFont="1" applyBorder="1" applyAlignment="1">
      <alignment horizontal="center" vertical="center" wrapText="1"/>
    </xf>
    <xf numFmtId="164" fontId="6" fillId="0" borderId="44" xfId="1" applyNumberFormat="1" applyFont="1" applyBorder="1" applyAlignment="1">
      <alignment horizontal="center" vertical="center"/>
    </xf>
    <xf numFmtId="0" fontId="23" fillId="0" borderId="28" xfId="1" applyFont="1" applyBorder="1" applyAlignment="1">
      <alignment vertical="center" wrapText="1"/>
    </xf>
    <xf numFmtId="0" fontId="23" fillId="0" borderId="33" xfId="1" applyFont="1" applyBorder="1" applyAlignment="1">
      <alignment vertical="center" wrapText="1"/>
    </xf>
    <xf numFmtId="0" fontId="22" fillId="0" borderId="18" xfId="1" applyFont="1" applyBorder="1" applyAlignment="1">
      <alignment vertical="center" wrapText="1"/>
    </xf>
    <xf numFmtId="0" fontId="22" fillId="0" borderId="23" xfId="1" applyFont="1" applyBorder="1" applyAlignment="1">
      <alignment vertical="center" wrapText="1"/>
    </xf>
    <xf numFmtId="0" fontId="6" fillId="0" borderId="21" xfId="1" applyFont="1" applyBorder="1" applyAlignment="1">
      <alignment vertical="center" wrapText="1"/>
    </xf>
    <xf numFmtId="0" fontId="6" fillId="0" borderId="26" xfId="1" applyFont="1" applyBorder="1" applyAlignment="1">
      <alignment vertical="center" wrapText="1"/>
    </xf>
    <xf numFmtId="0" fontId="21" fillId="0" borderId="36" xfId="1" applyFont="1" applyBorder="1" applyAlignment="1">
      <alignment horizontal="center" vertical="center"/>
    </xf>
    <xf numFmtId="0" fontId="21" fillId="0" borderId="37" xfId="1" applyFont="1" applyBorder="1" applyAlignment="1">
      <alignment horizontal="center" vertical="center"/>
    </xf>
    <xf numFmtId="0" fontId="21" fillId="0" borderId="38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/>
    </xf>
    <xf numFmtId="0" fontId="11" fillId="2" borderId="15" xfId="1" applyFont="1" applyFill="1" applyBorder="1" applyAlignment="1">
      <alignment horizontal="center" vertical="center"/>
    </xf>
    <xf numFmtId="0" fontId="19" fillId="2" borderId="11" xfId="1" applyFont="1" applyFill="1" applyBorder="1" applyAlignment="1">
      <alignment horizontal="center" vertical="center"/>
    </xf>
    <xf numFmtId="0" fontId="19" fillId="2" borderId="12" xfId="1" applyFont="1" applyFill="1" applyBorder="1" applyAlignment="1">
      <alignment horizontal="center" vertical="center"/>
    </xf>
    <xf numFmtId="0" fontId="19" fillId="2" borderId="15" xfId="1" applyFont="1" applyFill="1" applyBorder="1" applyAlignment="1">
      <alignment horizontal="center" vertical="center"/>
    </xf>
    <xf numFmtId="0" fontId="13" fillId="2" borderId="49" xfId="1" applyFont="1" applyFill="1" applyBorder="1" applyAlignment="1">
      <alignment horizontal="center" vertical="center" wrapText="1"/>
    </xf>
    <xf numFmtId="0" fontId="13" fillId="2" borderId="35" xfId="1" applyFont="1" applyFill="1" applyBorder="1" applyAlignment="1">
      <alignment horizontal="center" vertical="center" wrapText="1"/>
    </xf>
    <xf numFmtId="0" fontId="13" fillId="2" borderId="46" xfId="1" applyFont="1" applyFill="1" applyBorder="1" applyAlignment="1">
      <alignment horizontal="center" vertical="center"/>
    </xf>
    <xf numFmtId="0" fontId="13" fillId="2" borderId="30" xfId="1" applyFont="1" applyFill="1" applyBorder="1" applyAlignment="1">
      <alignment horizontal="center" vertical="center"/>
    </xf>
    <xf numFmtId="0" fontId="13" fillId="2" borderId="47" xfId="2" applyFont="1" applyFill="1" applyBorder="1" applyAlignment="1">
      <alignment horizontal="center" vertical="center" wrapText="1"/>
    </xf>
    <xf numFmtId="0" fontId="13" fillId="2" borderId="33" xfId="2" applyFont="1" applyFill="1" applyBorder="1" applyAlignment="1">
      <alignment horizontal="center" vertical="center" wrapText="1"/>
    </xf>
    <xf numFmtId="0" fontId="26" fillId="2" borderId="48" xfId="1" applyFont="1" applyFill="1" applyBorder="1" applyAlignment="1">
      <alignment horizontal="center" vertical="center" wrapText="1"/>
    </xf>
    <xf numFmtId="0" fontId="26" fillId="2" borderId="55" xfId="1" applyFont="1" applyFill="1" applyBorder="1" applyAlignment="1">
      <alignment horizontal="center" vertical="center" wrapText="1"/>
    </xf>
    <xf numFmtId="0" fontId="15" fillId="2" borderId="47" xfId="1" applyFont="1" applyFill="1" applyBorder="1" applyAlignment="1">
      <alignment horizontal="center" vertical="center" wrapText="1"/>
    </xf>
    <xf numFmtId="0" fontId="15" fillId="2" borderId="33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left" vertical="center"/>
    </xf>
    <xf numFmtId="0" fontId="11" fillId="2" borderId="12" xfId="1" applyFont="1" applyFill="1" applyBorder="1" applyAlignment="1">
      <alignment horizontal="left" vertical="center"/>
    </xf>
    <xf numFmtId="0" fontId="11" fillId="2" borderId="16" xfId="1" applyFont="1" applyFill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11" fillId="2" borderId="56" xfId="1" applyFont="1" applyFill="1" applyBorder="1" applyAlignment="1">
      <alignment horizontal="center" vertical="center"/>
    </xf>
    <xf numFmtId="0" fontId="11" fillId="2" borderId="55" xfId="1" applyFont="1" applyFill="1" applyBorder="1" applyAlignment="1">
      <alignment horizontal="center" vertical="center"/>
    </xf>
    <xf numFmtId="0" fontId="11" fillId="2" borderId="57" xfId="1" applyFont="1" applyFill="1" applyBorder="1" applyAlignment="1">
      <alignment horizontal="center" vertical="center"/>
    </xf>
    <xf numFmtId="0" fontId="20" fillId="0" borderId="4" xfId="1" applyFont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0" fillId="0" borderId="10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13" fillId="2" borderId="21" xfId="1" applyFont="1" applyFill="1" applyBorder="1" applyAlignment="1">
      <alignment horizontal="center" vertical="center" wrapText="1"/>
    </xf>
    <xf numFmtId="0" fontId="13" fillId="2" borderId="26" xfId="1" applyFont="1" applyFill="1" applyBorder="1" applyAlignment="1">
      <alignment horizontal="center" vertical="center" wrapText="1"/>
    </xf>
    <xf numFmtId="0" fontId="13" fillId="2" borderId="17" xfId="1" applyFont="1" applyFill="1" applyBorder="1" applyAlignment="1">
      <alignment horizontal="center" vertical="center"/>
    </xf>
    <xf numFmtId="0" fontId="13" fillId="2" borderId="22" xfId="1" applyFont="1" applyFill="1" applyBorder="1" applyAlignment="1">
      <alignment horizontal="center" vertical="center"/>
    </xf>
    <xf numFmtId="0" fontId="13" fillId="2" borderId="18" xfId="2" applyFont="1" applyFill="1" applyBorder="1" applyAlignment="1">
      <alignment horizontal="center" vertical="center" wrapText="1"/>
    </xf>
    <xf numFmtId="0" fontId="13" fillId="2" borderId="23" xfId="2" applyFont="1" applyFill="1" applyBorder="1" applyAlignment="1">
      <alignment horizontal="center" vertical="center" wrapText="1"/>
    </xf>
    <xf numFmtId="0" fontId="13" fillId="2" borderId="19" xfId="2" applyFont="1" applyFill="1" applyBorder="1" applyAlignment="1">
      <alignment horizontal="center" vertical="center" wrapText="1"/>
    </xf>
    <xf numFmtId="0" fontId="13" fillId="2" borderId="24" xfId="2" applyFont="1" applyFill="1" applyBorder="1" applyAlignment="1">
      <alignment horizontal="center" vertical="center" wrapText="1"/>
    </xf>
    <xf numFmtId="0" fontId="15" fillId="2" borderId="19" xfId="1" applyFont="1" applyFill="1" applyBorder="1" applyAlignment="1">
      <alignment horizontal="center" vertical="center" wrapText="1"/>
    </xf>
    <xf numFmtId="0" fontId="15" fillId="2" borderId="8" xfId="1" applyFont="1" applyFill="1" applyBorder="1" applyAlignment="1">
      <alignment horizontal="center" vertical="center" wrapText="1"/>
    </xf>
    <xf numFmtId="0" fontId="13" fillId="2" borderId="20" xfId="2" applyFont="1" applyFill="1" applyBorder="1" applyAlignment="1">
      <alignment horizontal="center" vertical="center" wrapText="1"/>
    </xf>
    <xf numFmtId="0" fontId="13" fillId="2" borderId="13" xfId="2" applyFont="1" applyFill="1" applyBorder="1" applyAlignment="1">
      <alignment horizontal="center" vertical="center" wrapText="1"/>
    </xf>
    <xf numFmtId="0" fontId="15" fillId="2" borderId="18" xfId="1" applyFont="1" applyFill="1" applyBorder="1" applyAlignment="1">
      <alignment horizontal="center" vertical="center" wrapText="1"/>
    </xf>
    <xf numFmtId="0" fontId="15" fillId="2" borderId="23" xfId="1" applyFont="1" applyFill="1" applyBorder="1" applyAlignment="1">
      <alignment horizontal="center" vertical="center" wrapText="1"/>
    </xf>
    <xf numFmtId="0" fontId="20" fillId="0" borderId="9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33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0" fontId="13" fillId="2" borderId="19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left" vertical="center"/>
    </xf>
  </cellXfs>
  <cellStyles count="4">
    <cellStyle name="Обычный" xfId="0" builtinId="0"/>
    <cellStyle name="Обычный 2" xfId="1" xr:uid="{6CFED37E-7732-4131-95AB-916A1B03CE46}"/>
    <cellStyle name="Обычный 6" xfId="3" xr:uid="{3201BF68-1834-4F76-BAD9-975B754F5183}"/>
    <cellStyle name="Обычный_Стартовый протокол Смирнов_20101106_Results" xfId="2" xr:uid="{B92A60F2-4449-428E-A9B3-036B407B24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microsoft.com/office/2007/relationships/hdphoto" Target="../media/hdphoto1.wdp"/><Relationship Id="rId7" Type="http://schemas.openxmlformats.org/officeDocument/2006/relationships/image" Target="../media/image6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jpeg"/><Relationship Id="rId5" Type="http://schemas.openxmlformats.org/officeDocument/2006/relationships/image" Target="../media/image4.png"/><Relationship Id="rId10" Type="http://schemas.openxmlformats.org/officeDocument/2006/relationships/image" Target="../media/image8.jpeg"/><Relationship Id="rId4" Type="http://schemas.openxmlformats.org/officeDocument/2006/relationships/image" Target="../media/image3.jpeg"/><Relationship Id="rId9" Type="http://schemas.microsoft.com/office/2007/relationships/hdphoto" Target="../media/hdphoto2.wdp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4.png"/><Relationship Id="rId7" Type="http://schemas.openxmlformats.org/officeDocument/2006/relationships/image" Target="../media/image5.jpeg"/><Relationship Id="rId2" Type="http://schemas.openxmlformats.org/officeDocument/2006/relationships/image" Target="../media/image9.png"/><Relationship Id="rId1" Type="http://schemas.openxmlformats.org/officeDocument/2006/relationships/image" Target="../media/image1.png"/><Relationship Id="rId6" Type="http://schemas.openxmlformats.org/officeDocument/2006/relationships/image" Target="../media/image3.jpeg"/><Relationship Id="rId11" Type="http://schemas.openxmlformats.org/officeDocument/2006/relationships/image" Target="../media/image11.jpeg"/><Relationship Id="rId5" Type="http://schemas.microsoft.com/office/2007/relationships/hdphoto" Target="../media/hdphoto1.wdp"/><Relationship Id="rId10" Type="http://schemas.microsoft.com/office/2007/relationships/hdphoto" Target="../media/hdphoto2.wdp"/><Relationship Id="rId4" Type="http://schemas.openxmlformats.org/officeDocument/2006/relationships/image" Target="../media/image2.png"/><Relationship Id="rId9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eg"/><Relationship Id="rId13" Type="http://schemas.openxmlformats.org/officeDocument/2006/relationships/image" Target="../media/image8.jpeg"/><Relationship Id="rId3" Type="http://schemas.openxmlformats.org/officeDocument/2006/relationships/image" Target="../media/image4.png"/><Relationship Id="rId7" Type="http://schemas.openxmlformats.org/officeDocument/2006/relationships/image" Target="../media/image5.jpeg"/><Relationship Id="rId12" Type="http://schemas.microsoft.com/office/2007/relationships/hdphoto" Target="../media/hdphoto2.wdp"/><Relationship Id="rId2" Type="http://schemas.openxmlformats.org/officeDocument/2006/relationships/image" Target="../media/image12.jpeg"/><Relationship Id="rId1" Type="http://schemas.openxmlformats.org/officeDocument/2006/relationships/image" Target="../media/image1.png"/><Relationship Id="rId6" Type="http://schemas.openxmlformats.org/officeDocument/2006/relationships/image" Target="../media/image3.jpeg"/><Relationship Id="rId11" Type="http://schemas.openxmlformats.org/officeDocument/2006/relationships/image" Target="../media/image7.png"/><Relationship Id="rId5" Type="http://schemas.microsoft.com/office/2007/relationships/hdphoto" Target="../media/hdphoto3.wdp"/><Relationship Id="rId10" Type="http://schemas.microsoft.com/office/2007/relationships/hdphoto" Target="../media/hdphoto1.wdp"/><Relationship Id="rId4" Type="http://schemas.openxmlformats.org/officeDocument/2006/relationships/image" Target="../media/image13.png"/><Relationship Id="rId9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eg"/><Relationship Id="rId3" Type="http://schemas.openxmlformats.org/officeDocument/2006/relationships/image" Target="../media/image2.png"/><Relationship Id="rId7" Type="http://schemas.openxmlformats.org/officeDocument/2006/relationships/image" Target="../media/image5.jpeg"/><Relationship Id="rId2" Type="http://schemas.openxmlformats.org/officeDocument/2006/relationships/image" Target="../media/image12.jpeg"/><Relationship Id="rId1" Type="http://schemas.openxmlformats.org/officeDocument/2006/relationships/image" Target="../media/image1.png"/><Relationship Id="rId6" Type="http://schemas.openxmlformats.org/officeDocument/2006/relationships/image" Target="../media/image3.jpeg"/><Relationship Id="rId11" Type="http://schemas.openxmlformats.org/officeDocument/2006/relationships/image" Target="../media/image8.jpeg"/><Relationship Id="rId5" Type="http://schemas.openxmlformats.org/officeDocument/2006/relationships/image" Target="../media/image4.png"/><Relationship Id="rId10" Type="http://schemas.microsoft.com/office/2007/relationships/hdphoto" Target="../media/hdphoto2.wdp"/><Relationship Id="rId4" Type="http://schemas.microsoft.com/office/2007/relationships/hdphoto" Target="../media/hdphoto1.wdp"/><Relationship Id="rId9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546003</xdr:colOff>
      <xdr:row>1</xdr:row>
      <xdr:rowOff>140651</xdr:rowOff>
    </xdr:from>
    <xdr:to>
      <xdr:col>3</xdr:col>
      <xdr:colOff>182035</xdr:colOff>
      <xdr:row>3</xdr:row>
      <xdr:rowOff>188364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AD7D72C-7256-4992-85E3-FB5009E5E2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03" y="337501"/>
          <a:ext cx="817132" cy="479513"/>
        </a:xfrm>
        <a:prstGeom prst="rect">
          <a:avLst/>
        </a:prstGeom>
      </xdr:spPr>
    </xdr:pic>
    <xdr:clientData/>
  </xdr:twoCellAnchor>
  <xdr:twoCellAnchor editAs="oneCell">
    <xdr:from>
      <xdr:col>6</xdr:col>
      <xdr:colOff>1160639</xdr:colOff>
      <xdr:row>57</xdr:row>
      <xdr:rowOff>125588</xdr:rowOff>
    </xdr:from>
    <xdr:to>
      <xdr:col>7</xdr:col>
      <xdr:colOff>166512</xdr:colOff>
      <xdr:row>60</xdr:row>
      <xdr:rowOff>63466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DA05E3BD-3495-401B-92B6-46BBA4A85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0989" y="12546188"/>
          <a:ext cx="1222023" cy="433178"/>
        </a:xfrm>
        <a:prstGeom prst="rect">
          <a:avLst/>
        </a:prstGeom>
      </xdr:spPr>
    </xdr:pic>
    <xdr:clientData/>
  </xdr:twoCellAnchor>
  <xdr:twoCellAnchor editAs="oneCell">
    <xdr:from>
      <xdr:col>10</xdr:col>
      <xdr:colOff>546804</xdr:colOff>
      <xdr:row>57</xdr:row>
      <xdr:rowOff>92427</xdr:rowOff>
    </xdr:from>
    <xdr:to>
      <xdr:col>11</xdr:col>
      <xdr:colOff>504999</xdr:colOff>
      <xdr:row>60</xdr:row>
      <xdr:rowOff>32137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1FF66E84-0F7E-4826-B711-2BF844CD13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954" y="12513027"/>
          <a:ext cx="669395" cy="435010"/>
        </a:xfrm>
        <a:prstGeom prst="rect">
          <a:avLst/>
        </a:prstGeom>
      </xdr:spPr>
    </xdr:pic>
    <xdr:clientData/>
  </xdr:twoCellAnchor>
  <xdr:twoCellAnchor>
    <xdr:from>
      <xdr:col>10</xdr:col>
      <xdr:colOff>141817</xdr:colOff>
      <xdr:row>1</xdr:row>
      <xdr:rowOff>75494</xdr:rowOff>
    </xdr:from>
    <xdr:to>
      <xdr:col>10</xdr:col>
      <xdr:colOff>742245</xdr:colOff>
      <xdr:row>3</xdr:row>
      <xdr:rowOff>171344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C19E1AA1-FE7D-4B5C-B232-6D7423BDB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6967" y="272344"/>
          <a:ext cx="568678" cy="52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73378</xdr:colOff>
      <xdr:row>1</xdr:row>
      <xdr:rowOff>98694</xdr:rowOff>
    </xdr:from>
    <xdr:to>
      <xdr:col>2</xdr:col>
      <xdr:colOff>370485</xdr:colOff>
      <xdr:row>4</xdr:row>
      <xdr:rowOff>20928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1B1A34D6-DCC9-4EFE-B5C4-28D94E705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328" y="295544"/>
          <a:ext cx="786057" cy="588984"/>
        </a:xfrm>
        <a:prstGeom prst="rect">
          <a:avLst/>
        </a:prstGeom>
      </xdr:spPr>
    </xdr:pic>
    <xdr:clientData/>
  </xdr:twoCellAnchor>
  <xdr:twoCellAnchor editAs="oneCell">
    <xdr:from>
      <xdr:col>11</xdr:col>
      <xdr:colOff>158043</xdr:colOff>
      <xdr:row>1</xdr:row>
      <xdr:rowOff>136878</xdr:rowOff>
    </xdr:from>
    <xdr:to>
      <xdr:col>12</xdr:col>
      <xdr:colOff>187677</xdr:colOff>
      <xdr:row>3</xdr:row>
      <xdr:rowOff>191388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F4AAAA96-85FB-4E5B-BDE4-4C55D03ABF2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749" t="51389" r="5173" b="9197"/>
        <a:stretch/>
      </xdr:blipFill>
      <xdr:spPr>
        <a:xfrm>
          <a:off x="10324393" y="333728"/>
          <a:ext cx="690034" cy="486310"/>
        </a:xfrm>
        <a:prstGeom prst="rect">
          <a:avLst/>
        </a:prstGeom>
      </xdr:spPr>
    </xdr:pic>
    <xdr:clientData/>
  </xdr:twoCellAnchor>
  <xdr:twoCellAnchor editAs="oneCell">
    <xdr:from>
      <xdr:col>3</xdr:col>
      <xdr:colOff>1315156</xdr:colOff>
      <xdr:row>57</xdr:row>
      <xdr:rowOff>126294</xdr:rowOff>
    </xdr:from>
    <xdr:to>
      <xdr:col>4</xdr:col>
      <xdr:colOff>171449</xdr:colOff>
      <xdr:row>60</xdr:row>
      <xdr:rowOff>47605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930BF6A3-541F-4409-B8A9-59C7E8B7A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4156" y="12546894"/>
          <a:ext cx="704143" cy="416611"/>
        </a:xfrm>
        <a:prstGeom prst="rect">
          <a:avLst/>
        </a:prstGeom>
      </xdr:spPr>
    </xdr:pic>
    <xdr:clientData/>
  </xdr:twoCellAnchor>
  <xdr:twoCellAnchor editAs="oneCell">
    <xdr:from>
      <xdr:col>1</xdr:col>
      <xdr:colOff>148167</xdr:colOff>
      <xdr:row>57</xdr:row>
      <xdr:rowOff>49388</xdr:rowOff>
    </xdr:from>
    <xdr:to>
      <xdr:col>2</xdr:col>
      <xdr:colOff>451516</xdr:colOff>
      <xdr:row>60</xdr:row>
      <xdr:rowOff>117122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C88784B5-629C-490E-95D0-1CCA44507C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117" y="12469988"/>
          <a:ext cx="792299" cy="5630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181935</xdr:colOff>
      <xdr:row>1</xdr:row>
      <xdr:rowOff>134055</xdr:rowOff>
    </xdr:from>
    <xdr:to>
      <xdr:col>2</xdr:col>
      <xdr:colOff>961462</xdr:colOff>
      <xdr:row>3</xdr:row>
      <xdr:rowOff>159436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55762CB-11D0-4C62-8DAB-881CECD3F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835" y="330905"/>
          <a:ext cx="779527" cy="457181"/>
        </a:xfrm>
        <a:prstGeom prst="rect">
          <a:avLst/>
        </a:prstGeom>
      </xdr:spPr>
    </xdr:pic>
    <xdr:clientData/>
  </xdr:twoCellAnchor>
  <xdr:twoCellAnchor editAs="oneCell">
    <xdr:from>
      <xdr:col>0</xdr:col>
      <xdr:colOff>239889</xdr:colOff>
      <xdr:row>1</xdr:row>
      <xdr:rowOff>70554</xdr:rowOff>
    </xdr:from>
    <xdr:to>
      <xdr:col>2</xdr:col>
      <xdr:colOff>114877</xdr:colOff>
      <xdr:row>3</xdr:row>
      <xdr:rowOff>195929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19F8BA1A-107C-4B7E-9E2A-D2BF5F7D1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889" y="267404"/>
          <a:ext cx="852888" cy="557175"/>
        </a:xfrm>
        <a:prstGeom prst="rect">
          <a:avLst/>
        </a:prstGeom>
      </xdr:spPr>
    </xdr:pic>
    <xdr:clientData/>
  </xdr:twoCellAnchor>
  <xdr:twoCellAnchor>
    <xdr:from>
      <xdr:col>9</xdr:col>
      <xdr:colOff>130527</xdr:colOff>
      <xdr:row>1</xdr:row>
      <xdr:rowOff>125589</xdr:rowOff>
    </xdr:from>
    <xdr:to>
      <xdr:col>10</xdr:col>
      <xdr:colOff>183796</xdr:colOff>
      <xdr:row>3</xdr:row>
      <xdr:rowOff>218618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912ED8E6-130B-4010-B6DA-5DBBF009C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977" y="322439"/>
          <a:ext cx="783519" cy="5248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607483</xdr:colOff>
      <xdr:row>56</xdr:row>
      <xdr:rowOff>133349</xdr:rowOff>
    </xdr:from>
    <xdr:to>
      <xdr:col>6</xdr:col>
      <xdr:colOff>1981111</xdr:colOff>
      <xdr:row>59</xdr:row>
      <xdr:rowOff>44450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C9BDC389-D8D3-4C5C-94DD-EE5C9B98D1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7983" y="12331699"/>
          <a:ext cx="1373628" cy="406401"/>
        </a:xfrm>
        <a:prstGeom prst="rect">
          <a:avLst/>
        </a:prstGeom>
      </xdr:spPr>
    </xdr:pic>
    <xdr:clientData/>
  </xdr:twoCellAnchor>
  <xdr:twoCellAnchor editAs="oneCell">
    <xdr:from>
      <xdr:col>9</xdr:col>
      <xdr:colOff>511525</xdr:colOff>
      <xdr:row>56</xdr:row>
      <xdr:rowOff>109360</xdr:rowOff>
    </xdr:from>
    <xdr:to>
      <xdr:col>10</xdr:col>
      <xdr:colOff>450670</xdr:colOff>
      <xdr:row>59</xdr:row>
      <xdr:rowOff>49069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A1FD4FB-D8A1-48A6-A478-E38DB895F7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975" y="12307710"/>
          <a:ext cx="669395" cy="435009"/>
        </a:xfrm>
        <a:prstGeom prst="rect">
          <a:avLst/>
        </a:prstGeom>
      </xdr:spPr>
    </xdr:pic>
    <xdr:clientData/>
  </xdr:twoCellAnchor>
  <xdr:twoCellAnchor editAs="oneCell">
    <xdr:from>
      <xdr:col>0</xdr:col>
      <xdr:colOff>239889</xdr:colOff>
      <xdr:row>1</xdr:row>
      <xdr:rowOff>69848</xdr:rowOff>
    </xdr:from>
    <xdr:to>
      <xdr:col>2</xdr:col>
      <xdr:colOff>48046</xdr:colOff>
      <xdr:row>3</xdr:row>
      <xdr:rowOff>224211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F6D0F189-ABE0-4BD3-BD9B-B1E6FA414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889" y="266698"/>
          <a:ext cx="786057" cy="586163"/>
        </a:xfrm>
        <a:prstGeom prst="rect">
          <a:avLst/>
        </a:prstGeom>
      </xdr:spPr>
    </xdr:pic>
    <xdr:clientData/>
  </xdr:twoCellAnchor>
  <xdr:twoCellAnchor editAs="oneCell">
    <xdr:from>
      <xdr:col>10</xdr:col>
      <xdr:colOff>378178</xdr:colOff>
      <xdr:row>1</xdr:row>
      <xdr:rowOff>160866</xdr:rowOff>
    </xdr:from>
    <xdr:to>
      <xdr:col>11</xdr:col>
      <xdr:colOff>350661</xdr:colOff>
      <xdr:row>3</xdr:row>
      <xdr:rowOff>212555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E6E680EA-A896-4A60-8F4F-54CDB668E4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749" t="51389" r="5173" b="9197"/>
        <a:stretch/>
      </xdr:blipFill>
      <xdr:spPr>
        <a:xfrm>
          <a:off x="10169878" y="357716"/>
          <a:ext cx="690033" cy="483489"/>
        </a:xfrm>
        <a:prstGeom prst="rect">
          <a:avLst/>
        </a:prstGeom>
      </xdr:spPr>
    </xdr:pic>
    <xdr:clientData/>
  </xdr:twoCellAnchor>
  <xdr:twoCellAnchor editAs="oneCell">
    <xdr:from>
      <xdr:col>3</xdr:col>
      <xdr:colOff>897466</xdr:colOff>
      <xdr:row>56</xdr:row>
      <xdr:rowOff>119944</xdr:rowOff>
    </xdr:from>
    <xdr:to>
      <xdr:col>3</xdr:col>
      <xdr:colOff>1602315</xdr:colOff>
      <xdr:row>59</xdr:row>
      <xdr:rowOff>41254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D283E725-9C30-4B2F-877F-751EF23B4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1216" y="12318294"/>
          <a:ext cx="704849" cy="416610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56</xdr:row>
      <xdr:rowOff>19050</xdr:rowOff>
    </xdr:from>
    <xdr:to>
      <xdr:col>2</xdr:col>
      <xdr:colOff>326633</xdr:colOff>
      <xdr:row>59</xdr:row>
      <xdr:rowOff>78317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283D4BAA-B650-49E4-8150-690516126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12217400"/>
          <a:ext cx="790183" cy="5545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805745</xdr:colOff>
      <xdr:row>1</xdr:row>
      <xdr:rowOff>144064</xdr:rowOff>
    </xdr:from>
    <xdr:to>
      <xdr:col>3</xdr:col>
      <xdr:colOff>716436</xdr:colOff>
      <xdr:row>3</xdr:row>
      <xdr:rowOff>167876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1C271C98-1710-4D56-A6E0-1405BCB244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4445" y="379014"/>
          <a:ext cx="767941" cy="493712"/>
        </a:xfrm>
        <a:prstGeom prst="rect">
          <a:avLst/>
        </a:prstGeom>
      </xdr:spPr>
    </xdr:pic>
    <xdr:clientData/>
  </xdr:twoCellAnchor>
  <xdr:twoCellAnchor editAs="oneCell">
    <xdr:from>
      <xdr:col>6</xdr:col>
      <xdr:colOff>1285875</xdr:colOff>
      <xdr:row>40</xdr:row>
      <xdr:rowOff>59532</xdr:rowOff>
    </xdr:from>
    <xdr:to>
      <xdr:col>6</xdr:col>
      <xdr:colOff>1290637</xdr:colOff>
      <xdr:row>42</xdr:row>
      <xdr:rowOff>27622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D92EA04-8D96-406D-99A2-33D3350A1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8193882"/>
          <a:ext cx="4762" cy="298290"/>
        </a:xfrm>
        <a:prstGeom prst="rect">
          <a:avLst/>
        </a:prstGeom>
      </xdr:spPr>
    </xdr:pic>
    <xdr:clientData/>
  </xdr:twoCellAnchor>
  <xdr:twoCellAnchor>
    <xdr:from>
      <xdr:col>12</xdr:col>
      <xdr:colOff>591140</xdr:colOff>
      <xdr:row>1</xdr:row>
      <xdr:rowOff>72310</xdr:rowOff>
    </xdr:from>
    <xdr:to>
      <xdr:col>13</xdr:col>
      <xdr:colOff>490630</xdr:colOff>
      <xdr:row>3</xdr:row>
      <xdr:rowOff>119228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C262838C-52F5-4483-A952-64E8F25F0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2540" y="307260"/>
          <a:ext cx="629740" cy="5168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1611312</xdr:colOff>
      <xdr:row>40</xdr:row>
      <xdr:rowOff>39688</xdr:rowOff>
    </xdr:from>
    <xdr:to>
      <xdr:col>6</xdr:col>
      <xdr:colOff>1611668</xdr:colOff>
      <xdr:row>42</xdr:row>
      <xdr:rowOff>141734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51A3CEFC-E2E8-4219-822A-5472D5403C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7662" y="8174038"/>
          <a:ext cx="356" cy="432246"/>
        </a:xfrm>
        <a:prstGeom prst="rect">
          <a:avLst/>
        </a:prstGeom>
      </xdr:spPr>
    </xdr:pic>
    <xdr:clientData/>
  </xdr:twoCellAnchor>
  <xdr:twoCellAnchor editAs="oneCell">
    <xdr:from>
      <xdr:col>13</xdr:col>
      <xdr:colOff>353659</xdr:colOff>
      <xdr:row>40</xdr:row>
      <xdr:rowOff>79375</xdr:rowOff>
    </xdr:from>
    <xdr:to>
      <xdr:col>14</xdr:col>
      <xdr:colOff>204610</xdr:colOff>
      <xdr:row>43</xdr:row>
      <xdr:rowOff>13086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8B6B6AFD-A4AC-4D01-B15A-94972C39C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15309" y="8213725"/>
          <a:ext cx="670101" cy="429011"/>
        </a:xfrm>
        <a:prstGeom prst="rect">
          <a:avLst/>
        </a:prstGeom>
      </xdr:spPr>
    </xdr:pic>
    <xdr:clientData/>
  </xdr:twoCellAnchor>
  <xdr:twoCellAnchor editAs="oneCell">
    <xdr:from>
      <xdr:col>1</xdr:col>
      <xdr:colOff>391126</xdr:colOff>
      <xdr:row>1</xdr:row>
      <xdr:rowOff>114436</xdr:rowOff>
    </xdr:from>
    <xdr:to>
      <xdr:col>2</xdr:col>
      <xdr:colOff>629672</xdr:colOff>
      <xdr:row>4</xdr:row>
      <xdr:rowOff>687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795FB3D3-42B8-42C8-B047-97BB4A14D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076" y="349386"/>
          <a:ext cx="778296" cy="591101"/>
        </a:xfrm>
        <a:prstGeom prst="rect">
          <a:avLst/>
        </a:prstGeom>
      </xdr:spPr>
    </xdr:pic>
    <xdr:clientData/>
  </xdr:twoCellAnchor>
  <xdr:twoCellAnchor editAs="oneCell">
    <xdr:from>
      <xdr:col>13</xdr:col>
      <xdr:colOff>644055</xdr:colOff>
      <xdr:row>1</xdr:row>
      <xdr:rowOff>105835</xdr:rowOff>
    </xdr:from>
    <xdr:to>
      <xdr:col>14</xdr:col>
      <xdr:colOff>601318</xdr:colOff>
      <xdr:row>3</xdr:row>
      <xdr:rowOff>180442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240D7120-EF3A-4199-9044-DE6AFD5ED5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749" t="51389" r="5173" b="9197"/>
        <a:stretch/>
      </xdr:blipFill>
      <xdr:spPr>
        <a:xfrm>
          <a:off x="11305705" y="340785"/>
          <a:ext cx="776413" cy="544507"/>
        </a:xfrm>
        <a:prstGeom prst="rect">
          <a:avLst/>
        </a:prstGeom>
      </xdr:spPr>
    </xdr:pic>
    <xdr:clientData/>
  </xdr:twoCellAnchor>
  <xdr:twoCellAnchor editAs="oneCell">
    <xdr:from>
      <xdr:col>6</xdr:col>
      <xdr:colOff>1285875</xdr:colOff>
      <xdr:row>43</xdr:row>
      <xdr:rowOff>0</xdr:rowOff>
    </xdr:from>
    <xdr:to>
      <xdr:col>6</xdr:col>
      <xdr:colOff>1290637</xdr:colOff>
      <xdr:row>44</xdr:row>
      <xdr:rowOff>130366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4DE902-2044-4F5F-A2CB-AD70CDD1E8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8629650"/>
          <a:ext cx="4762" cy="295466"/>
        </a:xfrm>
        <a:prstGeom prst="rect">
          <a:avLst/>
        </a:prstGeom>
      </xdr:spPr>
    </xdr:pic>
    <xdr:clientData/>
  </xdr:twoCellAnchor>
  <xdr:twoCellAnchor editAs="oneCell">
    <xdr:from>
      <xdr:col>6</xdr:col>
      <xdr:colOff>1285875</xdr:colOff>
      <xdr:row>40</xdr:row>
      <xdr:rowOff>59532</xdr:rowOff>
    </xdr:from>
    <xdr:to>
      <xdr:col>6</xdr:col>
      <xdr:colOff>1290637</xdr:colOff>
      <xdr:row>42</xdr:row>
      <xdr:rowOff>27621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1647E956-6E9D-4658-8387-07AF28485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8193882"/>
          <a:ext cx="4762" cy="298289"/>
        </a:xfrm>
        <a:prstGeom prst="rect">
          <a:avLst/>
        </a:prstGeom>
      </xdr:spPr>
    </xdr:pic>
    <xdr:clientData/>
  </xdr:twoCellAnchor>
  <xdr:twoCellAnchor editAs="oneCell">
    <xdr:from>
      <xdr:col>6</xdr:col>
      <xdr:colOff>1611312</xdr:colOff>
      <xdr:row>40</xdr:row>
      <xdr:rowOff>39688</xdr:rowOff>
    </xdr:from>
    <xdr:to>
      <xdr:col>6</xdr:col>
      <xdr:colOff>1611668</xdr:colOff>
      <xdr:row>42</xdr:row>
      <xdr:rowOff>141733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A0A764E1-DB22-4135-B0F5-9DE944878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7662" y="8174038"/>
          <a:ext cx="356" cy="432245"/>
        </a:xfrm>
        <a:prstGeom prst="rect">
          <a:avLst/>
        </a:prstGeom>
      </xdr:spPr>
    </xdr:pic>
    <xdr:clientData/>
  </xdr:twoCellAnchor>
  <xdr:twoCellAnchor editAs="oneCell">
    <xdr:from>
      <xdr:col>6</xdr:col>
      <xdr:colOff>1285875</xdr:colOff>
      <xdr:row>43</xdr:row>
      <xdr:rowOff>0</xdr:rowOff>
    </xdr:from>
    <xdr:to>
      <xdr:col>6</xdr:col>
      <xdr:colOff>1290637</xdr:colOff>
      <xdr:row>44</xdr:row>
      <xdr:rowOff>130367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DEDFDE3D-BA6F-49C9-B573-4E4B07C03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8629650"/>
          <a:ext cx="4762" cy="295467"/>
        </a:xfrm>
        <a:prstGeom prst="rect">
          <a:avLst/>
        </a:prstGeom>
      </xdr:spPr>
    </xdr:pic>
    <xdr:clientData/>
  </xdr:twoCellAnchor>
  <xdr:twoCellAnchor editAs="oneCell">
    <xdr:from>
      <xdr:col>6</xdr:col>
      <xdr:colOff>1285875</xdr:colOff>
      <xdr:row>43</xdr:row>
      <xdr:rowOff>0</xdr:rowOff>
    </xdr:from>
    <xdr:to>
      <xdr:col>6</xdr:col>
      <xdr:colOff>1290637</xdr:colOff>
      <xdr:row>44</xdr:row>
      <xdr:rowOff>130367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65191926-7430-4640-A7EB-588B0432E1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8629650"/>
          <a:ext cx="4762" cy="295467"/>
        </a:xfrm>
        <a:prstGeom prst="rect">
          <a:avLst/>
        </a:prstGeom>
      </xdr:spPr>
    </xdr:pic>
    <xdr:clientData/>
  </xdr:twoCellAnchor>
  <xdr:twoCellAnchor editAs="oneCell">
    <xdr:from>
      <xdr:col>8</xdr:col>
      <xdr:colOff>176830</xdr:colOff>
      <xdr:row>40</xdr:row>
      <xdr:rowOff>91722</xdr:rowOff>
    </xdr:from>
    <xdr:to>
      <xdr:col>10</xdr:col>
      <xdr:colOff>61340</xdr:colOff>
      <xdr:row>43</xdr:row>
      <xdr:rowOff>42333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9A75F35D-F591-4B6E-9D9B-CD7763F1C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9880" y="8226072"/>
          <a:ext cx="1103710" cy="445911"/>
        </a:xfrm>
        <a:prstGeom prst="rect">
          <a:avLst/>
        </a:prstGeom>
      </xdr:spPr>
    </xdr:pic>
    <xdr:clientData/>
  </xdr:twoCellAnchor>
  <xdr:twoCellAnchor editAs="oneCell">
    <xdr:from>
      <xdr:col>5</xdr:col>
      <xdr:colOff>522111</xdr:colOff>
      <xdr:row>40</xdr:row>
      <xdr:rowOff>91722</xdr:rowOff>
    </xdr:from>
    <xdr:to>
      <xdr:col>6</xdr:col>
      <xdr:colOff>803024</xdr:colOff>
      <xdr:row>43</xdr:row>
      <xdr:rowOff>112888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862BDC0B-EDE3-4312-B204-D7930E68A2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0611" y="8226072"/>
          <a:ext cx="858763" cy="516466"/>
        </a:xfrm>
        <a:prstGeom prst="rect">
          <a:avLst/>
        </a:prstGeom>
      </xdr:spPr>
    </xdr:pic>
    <xdr:clientData/>
  </xdr:twoCellAnchor>
  <xdr:twoCellAnchor editAs="oneCell">
    <xdr:from>
      <xdr:col>2</xdr:col>
      <xdr:colOff>366889</xdr:colOff>
      <xdr:row>40</xdr:row>
      <xdr:rowOff>70555</xdr:rowOff>
    </xdr:from>
    <xdr:to>
      <xdr:col>3</xdr:col>
      <xdr:colOff>299822</xdr:colOff>
      <xdr:row>43</xdr:row>
      <xdr:rowOff>129822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C9525F35-79C4-4F91-B7DD-B60774AC1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5589" y="8204905"/>
          <a:ext cx="790183" cy="5545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774701</xdr:colOff>
      <xdr:row>1</xdr:row>
      <xdr:rowOff>160291</xdr:rowOff>
    </xdr:from>
    <xdr:to>
      <xdr:col>3</xdr:col>
      <xdr:colOff>627184</xdr:colOff>
      <xdr:row>3</xdr:row>
      <xdr:rowOff>181986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BFB3F3D0-F984-4C72-80BB-D840BE896D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3401" y="395241"/>
          <a:ext cx="766883" cy="491595"/>
        </a:xfrm>
        <a:prstGeom prst="rect">
          <a:avLst/>
        </a:prstGeom>
      </xdr:spPr>
    </xdr:pic>
    <xdr:clientData/>
  </xdr:twoCellAnchor>
  <xdr:twoCellAnchor editAs="oneCell">
    <xdr:from>
      <xdr:col>6</xdr:col>
      <xdr:colOff>1285875</xdr:colOff>
      <xdr:row>45</xdr:row>
      <xdr:rowOff>0</xdr:rowOff>
    </xdr:from>
    <xdr:to>
      <xdr:col>6</xdr:col>
      <xdr:colOff>1290637</xdr:colOff>
      <xdr:row>46</xdr:row>
      <xdr:rowOff>130368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BB049E63-007A-440D-80B0-58F502DA4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3175" y="9207500"/>
          <a:ext cx="4762" cy="295468"/>
        </a:xfrm>
        <a:prstGeom prst="rect">
          <a:avLst/>
        </a:prstGeom>
      </xdr:spPr>
    </xdr:pic>
    <xdr:clientData/>
  </xdr:twoCellAnchor>
  <xdr:twoCellAnchor editAs="oneCell">
    <xdr:from>
      <xdr:col>8</xdr:col>
      <xdr:colOff>176830</xdr:colOff>
      <xdr:row>42</xdr:row>
      <xdr:rowOff>91722</xdr:rowOff>
    </xdr:from>
    <xdr:to>
      <xdr:col>9</xdr:col>
      <xdr:colOff>613789</xdr:colOff>
      <xdr:row>45</xdr:row>
      <xdr:rowOff>42332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DE7D611D-9DAD-4FD8-A6C1-BD7AC8C85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8130" y="8803922"/>
          <a:ext cx="1103709" cy="445910"/>
        </a:xfrm>
        <a:prstGeom prst="rect">
          <a:avLst/>
        </a:prstGeom>
      </xdr:spPr>
    </xdr:pic>
    <xdr:clientData/>
  </xdr:twoCellAnchor>
  <xdr:twoCellAnchor>
    <xdr:from>
      <xdr:col>11</xdr:col>
      <xdr:colOff>189679</xdr:colOff>
      <xdr:row>1</xdr:row>
      <xdr:rowOff>144981</xdr:rowOff>
    </xdr:from>
    <xdr:to>
      <xdr:col>12</xdr:col>
      <xdr:colOff>195003</xdr:colOff>
      <xdr:row>3</xdr:row>
      <xdr:rowOff>194016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55959A93-3344-4908-805D-3E36E35FD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3629" y="379931"/>
          <a:ext cx="735574" cy="5189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334285</xdr:colOff>
      <xdr:row>42</xdr:row>
      <xdr:rowOff>91722</xdr:rowOff>
    </xdr:from>
    <xdr:to>
      <xdr:col>13</xdr:col>
      <xdr:colOff>194027</xdr:colOff>
      <xdr:row>45</xdr:row>
      <xdr:rowOff>73938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6C6EDB8F-E248-49CC-897F-D9F9B2BE53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8485" y="8803922"/>
          <a:ext cx="742392" cy="477516"/>
        </a:xfrm>
        <a:prstGeom prst="rect">
          <a:avLst/>
        </a:prstGeom>
      </xdr:spPr>
    </xdr:pic>
    <xdr:clientData/>
  </xdr:twoCellAnchor>
  <xdr:twoCellAnchor editAs="oneCell">
    <xdr:from>
      <xdr:col>1</xdr:col>
      <xdr:colOff>316795</xdr:colOff>
      <xdr:row>1</xdr:row>
      <xdr:rowOff>106538</xdr:rowOff>
    </xdr:from>
    <xdr:to>
      <xdr:col>2</xdr:col>
      <xdr:colOff>555341</xdr:colOff>
      <xdr:row>3</xdr:row>
      <xdr:rowOff>225622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BAF9266F-A417-435C-BE39-D3C8161B2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745" y="341488"/>
          <a:ext cx="778296" cy="588984"/>
        </a:xfrm>
        <a:prstGeom prst="rect">
          <a:avLst/>
        </a:prstGeom>
      </xdr:spPr>
    </xdr:pic>
    <xdr:clientData/>
  </xdr:twoCellAnchor>
  <xdr:twoCellAnchor editAs="oneCell">
    <xdr:from>
      <xdr:col>12</xdr:col>
      <xdr:colOff>401994</xdr:colOff>
      <xdr:row>1</xdr:row>
      <xdr:rowOff>155223</xdr:rowOff>
    </xdr:from>
    <xdr:to>
      <xdr:col>13</xdr:col>
      <xdr:colOff>287163</xdr:colOff>
      <xdr:row>3</xdr:row>
      <xdr:rowOff>223844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5C19F2D-95E8-4C45-8086-C6C3AD63F29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749" t="51389" r="5173" b="9197"/>
        <a:stretch/>
      </xdr:blipFill>
      <xdr:spPr>
        <a:xfrm>
          <a:off x="11146194" y="390173"/>
          <a:ext cx="767819" cy="538521"/>
        </a:xfrm>
        <a:prstGeom prst="rect">
          <a:avLst/>
        </a:prstGeom>
      </xdr:spPr>
    </xdr:pic>
    <xdr:clientData/>
  </xdr:twoCellAnchor>
  <xdr:twoCellAnchor editAs="oneCell">
    <xdr:from>
      <xdr:col>5</xdr:col>
      <xdr:colOff>522111</xdr:colOff>
      <xdr:row>42</xdr:row>
      <xdr:rowOff>91722</xdr:rowOff>
    </xdr:from>
    <xdr:to>
      <xdr:col>6</xdr:col>
      <xdr:colOff>803023</xdr:colOff>
      <xdr:row>45</xdr:row>
      <xdr:rowOff>112887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F13A282F-E026-4CFF-A504-A448D3C6CF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1561" y="8803922"/>
          <a:ext cx="858762" cy="516465"/>
        </a:xfrm>
        <a:prstGeom prst="rect">
          <a:avLst/>
        </a:prstGeom>
      </xdr:spPr>
    </xdr:pic>
    <xdr:clientData/>
  </xdr:twoCellAnchor>
  <xdr:twoCellAnchor editAs="oneCell">
    <xdr:from>
      <xdr:col>2</xdr:col>
      <xdr:colOff>211666</xdr:colOff>
      <xdr:row>42</xdr:row>
      <xdr:rowOff>56444</xdr:rowOff>
    </xdr:from>
    <xdr:to>
      <xdr:col>3</xdr:col>
      <xdr:colOff>88155</xdr:colOff>
      <xdr:row>45</xdr:row>
      <xdr:rowOff>115710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FF3B6BFC-EB83-4687-BD36-6BCC727744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0366" y="8768644"/>
          <a:ext cx="790889" cy="5545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&#1052;&#1086;&#1081;%20&#1076;&#1080;&#1089;&#1082;/&#1089;&#1086;&#1088;&#1077;&#1074;&#1085;&#1086;&#1074;&#1072;&#1085;&#1080;&#1103;%202024/&#1090;&#1088;&#1077;&#1082;/&#1084;&#1072;&#1088;&#1090;%2001-06%20&#1063;&#1056;%20&#1050;&#1056;%20&#1055;&#1056;%20&#1042;&#1057;/&#1056;&#1072;&#1073;&#1086;&#1095;&#1072;&#1103;/&#1056;&#1072;&#1073;&#1086;&#1095;&#1072;&#1103;%20&#1063;&#1056;-&#1050;&#1056;-&#1055;&#1056;-&#1042;&#1057;-%202024%20&#8212;%20&#1080;&#1090;&#1086;&#1075;&#1086;&#1074;&#1099;&#1077;%20&#1087;&#1088;&#1086;&#1090;&#108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писок"/>
      <sheetName val="Лист2"/>
      <sheetName val="спиУЧ-ВС."/>
      <sheetName val="спиУЧ-ПР"/>
      <sheetName val="спиУЧ-КР"/>
      <sheetName val="спиУЧ-ЧР"/>
      <sheetName val="КР"/>
      <sheetName val="ст. пара 4км М"/>
      <sheetName val="пар 4км-квал М"/>
      <sheetName val="Ст Пара -фин М"/>
      <sheetName val="пар 4км-фин М "/>
      <sheetName val="ст. пара 4км Ж"/>
      <sheetName val="пар 4км-квал Ж"/>
      <sheetName val="Ст Пара -фин Ж"/>
      <sheetName val="пар 4км-фин Ж"/>
      <sheetName val="Ст0,5км см Ж (2)"/>
      <sheetName val="0,5км см Ж"/>
      <sheetName val="Ст1км см М (2)"/>
      <sheetName val="1км см М рез."/>
      <sheetName val="Ст0,5км см Ж"/>
      <sheetName val="Ст1км см М"/>
      <sheetName val="ЧР"/>
      <sheetName val="Ст.пара  Муж"/>
      <sheetName val="пара  1-й Эт Муж"/>
      <sheetName val="пара  2-й Эт Муж"/>
      <sheetName val="пара финал Муж"/>
      <sheetName val="Ст.пара Жен"/>
      <sheetName val="пара  1-й Эт Жен"/>
      <sheetName val="пара  2-й Эт Жен"/>
      <sheetName val="пара финал Жен"/>
      <sheetName val="ПР"/>
      <sheetName val="СТ квал.команда Ю-ки17-18"/>
      <sheetName val="Квал Ю-ки17-18"/>
      <sheetName val="Ст фин.команда Ю-ки17-18"/>
      <sheetName val="Финал ком.Ю-ки17-18"/>
      <sheetName val="СТ квал.команда Ю-ки19-22"/>
      <sheetName val="Квал Ю-ки19-22"/>
      <sheetName val="Ст фин.команда Ю-ки19-22"/>
      <sheetName val="Финал ком.Ю-ки19-22"/>
      <sheetName val="СТ квал.команда Ю17-18"/>
      <sheetName val="Квал Ю17-18"/>
      <sheetName val="Ст фин.команда Ю17-18"/>
      <sheetName val="Финал ком.Ю17-18"/>
      <sheetName val="СТ квал.команда Ю19-22"/>
      <sheetName val="Квал Ю19-22"/>
      <sheetName val="Ст фин.команда Ю19-22"/>
      <sheetName val="Финал ком.Ю19-22"/>
      <sheetName val="ст. пара 3км Ю17-18"/>
      <sheetName val="пар 3км-квал Ю17-18"/>
      <sheetName val="Ст Пара -фин Ю17-18"/>
      <sheetName val="пар 3км-фин Ю17-18 "/>
      <sheetName val="ст. пара 3км Ю19-22"/>
      <sheetName val="пар 3км-квал Ю19-22"/>
      <sheetName val="Ст Пара -фин Ю19-22"/>
      <sheetName val="пар 3км-фин Ю19-22"/>
      <sheetName val="ст. пара 2км Ю-ки17-18"/>
      <sheetName val="пар 2км-квал Ю-ки17-18"/>
      <sheetName val="Ст Пара -фин Ю-ки17-18"/>
      <sheetName val="пар 2км-фин Ю-ки17-18 "/>
      <sheetName val="ст. пара 2км Ю-ки19-22"/>
      <sheetName val="пар 2км-квал Ю-ки19-22"/>
      <sheetName val="Ст Пара -фин Ю-ки19-22"/>
      <sheetName val="пар 2км-фин Ю-ки 19-22"/>
      <sheetName val="Ст.пара Ю"/>
      <sheetName val="пара  1-й Эт Ю"/>
      <sheetName val="пара  2-й Эт Ю"/>
      <sheetName val="пара финал Ю"/>
      <sheetName val="Ст.пара Юн-ки"/>
      <sheetName val="пара 1-й Эт Ю-ки"/>
      <sheetName val="пара 2-й Эт Ю-ки "/>
      <sheetName val="пара финал Ю-ки"/>
      <sheetName val="ВС"/>
      <sheetName val="Ж квалА"/>
      <sheetName val=" скретч Ж квал А"/>
      <sheetName val="Ж квалВ"/>
      <sheetName val=" скретч Ж квал В "/>
      <sheetName val="СТ скретч Ж."/>
      <sheetName val=" скретч Ж"/>
      <sheetName val="СТ скретч М."/>
      <sheetName val=" скретч М"/>
      <sheetName val="СТ выб Ж."/>
      <sheetName val=" с выбыванием Ж"/>
      <sheetName val="СТ выб М"/>
      <sheetName val=" с выбыванием М"/>
      <sheetName val="СТ  по очкам Ж."/>
      <sheetName val="СТ по очкам Ж "/>
      <sheetName val="по очкам Ж"/>
      <sheetName val="СТ  по очкам М (2)"/>
      <sheetName val="по очкам М"/>
      <sheetName val="Ст.кейрин Ж"/>
      <sheetName val="сетка кейрин Ж"/>
      <sheetName val="кейрин Ж "/>
      <sheetName val="Ст.кейрин М"/>
      <sheetName val="сеткакейрин М.22"/>
      <sheetName val="кейрин М"/>
      <sheetName val="Ст.кейрин Ю"/>
      <sheetName val="сетка кейрин Ю17-18(15) "/>
      <sheetName val="кейрин Ю-ры"/>
      <sheetName val="Ст.кейрин Ю-ки"/>
      <sheetName val="сетка кейрин Ю-ки(12)"/>
      <sheetName val="кейрин Ю-ки"/>
      <sheetName val="сетка кейрин Ж-12 "/>
      <sheetName val="сетка кейрин Ю-р(12)"/>
      <sheetName val="сетка кейрин Ю-ки-25"/>
      <sheetName val="Ст.гит сх 200м Ю-ки"/>
      <sheetName val="квал.200м см Ю-ки"/>
      <sheetName val="сетка спринт Ю-ки8 "/>
      <sheetName val=" спринт Ю-ки"/>
      <sheetName val="Ст.гит сх 200м Ю"/>
      <sheetName val="квал.200м см Ю"/>
      <sheetName val="сетка спринт Ю-ры-16 "/>
      <sheetName val=" спринт Ю-ры"/>
      <sheetName val="Ст.гит сх 200м Ж"/>
      <sheetName val="квал.200м см Ж"/>
      <sheetName val="сетка спринт Ж-8"/>
      <sheetName val=" спринт Ж"/>
      <sheetName val="Ст.гит сх 200м М "/>
      <sheetName val="квал.200м см М "/>
      <sheetName val="сетка спринт М"/>
      <sheetName val=" спринт М"/>
    </sheetNames>
    <sheetDataSet>
      <sheetData sheetId="0" refreshError="1">
        <row r="1">
          <cell r="A1" t="str">
            <v>№</v>
          </cell>
          <cell r="B1" t="str">
            <v>ФИО</v>
          </cell>
          <cell r="C1" t="str">
            <v>UCI ID</v>
          </cell>
          <cell r="D1" t="str">
            <v>Дата</v>
          </cell>
          <cell r="E1" t="str">
            <v>Разряд</v>
          </cell>
          <cell r="F1" t="str">
            <v>территориальная принадлежность</v>
          </cell>
          <cell r="G1" t="str">
            <v>принадлежность к организации</v>
          </cell>
          <cell r="H1" t="str">
            <v>КР</v>
          </cell>
          <cell r="I1" t="str">
            <v>ЧР</v>
          </cell>
          <cell r="J1" t="str">
            <v>ПР</v>
          </cell>
          <cell r="K1" t="str">
            <v>ВС</v>
          </cell>
        </row>
        <row r="2">
          <cell r="B2" t="str">
            <v>КР-ЧР</v>
          </cell>
        </row>
        <row r="3">
          <cell r="A3">
            <v>1</v>
          </cell>
          <cell r="B3" t="str">
            <v>ПОПОВ Антон</v>
          </cell>
          <cell r="C3">
            <v>10015328509</v>
          </cell>
          <cell r="D3">
            <v>36190</v>
          </cell>
          <cell r="E3" t="str">
            <v>МС</v>
          </cell>
          <cell r="F3" t="str">
            <v>Воронежская обл.-Омская обл.</v>
          </cell>
          <cell r="G3" t="str">
            <v>ЦСКА - МБУ ДО СШОР № 8 - "СШОР "Академия велоспорта"</v>
          </cell>
          <cell r="H3">
            <v>1</v>
          </cell>
          <cell r="K3">
            <v>1</v>
          </cell>
        </row>
        <row r="4">
          <cell r="A4">
            <v>2</v>
          </cell>
          <cell r="B4" t="str">
            <v>КИРЖАЙКИН Никита</v>
          </cell>
          <cell r="C4">
            <v>10010085960</v>
          </cell>
          <cell r="D4">
            <v>34246</v>
          </cell>
          <cell r="E4" t="str">
            <v>МС</v>
          </cell>
          <cell r="F4" t="str">
            <v>Респ. Крым - Омская обл.</v>
          </cell>
          <cell r="G4" t="str">
            <v xml:space="preserve"> ГБУ РК "ЦСП СК РК"- ГБУ ДО РК "СШОР по велоспорту "Крым" - "СШОР "Академия велоспорта" </v>
          </cell>
          <cell r="H4">
            <v>1</v>
          </cell>
          <cell r="I4">
            <v>1</v>
          </cell>
          <cell r="K4">
            <v>1</v>
          </cell>
        </row>
        <row r="5">
          <cell r="A5">
            <v>3</v>
          </cell>
          <cell r="B5" t="str">
            <v>НИЧИПУРЕНКО Павел</v>
          </cell>
          <cell r="C5">
            <v>10010193367</v>
          </cell>
          <cell r="D5">
            <v>36098</v>
          </cell>
          <cell r="E5" t="str">
            <v>МС</v>
          </cell>
          <cell r="F5" t="str">
            <v>Омская обл.- Респ. Крым</v>
          </cell>
          <cell r="G5" t="str">
            <v>"СШОР "Академия велоспорта" - ГБУ РК "ЦСП СК РК"</v>
          </cell>
          <cell r="I5">
            <v>1</v>
          </cell>
          <cell r="K5">
            <v>1</v>
          </cell>
        </row>
        <row r="6">
          <cell r="A6">
            <v>4</v>
          </cell>
          <cell r="B6" t="str">
            <v>ЗАЛИПЯТСКИЙ Иван</v>
          </cell>
          <cell r="C6">
            <v>10077952416</v>
          </cell>
          <cell r="D6">
            <v>37631</v>
          </cell>
          <cell r="E6" t="str">
            <v>МС</v>
          </cell>
          <cell r="F6" t="str">
            <v>Омская обл.- Респ. Крым</v>
          </cell>
          <cell r="G6" t="str">
            <v>"СШОР "Академия велоспорта" - ГБУ РК "ЦСП СК РК"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</row>
        <row r="7">
          <cell r="A7">
            <v>5</v>
          </cell>
          <cell r="B7" t="str">
            <v>ПРОКУРАТОВ Александр</v>
          </cell>
          <cell r="C7">
            <v>10091885555</v>
          </cell>
          <cell r="D7">
            <v>38571</v>
          </cell>
          <cell r="E7" t="str">
            <v>КМС</v>
          </cell>
          <cell r="F7" t="str">
            <v>Омская обл.</v>
          </cell>
          <cell r="G7" t="str">
            <v>"СШОР "Академия велоспорта"</v>
          </cell>
          <cell r="H7">
            <v>1</v>
          </cell>
          <cell r="I7">
            <v>1</v>
          </cell>
          <cell r="J7">
            <v>1</v>
          </cell>
          <cell r="K7">
            <v>1</v>
          </cell>
        </row>
        <row r="8">
          <cell r="A8">
            <v>6</v>
          </cell>
          <cell r="B8" t="str">
            <v>ЕРЁМКИН Аркадий</v>
          </cell>
          <cell r="C8">
            <v>10013902104</v>
          </cell>
          <cell r="D8">
            <v>35191</v>
          </cell>
          <cell r="E8" t="str">
            <v>МС</v>
          </cell>
          <cell r="F8" t="str">
            <v>Омская обл. - Новосибирская обл.</v>
          </cell>
          <cell r="G8" t="str">
            <v>"СШОР "Академия велоспорта"- Новосибирская обл.Н(К)УОР</v>
          </cell>
          <cell r="K8">
            <v>1</v>
          </cell>
        </row>
        <row r="9">
          <cell r="A9">
            <v>7</v>
          </cell>
          <cell r="B9" t="str">
            <v>ТЕРЕШЕНОК Виталий</v>
          </cell>
          <cell r="C9">
            <v>10095787480</v>
          </cell>
          <cell r="D9">
            <v>37065</v>
          </cell>
          <cell r="E9" t="str">
            <v>МС</v>
          </cell>
          <cell r="F9" t="str">
            <v>Омская обл.-Новосибирская обл.</v>
          </cell>
          <cell r="G9" t="str">
            <v>"СШОР "Академия велоспорта"</v>
          </cell>
          <cell r="I9">
            <v>1</v>
          </cell>
          <cell r="K9">
            <v>1</v>
          </cell>
        </row>
        <row r="10">
          <cell r="A10">
            <v>8</v>
          </cell>
          <cell r="B10" t="str">
            <v>ШЕВЦОВ Андрей</v>
          </cell>
          <cell r="C10">
            <v>10059156745</v>
          </cell>
          <cell r="D10">
            <v>37811</v>
          </cell>
          <cell r="E10" t="str">
            <v>МС</v>
          </cell>
          <cell r="F10" t="str">
            <v>Омская обл.- Кемеровская обл.</v>
          </cell>
          <cell r="G10" t="str">
            <v>ФГБУ СГУОР-"СШОР "Академия велоспорта"- Кемеровская обл.</v>
          </cell>
          <cell r="H10">
            <v>1</v>
          </cell>
          <cell r="I10">
            <v>1</v>
          </cell>
          <cell r="K10">
            <v>1</v>
          </cell>
        </row>
        <row r="11">
          <cell r="A11">
            <v>9</v>
          </cell>
          <cell r="B11" t="str">
            <v>ШЕСТАКОВ Артем</v>
          </cell>
          <cell r="C11">
            <v>10062526988</v>
          </cell>
          <cell r="D11">
            <v>37882</v>
          </cell>
          <cell r="E11" t="str">
            <v>КМС</v>
          </cell>
          <cell r="F11" t="str">
            <v>Омская обл. - Новосибирская обл.</v>
          </cell>
          <cell r="G11" t="str">
            <v>ФГБУ СГУОР-"СШОР "Академия велоспорта"-МБУ СШ ТЭИС Новосибирская обл.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A12">
            <v>10</v>
          </cell>
          <cell r="B12" t="str">
            <v>ПУРЫГИН Максим</v>
          </cell>
          <cell r="C12">
            <v>10081650136</v>
          </cell>
          <cell r="D12">
            <v>38520</v>
          </cell>
          <cell r="E12" t="str">
            <v>МС</v>
          </cell>
          <cell r="F12" t="str">
            <v>Омская обл.</v>
          </cell>
          <cell r="G12" t="str">
            <v>"СШОР "Академия велоспорта"</v>
          </cell>
          <cell r="I12">
            <v>1</v>
          </cell>
          <cell r="K12">
            <v>1</v>
          </cell>
        </row>
        <row r="13">
          <cell r="A13">
            <v>11</v>
          </cell>
          <cell r="B13" t="str">
            <v>ЛУЧНИКОВ Егор</v>
          </cell>
          <cell r="C13">
            <v>10055306451</v>
          </cell>
          <cell r="D13">
            <v>37883</v>
          </cell>
          <cell r="E13" t="str">
            <v>МС</v>
          </cell>
          <cell r="F13" t="str">
            <v>Омская обл. - Новосибирская обл.</v>
          </cell>
          <cell r="G13" t="str">
            <v>"СШОР "Академия велоспорта"-МБУ СШ ТЭИС Новосибирская обл.</v>
          </cell>
          <cell r="J13">
            <v>1</v>
          </cell>
          <cell r="K13">
            <v>1</v>
          </cell>
        </row>
        <row r="14">
          <cell r="A14">
            <v>12</v>
          </cell>
          <cell r="B14" t="str">
            <v>ТИШКИН Александр</v>
          </cell>
          <cell r="C14">
            <v>10078794292</v>
          </cell>
          <cell r="D14">
            <v>37768</v>
          </cell>
          <cell r="E14" t="str">
            <v>МС</v>
          </cell>
          <cell r="F14" t="str">
            <v>Омская обл.- Респ. Крым</v>
          </cell>
          <cell r="G14" t="str">
            <v>"СШОР "Академия велоспорта" - ГБУ РК "ЦСП СК РК"</v>
          </cell>
          <cell r="H14">
            <v>1</v>
          </cell>
          <cell r="K14">
            <v>1</v>
          </cell>
        </row>
        <row r="15">
          <cell r="A15">
            <v>13</v>
          </cell>
          <cell r="B15" t="str">
            <v>ЛЯШКО Владислав</v>
          </cell>
          <cell r="C15">
            <v>10092621038</v>
          </cell>
          <cell r="D15">
            <v>38191</v>
          </cell>
          <cell r="E15" t="str">
            <v>МС</v>
          </cell>
          <cell r="F15" t="str">
            <v>Омская обл. - Новосибирская обл.</v>
          </cell>
          <cell r="G15" t="str">
            <v>"СШОР "Академия велоспорта"- Новосибирская обл.Н(К)УОР</v>
          </cell>
          <cell r="I15">
            <v>1</v>
          </cell>
          <cell r="J15">
            <v>1</v>
          </cell>
          <cell r="K15">
            <v>1</v>
          </cell>
        </row>
        <row r="16">
          <cell r="A16">
            <v>14</v>
          </cell>
          <cell r="B16" t="str">
            <v>ВЕДМИДЬ Георгий</v>
          </cell>
          <cell r="C16">
            <v>10062636217</v>
          </cell>
          <cell r="D16">
            <v>38114</v>
          </cell>
          <cell r="E16" t="str">
            <v>КМС</v>
          </cell>
          <cell r="F16" t="str">
            <v>Омская обл.</v>
          </cell>
          <cell r="G16" t="str">
            <v>"СШОР "Академия велоспорта"</v>
          </cell>
          <cell r="I16">
            <v>1</v>
          </cell>
          <cell r="J16">
            <v>1</v>
          </cell>
          <cell r="K16">
            <v>1</v>
          </cell>
        </row>
        <row r="17">
          <cell r="A17">
            <v>15</v>
          </cell>
          <cell r="B17" t="str">
            <v>БАЗАЕВ Артем</v>
          </cell>
          <cell r="C17">
            <v>10082231732</v>
          </cell>
          <cell r="D17">
            <v>38437</v>
          </cell>
          <cell r="E17" t="str">
            <v>КМС</v>
          </cell>
          <cell r="F17" t="str">
            <v>Омская обл.</v>
          </cell>
          <cell r="G17" t="str">
            <v>ФГБУ СГУОР -"СШОР" Академия велоспорта"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</row>
        <row r="18">
          <cell r="A18">
            <v>16</v>
          </cell>
          <cell r="B18" t="str">
            <v>ТЕТЕНКОВ Глеб</v>
          </cell>
          <cell r="C18">
            <v>10059788659</v>
          </cell>
          <cell r="D18">
            <v>38012</v>
          </cell>
          <cell r="E18" t="str">
            <v>МС</v>
          </cell>
          <cell r="F18" t="str">
            <v>Омская обл.-Новосибирская обл.</v>
          </cell>
          <cell r="G18" t="str">
            <v>"СШОР "Академия велоспорта"-МБУ СШ ТЭИС Новосибирская обл.</v>
          </cell>
          <cell r="J18">
            <v>1</v>
          </cell>
          <cell r="K18">
            <v>1</v>
          </cell>
        </row>
        <row r="19">
          <cell r="A19">
            <v>17</v>
          </cell>
          <cell r="B19" t="str">
            <v>МУРАШКО Дмитрий</v>
          </cell>
          <cell r="C19">
            <v>10034972524</v>
          </cell>
          <cell r="D19">
            <v>26718</v>
          </cell>
          <cell r="E19" t="str">
            <v>МСМК</v>
          </cell>
          <cell r="F19" t="str">
            <v>Омская обл.</v>
          </cell>
          <cell r="G19" t="str">
            <v>"СШОР "Академия велоспорта"</v>
          </cell>
          <cell r="K19">
            <v>1</v>
          </cell>
        </row>
        <row r="20">
          <cell r="A20">
            <v>18</v>
          </cell>
          <cell r="B20" t="str">
            <v>МУХИН Михаил</v>
          </cell>
          <cell r="C20">
            <v>10105335415</v>
          </cell>
          <cell r="D20">
            <v>38507</v>
          </cell>
          <cell r="E20" t="str">
            <v>МС</v>
          </cell>
          <cell r="F20" t="str">
            <v>Омская обл.</v>
          </cell>
          <cell r="G20" t="str">
            <v>"СШОР "Академия велоспорта"</v>
          </cell>
          <cell r="I20">
            <v>1</v>
          </cell>
          <cell r="J20">
            <v>1</v>
          </cell>
          <cell r="K20">
            <v>1</v>
          </cell>
        </row>
        <row r="21">
          <cell r="A21">
            <v>19</v>
          </cell>
          <cell r="B21" t="str">
            <v>ПАТРИН Ярослав</v>
          </cell>
          <cell r="C21">
            <v>10093607206</v>
          </cell>
          <cell r="D21">
            <v>38650</v>
          </cell>
          <cell r="E21" t="str">
            <v>КМС</v>
          </cell>
          <cell r="F21" t="str">
            <v>Омская обл.</v>
          </cell>
          <cell r="G21" t="str">
            <v>"СШОР "Академия велоспорта"</v>
          </cell>
          <cell r="I21">
            <v>1</v>
          </cell>
          <cell r="J21">
            <v>1</v>
          </cell>
          <cell r="K21">
            <v>1</v>
          </cell>
        </row>
        <row r="22">
          <cell r="A22">
            <v>20</v>
          </cell>
        </row>
        <row r="23">
          <cell r="A23">
            <v>21</v>
          </cell>
          <cell r="B23" t="str">
            <v>КУЗЬМЕНКО Николай</v>
          </cell>
          <cell r="C23">
            <v>10091972047</v>
          </cell>
          <cell r="D23">
            <v>38679</v>
          </cell>
          <cell r="E23" t="str">
            <v>МС</v>
          </cell>
          <cell r="F23" t="str">
            <v>Омская обл.</v>
          </cell>
          <cell r="G23" t="str">
            <v>"СШОР "Академия велоспорта"</v>
          </cell>
          <cell r="I23">
            <v>1</v>
          </cell>
          <cell r="J23">
            <v>1</v>
          </cell>
          <cell r="K23">
            <v>1</v>
          </cell>
        </row>
        <row r="24">
          <cell r="A24">
            <v>22</v>
          </cell>
          <cell r="B24" t="str">
            <v>ГОДИН Михаил</v>
          </cell>
          <cell r="C24">
            <v>10090441164</v>
          </cell>
          <cell r="D24">
            <v>38312</v>
          </cell>
          <cell r="E24" t="str">
            <v>МС</v>
          </cell>
          <cell r="F24" t="str">
            <v>Санкт-Петербург</v>
          </cell>
          <cell r="G24" t="str">
            <v>СПБ ГБПОУ УОР № 1</v>
          </cell>
          <cell r="H24">
            <v>1</v>
          </cell>
          <cell r="I24">
            <v>1</v>
          </cell>
          <cell r="K24">
            <v>1</v>
          </cell>
        </row>
        <row r="25">
          <cell r="A25">
            <v>23</v>
          </cell>
          <cell r="B25" t="str">
            <v>АЛЕКСЕЕВ Лаврентий</v>
          </cell>
          <cell r="C25">
            <v>10103577792</v>
          </cell>
          <cell r="D25">
            <v>37602</v>
          </cell>
          <cell r="E25" t="str">
            <v>МС</v>
          </cell>
          <cell r="F25" t="str">
            <v>Санкт-Петербург</v>
          </cell>
          <cell r="G25" t="str">
            <v>СПБ ГБПОУ УОР № 1</v>
          </cell>
          <cell r="H25">
            <v>1</v>
          </cell>
          <cell r="I25">
            <v>1</v>
          </cell>
          <cell r="K25">
            <v>1</v>
          </cell>
        </row>
        <row r="26">
          <cell r="A26">
            <v>24</v>
          </cell>
          <cell r="B26" t="str">
            <v>ШЕКЕЛАШВИЛИ Давид</v>
          </cell>
          <cell r="C26">
            <v>10063781322</v>
          </cell>
          <cell r="D26">
            <v>37834</v>
          </cell>
          <cell r="E26" t="str">
            <v>МС</v>
          </cell>
          <cell r="F26" t="str">
            <v>Санкт-Петербург</v>
          </cell>
          <cell r="G26" t="str">
            <v>СПБ ГБПОУ УОР № 1</v>
          </cell>
          <cell r="H26">
            <v>1</v>
          </cell>
          <cell r="I26">
            <v>1</v>
          </cell>
          <cell r="K26">
            <v>1</v>
          </cell>
        </row>
        <row r="27">
          <cell r="A27">
            <v>25</v>
          </cell>
          <cell r="B27" t="str">
            <v>ИЕВЛЕВ Константин</v>
          </cell>
          <cell r="C27">
            <v>10055304633</v>
          </cell>
          <cell r="D27">
            <v>37870</v>
          </cell>
          <cell r="E27" t="str">
            <v>КМС</v>
          </cell>
          <cell r="F27" t="str">
            <v>Санкт-Петербург</v>
          </cell>
          <cell r="G27" t="str">
            <v>СПБ ГБПОУ УОР № 1</v>
          </cell>
          <cell r="H27">
            <v>1</v>
          </cell>
          <cell r="I27">
            <v>1</v>
          </cell>
          <cell r="K27">
            <v>1</v>
          </cell>
        </row>
        <row r="28">
          <cell r="A28">
            <v>26</v>
          </cell>
          <cell r="B28" t="str">
            <v>НАУМОВ Максим</v>
          </cell>
          <cell r="C28">
            <v>10034934431</v>
          </cell>
          <cell r="D28">
            <v>36630</v>
          </cell>
          <cell r="E28" t="str">
            <v>МС</v>
          </cell>
          <cell r="F28" t="str">
            <v>Тульская обл.-Свердловская обл.</v>
          </cell>
          <cell r="G28" t="str">
            <v>СШОР "Велосипедный спорт"-ГУ ТО ЦСП-Свердловская обл.</v>
          </cell>
          <cell r="H28">
            <v>1</v>
          </cell>
          <cell r="I28">
            <v>1</v>
          </cell>
          <cell r="K28">
            <v>1</v>
          </cell>
        </row>
        <row r="29">
          <cell r="A29">
            <v>27</v>
          </cell>
          <cell r="B29" t="str">
            <v>ГИРИЛОВИЧ Игорь</v>
          </cell>
          <cell r="C29">
            <v>10083104530</v>
          </cell>
          <cell r="D29">
            <v>38427</v>
          </cell>
          <cell r="E29" t="str">
            <v>МС</v>
          </cell>
          <cell r="F29" t="str">
            <v>Тульская обл.</v>
          </cell>
          <cell r="G29" t="str">
            <v>СШОР "Велосипедный спорт"-ГУ ТО ЦСП</v>
          </cell>
          <cell r="H29">
            <v>1</v>
          </cell>
          <cell r="I29">
            <v>1</v>
          </cell>
          <cell r="K29">
            <v>1</v>
          </cell>
        </row>
        <row r="30">
          <cell r="A30">
            <v>28</v>
          </cell>
          <cell r="B30" t="str">
            <v>МЕДЕНЕЦ Богдан</v>
          </cell>
          <cell r="C30">
            <v>10082411180</v>
          </cell>
          <cell r="D30">
            <v>38034</v>
          </cell>
          <cell r="E30" t="str">
            <v>МС</v>
          </cell>
          <cell r="F30" t="str">
            <v>Тульская обл.</v>
          </cell>
          <cell r="G30" t="str">
            <v>СШОР "Велосипедный спорт"-ГУ ТО ЦСП</v>
          </cell>
          <cell r="H30">
            <v>1</v>
          </cell>
          <cell r="K30">
            <v>1</v>
          </cell>
        </row>
        <row r="31">
          <cell r="A31">
            <v>29</v>
          </cell>
          <cell r="B31" t="str">
            <v>НЕСТЕРОВ Дмитрий</v>
          </cell>
          <cell r="C31">
            <v>10015266972</v>
          </cell>
          <cell r="D31">
            <v>36202</v>
          </cell>
          <cell r="E31" t="str">
            <v>МСМК</v>
          </cell>
          <cell r="F31" t="str">
            <v>Тульская обл.</v>
          </cell>
          <cell r="G31" t="str">
            <v>СШОР "Велосипедный спорт"-ГУ ТО ЦСП</v>
          </cell>
          <cell r="H31">
            <v>1</v>
          </cell>
          <cell r="I31">
            <v>1</v>
          </cell>
          <cell r="K31">
            <v>1</v>
          </cell>
        </row>
        <row r="32">
          <cell r="A32">
            <v>30</v>
          </cell>
          <cell r="B32" t="str">
            <v>ДУБЧЕНКО Александр</v>
          </cell>
          <cell r="C32">
            <v>10007772108</v>
          </cell>
          <cell r="D32">
            <v>34749</v>
          </cell>
          <cell r="E32" t="str">
            <v>МСМК</v>
          </cell>
          <cell r="F32" t="str">
            <v>Тульская обл.</v>
          </cell>
          <cell r="G32" t="str">
            <v>СШОР "Велосипедный спорт"-ГУ ТО ЦСП</v>
          </cell>
          <cell r="H32">
            <v>1</v>
          </cell>
          <cell r="I32">
            <v>1</v>
          </cell>
          <cell r="K32">
            <v>1</v>
          </cell>
        </row>
        <row r="33">
          <cell r="A33">
            <v>31</v>
          </cell>
          <cell r="B33" t="str">
            <v>СПИРИН Вениамин</v>
          </cell>
          <cell r="C33">
            <v>10036031844</v>
          </cell>
          <cell r="D33">
            <v>36989</v>
          </cell>
          <cell r="E33" t="str">
            <v>МС</v>
          </cell>
          <cell r="F33" t="str">
            <v>Москва</v>
          </cell>
          <cell r="G33" t="str">
            <v>ГБПОУ "МССУОР №2" Москомспорта- Динамо</v>
          </cell>
          <cell r="H33">
            <v>1</v>
          </cell>
          <cell r="I33">
            <v>1</v>
          </cell>
          <cell r="K33">
            <v>1</v>
          </cell>
        </row>
        <row r="34">
          <cell r="A34">
            <v>32</v>
          </cell>
          <cell r="B34" t="str">
            <v>ГЛАДЫШЕВ Иван</v>
          </cell>
          <cell r="C34">
            <v>10036069533</v>
          </cell>
          <cell r="D34">
            <v>37116</v>
          </cell>
          <cell r="E34" t="str">
            <v>МСМК</v>
          </cell>
          <cell r="F34" t="str">
            <v>Москва</v>
          </cell>
          <cell r="G34" t="str">
            <v>ГБПОУ "МССУОР №2" Москомспорта- Динамо</v>
          </cell>
          <cell r="H34">
            <v>1</v>
          </cell>
          <cell r="I34">
            <v>1</v>
          </cell>
          <cell r="K34">
            <v>1</v>
          </cell>
        </row>
        <row r="35">
          <cell r="A35">
            <v>33</v>
          </cell>
          <cell r="B35" t="str">
            <v>БУРЛАКОВ Данила</v>
          </cell>
          <cell r="C35">
            <v>10034956154</v>
          </cell>
          <cell r="D35">
            <v>36828</v>
          </cell>
          <cell r="E35" t="str">
            <v>МСМК</v>
          </cell>
          <cell r="F35" t="str">
            <v>Москва</v>
          </cell>
          <cell r="G35" t="str">
            <v>ГБПОУ "МССУОР №2" Москомспорта- Динамо</v>
          </cell>
          <cell r="H35">
            <v>1</v>
          </cell>
          <cell r="I35">
            <v>1</v>
          </cell>
          <cell r="K35">
            <v>1</v>
          </cell>
        </row>
        <row r="36">
          <cell r="A36">
            <v>34</v>
          </cell>
          <cell r="B36" t="str">
            <v>ЯВЕНКОВ Александр</v>
          </cell>
          <cell r="C36">
            <v>10076948161</v>
          </cell>
          <cell r="D36">
            <v>38092</v>
          </cell>
          <cell r="E36" t="str">
            <v>КМС</v>
          </cell>
          <cell r="F36" t="str">
            <v>Москва</v>
          </cell>
          <cell r="G36" t="str">
            <v>ГБПОУ "МССУОР №2" Москомспорта- Динамо</v>
          </cell>
          <cell r="H36">
            <v>1</v>
          </cell>
          <cell r="I36">
            <v>1</v>
          </cell>
          <cell r="K36">
            <v>1</v>
          </cell>
        </row>
        <row r="37">
          <cell r="A37">
            <v>35</v>
          </cell>
          <cell r="B37" t="str">
            <v>ШАРАПОВ Александр</v>
          </cell>
          <cell r="C37">
            <v>10007897295</v>
          </cell>
          <cell r="D37">
            <v>34399</v>
          </cell>
          <cell r="E37" t="str">
            <v>ЗМС</v>
          </cell>
          <cell r="F37" t="str">
            <v>Москва</v>
          </cell>
          <cell r="G37" t="str">
            <v>ГБПОУ "МССУОР №2" Москомспорта- Динамо</v>
          </cell>
          <cell r="H37">
            <v>1</v>
          </cell>
          <cell r="I37">
            <v>1</v>
          </cell>
          <cell r="K37">
            <v>1</v>
          </cell>
        </row>
        <row r="38">
          <cell r="A38">
            <v>36</v>
          </cell>
          <cell r="B38" t="str">
            <v>ХОМЯКОВ Артемий</v>
          </cell>
          <cell r="C38">
            <v>10053914604</v>
          </cell>
          <cell r="D38">
            <v>37947</v>
          </cell>
          <cell r="E38" t="str">
            <v>МС</v>
          </cell>
          <cell r="F38" t="str">
            <v>Москва</v>
          </cell>
          <cell r="G38" t="str">
            <v>ГБПОУ "МССУОР №2" Москомспорта- Динамо</v>
          </cell>
          <cell r="J38">
            <v>1</v>
          </cell>
        </row>
        <row r="39">
          <cell r="A39">
            <v>37</v>
          </cell>
          <cell r="B39" t="str">
            <v>ХЛУПОВ Дмитрий</v>
          </cell>
          <cell r="C39">
            <v>10097338167</v>
          </cell>
          <cell r="D39">
            <v>38553</v>
          </cell>
          <cell r="E39" t="str">
            <v>МС</v>
          </cell>
          <cell r="F39" t="str">
            <v>Москва</v>
          </cell>
          <cell r="G39" t="str">
            <v>ГБПОУ "МССУОР №2" Москомспорта- Динамо</v>
          </cell>
          <cell r="J39">
            <v>1</v>
          </cell>
        </row>
        <row r="40">
          <cell r="A40">
            <v>38</v>
          </cell>
          <cell r="B40" t="str">
            <v>СЕРГЕЕВ Георгий</v>
          </cell>
          <cell r="C40">
            <v>10102489978</v>
          </cell>
          <cell r="D40">
            <v>38595</v>
          </cell>
          <cell r="E40" t="str">
            <v>МС</v>
          </cell>
          <cell r="F40" t="str">
            <v>Москва</v>
          </cell>
          <cell r="G40" t="str">
            <v>ГБПОУ "МССУОР №2" Москомспорта- Динамо</v>
          </cell>
          <cell r="J40">
            <v>1</v>
          </cell>
        </row>
        <row r="41">
          <cell r="A41">
            <v>39</v>
          </cell>
          <cell r="B41" t="str">
            <v>КИРИЛЬЦЕВ Никита</v>
          </cell>
          <cell r="C41">
            <v>10082333782</v>
          </cell>
          <cell r="D41">
            <v>38364</v>
          </cell>
          <cell r="E41" t="str">
            <v>МС</v>
          </cell>
          <cell r="F41" t="str">
            <v>Москва</v>
          </cell>
          <cell r="G41" t="str">
            <v xml:space="preserve">ГБУ ДО "ФСО "Юность Москвы" </v>
          </cell>
          <cell r="H41">
            <v>1</v>
          </cell>
          <cell r="I41">
            <v>1</v>
          </cell>
          <cell r="K41">
            <v>1</v>
          </cell>
        </row>
        <row r="42">
          <cell r="A42">
            <v>40</v>
          </cell>
          <cell r="B42" t="str">
            <v>РОМАНОВ Андрей</v>
          </cell>
          <cell r="C42">
            <v>10077957971</v>
          </cell>
          <cell r="D42">
            <v>38460</v>
          </cell>
          <cell r="E42" t="str">
            <v>МС</v>
          </cell>
          <cell r="F42" t="str">
            <v>Москва</v>
          </cell>
          <cell r="G42" t="str">
            <v xml:space="preserve">ГБУ ДО "ФСО "Юность Москвы" </v>
          </cell>
          <cell r="J42">
            <v>1</v>
          </cell>
        </row>
        <row r="43">
          <cell r="A43">
            <v>41</v>
          </cell>
          <cell r="B43" t="str">
            <v>ПОПОВ Александр</v>
          </cell>
          <cell r="C43">
            <v>10076770187</v>
          </cell>
          <cell r="D43">
            <v>37974</v>
          </cell>
          <cell r="E43" t="str">
            <v>МС</v>
          </cell>
          <cell r="F43" t="str">
            <v>Москва</v>
          </cell>
          <cell r="G43" t="str">
            <v xml:space="preserve">ГБУ ДО "ФСО "Юность Москвы" </v>
          </cell>
          <cell r="H43">
            <v>1</v>
          </cell>
          <cell r="I43">
            <v>1</v>
          </cell>
          <cell r="K43">
            <v>1</v>
          </cell>
        </row>
        <row r="44">
          <cell r="A44">
            <v>42</v>
          </cell>
          <cell r="B44" t="str">
            <v>ПРОСКУРНЯ Максим</v>
          </cell>
          <cell r="C44">
            <v>10116158793</v>
          </cell>
          <cell r="D44">
            <v>39272</v>
          </cell>
          <cell r="E44" t="str">
            <v>1 СР</v>
          </cell>
          <cell r="F44" t="str">
            <v>Омская обл.</v>
          </cell>
          <cell r="G44" t="str">
            <v xml:space="preserve">"СШОР № 8 им.В.Соколова" </v>
          </cell>
        </row>
        <row r="45">
          <cell r="A45">
            <v>43</v>
          </cell>
          <cell r="B45" t="str">
            <v>БЕДРЕТДИНОВ Фарид</v>
          </cell>
          <cell r="C45">
            <v>10112339623</v>
          </cell>
          <cell r="D45">
            <v>38707</v>
          </cell>
          <cell r="E45" t="str">
            <v>КМС</v>
          </cell>
          <cell r="F45" t="str">
            <v>Москва</v>
          </cell>
          <cell r="G45" t="str">
            <v>ГБУ ДО "МГФСО"</v>
          </cell>
          <cell r="J45">
            <v>1</v>
          </cell>
        </row>
        <row r="46">
          <cell r="A46">
            <v>44</v>
          </cell>
          <cell r="B46" t="str">
            <v>ВОДОПЬЯНОВ Александр</v>
          </cell>
          <cell r="C46">
            <v>10101780565</v>
          </cell>
          <cell r="D46">
            <v>38579</v>
          </cell>
          <cell r="E46" t="str">
            <v>КМС</v>
          </cell>
          <cell r="F46" t="str">
            <v>Москва</v>
          </cell>
          <cell r="G46" t="str">
            <v>ГБУ ДО "МГФСО"</v>
          </cell>
          <cell r="J46">
            <v>1</v>
          </cell>
        </row>
        <row r="47">
          <cell r="A47">
            <v>45</v>
          </cell>
          <cell r="B47" t="str">
            <v>БРЫЗГАЛОВ Даниил</v>
          </cell>
          <cell r="C47">
            <v>10114989945</v>
          </cell>
          <cell r="D47">
            <v>38436</v>
          </cell>
          <cell r="E47" t="str">
            <v>КМС</v>
          </cell>
          <cell r="F47" t="str">
            <v>Москва</v>
          </cell>
          <cell r="G47" t="str">
            <v>ГБУ ДО "Московская академия велосипедного спорта"</v>
          </cell>
          <cell r="H47">
            <v>1</v>
          </cell>
          <cell r="K47">
            <v>1</v>
          </cell>
        </row>
        <row r="48">
          <cell r="A48">
            <v>46</v>
          </cell>
          <cell r="B48" t="str">
            <v>БЕЛИКОВ Никита</v>
          </cell>
          <cell r="C48">
            <v>10100958893</v>
          </cell>
          <cell r="D48">
            <v>38488</v>
          </cell>
          <cell r="E48" t="str">
            <v>МС</v>
          </cell>
          <cell r="F48" t="str">
            <v>Орловская обл.</v>
          </cell>
          <cell r="G48" t="str">
            <v>СГУОР</v>
          </cell>
          <cell r="H48">
            <v>1</v>
          </cell>
          <cell r="I48">
            <v>1</v>
          </cell>
        </row>
        <row r="49">
          <cell r="A49">
            <v>47</v>
          </cell>
          <cell r="B49" t="str">
            <v>ЕВТУШЕНКО Александр</v>
          </cell>
          <cell r="C49">
            <v>10008705025</v>
          </cell>
          <cell r="D49">
            <v>34150</v>
          </cell>
          <cell r="E49" t="str">
            <v>МСМК</v>
          </cell>
          <cell r="F49" t="str">
            <v>Респ.Адыгея-Орловская обл.</v>
          </cell>
          <cell r="G49" t="str">
            <v>Республика Адыгея,ОО "ОРФВС"</v>
          </cell>
          <cell r="H49">
            <v>1</v>
          </cell>
          <cell r="I49">
            <v>1</v>
          </cell>
        </row>
        <row r="50">
          <cell r="A50">
            <v>48</v>
          </cell>
          <cell r="B50" t="str">
            <v>КАЗАНЦЕВ Александр</v>
          </cell>
          <cell r="C50">
            <v>10036101461</v>
          </cell>
          <cell r="D50">
            <v>37930</v>
          </cell>
          <cell r="E50" t="str">
            <v>МС</v>
          </cell>
          <cell r="F50" t="str">
            <v>Респ.Удмуртия</v>
          </cell>
          <cell r="G50" t="str">
            <v>МБУ ДО СШОР "Сарапул"</v>
          </cell>
          <cell r="H50">
            <v>1</v>
          </cell>
          <cell r="I50">
            <v>1</v>
          </cell>
          <cell r="K50">
            <v>1</v>
          </cell>
        </row>
        <row r="51">
          <cell r="B51" t="str">
            <v>КР-ЧР</v>
          </cell>
        </row>
        <row r="52">
          <cell r="A52">
            <v>49</v>
          </cell>
          <cell r="B52" t="str">
            <v>ВАЛЬКОВСКАЯ Татьяна</v>
          </cell>
          <cell r="C52">
            <v>10036076607</v>
          </cell>
          <cell r="D52">
            <v>37625</v>
          </cell>
          <cell r="E52" t="str">
            <v>МС</v>
          </cell>
          <cell r="F52" t="str">
            <v>Омская обл. - Новосибирская обл.</v>
          </cell>
          <cell r="G52" t="str">
            <v>"СШОР "Академия велоспорта"- Новосибирская обл.Н(К)УОР</v>
          </cell>
          <cell r="I52">
            <v>1</v>
          </cell>
          <cell r="J52">
            <v>1</v>
          </cell>
          <cell r="K52">
            <v>1</v>
          </cell>
        </row>
        <row r="53">
          <cell r="A53">
            <v>50</v>
          </cell>
          <cell r="B53" t="str">
            <v>ИВАНЦОВА Мария</v>
          </cell>
          <cell r="C53">
            <v>10036059328</v>
          </cell>
          <cell r="D53">
            <v>37004</v>
          </cell>
          <cell r="E53" t="str">
            <v>МС</v>
          </cell>
          <cell r="F53" t="str">
            <v>Омская обл. - Новосибирская обл.</v>
          </cell>
          <cell r="G53" t="str">
            <v>"СШОР "Академия велоспорта"- Новосибирская обл.Н(К)УОР</v>
          </cell>
          <cell r="H53">
            <v>1</v>
          </cell>
          <cell r="I53">
            <v>1</v>
          </cell>
          <cell r="K53">
            <v>1</v>
          </cell>
        </row>
        <row r="54">
          <cell r="A54">
            <v>51</v>
          </cell>
          <cell r="B54" t="str">
            <v>СТЕПАНОВА Дарья</v>
          </cell>
          <cell r="C54">
            <v>10009692001</v>
          </cell>
          <cell r="D54">
            <v>35536</v>
          </cell>
          <cell r="E54" t="str">
            <v>МС</v>
          </cell>
          <cell r="F54" t="str">
            <v>Омская обл. - Новосибирская обл.</v>
          </cell>
          <cell r="G54" t="str">
            <v>"СШОР "Академия велоспорта"- Новосибирская обл.Н(К)УОР</v>
          </cell>
          <cell r="H54">
            <v>1</v>
          </cell>
          <cell r="I54">
            <v>1</v>
          </cell>
          <cell r="K54">
            <v>1</v>
          </cell>
        </row>
        <row r="55">
          <cell r="A55">
            <v>52</v>
          </cell>
          <cell r="B55" t="str">
            <v>ГЕРГЕЛЬ Анастасия</v>
          </cell>
          <cell r="C55">
            <v>10083185766</v>
          </cell>
          <cell r="D55">
            <v>38682</v>
          </cell>
          <cell r="E55" t="str">
            <v>КМС</v>
          </cell>
          <cell r="F55" t="str">
            <v>Омская обл.</v>
          </cell>
          <cell r="G55" t="str">
            <v>ФГБУ СГУОР-"СШОР "Академия велоспорта"</v>
          </cell>
          <cell r="I55">
            <v>1</v>
          </cell>
          <cell r="J55">
            <v>1</v>
          </cell>
          <cell r="K55">
            <v>1</v>
          </cell>
        </row>
        <row r="56">
          <cell r="A56">
            <v>53</v>
          </cell>
          <cell r="B56" t="str">
            <v>МАНАННИКОВА Анастасия</v>
          </cell>
          <cell r="C56">
            <v>10084468994</v>
          </cell>
          <cell r="D56">
            <v>37914</v>
          </cell>
          <cell r="E56" t="str">
            <v>МС</v>
          </cell>
          <cell r="F56" t="str">
            <v>Омская обл.</v>
          </cell>
          <cell r="G56" t="str">
            <v>"СШОР "Академия велоспорта"</v>
          </cell>
          <cell r="H56">
            <v>1</v>
          </cell>
          <cell r="J56">
            <v>1</v>
          </cell>
          <cell r="K56">
            <v>1</v>
          </cell>
        </row>
        <row r="57">
          <cell r="A57">
            <v>54</v>
          </cell>
          <cell r="B57" t="str">
            <v>ШВАРЕВА Варвара</v>
          </cell>
          <cell r="C57">
            <v>10079773790</v>
          </cell>
          <cell r="D57">
            <v>38272</v>
          </cell>
          <cell r="E57" t="str">
            <v>КМС</v>
          </cell>
          <cell r="F57" t="str">
            <v>Омская обл.</v>
          </cell>
          <cell r="G57" t="str">
            <v>ФГБУ СГУОР-"СШОР "Академия велоспорта"</v>
          </cell>
          <cell r="H57">
            <v>1</v>
          </cell>
          <cell r="J57">
            <v>1</v>
          </cell>
          <cell r="K57">
            <v>1</v>
          </cell>
        </row>
        <row r="58">
          <cell r="A58">
            <v>55</v>
          </cell>
          <cell r="B58" t="str">
            <v xml:space="preserve">МАЛЕРВЕЙН Любовь </v>
          </cell>
          <cell r="C58">
            <v>10036085600</v>
          </cell>
          <cell r="D58">
            <v>37543</v>
          </cell>
          <cell r="E58" t="str">
            <v>МС</v>
          </cell>
          <cell r="F58" t="str">
            <v>Новосибирская обл.</v>
          </cell>
          <cell r="G58" t="str">
            <v>НЦВСМ</v>
          </cell>
          <cell r="J58">
            <v>1</v>
          </cell>
          <cell r="K58">
            <v>1</v>
          </cell>
        </row>
        <row r="59">
          <cell r="A59">
            <v>56</v>
          </cell>
          <cell r="B59" t="str">
            <v>КРАЮШНИКОВА Дарья</v>
          </cell>
          <cell r="C59">
            <v>10055578960</v>
          </cell>
          <cell r="D59">
            <v>38064</v>
          </cell>
          <cell r="E59" t="str">
            <v>КМС</v>
          </cell>
          <cell r="F59" t="str">
            <v>Свердловская обл.</v>
          </cell>
          <cell r="G59" t="str">
            <v>ГАУ ДО СО СШОР по велоспорту "Велогор"</v>
          </cell>
          <cell r="J59">
            <v>1</v>
          </cell>
          <cell r="K59">
            <v>1</v>
          </cell>
        </row>
        <row r="60">
          <cell r="A60">
            <v>57</v>
          </cell>
          <cell r="B60" t="str">
            <v>АНТОНОВА Наталия</v>
          </cell>
          <cell r="C60">
            <v>10009045636</v>
          </cell>
          <cell r="D60">
            <v>34844</v>
          </cell>
          <cell r="E60" t="str">
            <v>ЗМС</v>
          </cell>
          <cell r="F60" t="str">
            <v>Санкт-Петербург</v>
          </cell>
          <cell r="G60" t="str">
            <v>ГБОУ ШОР им В.Коренькова</v>
          </cell>
          <cell r="H60">
            <v>1</v>
          </cell>
          <cell r="I60">
            <v>1</v>
          </cell>
          <cell r="K60">
            <v>1</v>
          </cell>
        </row>
        <row r="61">
          <cell r="A61">
            <v>58</v>
          </cell>
          <cell r="B61" t="str">
            <v>ГНИДЕНКО Екатерина</v>
          </cell>
          <cell r="C61">
            <v>10006462305</v>
          </cell>
          <cell r="D61">
            <v>33949</v>
          </cell>
          <cell r="E61" t="str">
            <v>МСМК</v>
          </cell>
          <cell r="F61" t="str">
            <v>Санкт-Петербург</v>
          </cell>
          <cell r="G61" t="str">
            <v>ГБОУ ШОР им В.Коренькова</v>
          </cell>
          <cell r="H61">
            <v>1</v>
          </cell>
          <cell r="I61">
            <v>1</v>
          </cell>
          <cell r="K61">
            <v>1</v>
          </cell>
        </row>
        <row r="62">
          <cell r="A62">
            <v>59</v>
          </cell>
          <cell r="B62" t="str">
            <v>САМСОНОВА Анастасия</v>
          </cell>
          <cell r="C62">
            <v>10079777026</v>
          </cell>
          <cell r="D62">
            <v>38050</v>
          </cell>
          <cell r="E62" t="str">
            <v>МС</v>
          </cell>
          <cell r="F62" t="str">
            <v>Санкт-Петербург</v>
          </cell>
          <cell r="G62" t="str">
            <v>ГБУ ДО СШОР Петродворцового района СПБ</v>
          </cell>
          <cell r="J62">
            <v>1</v>
          </cell>
          <cell r="K62">
            <v>1</v>
          </cell>
        </row>
        <row r="63">
          <cell r="A63">
            <v>60</v>
          </cell>
          <cell r="B63" t="str">
            <v>МУЧКАЕВА Людмила</v>
          </cell>
          <cell r="C63">
            <v>10088344146</v>
          </cell>
          <cell r="D63">
            <v>38624</v>
          </cell>
          <cell r="E63" t="str">
            <v>МС</v>
          </cell>
          <cell r="F63" t="str">
            <v>Санкт-Петербург</v>
          </cell>
          <cell r="G63" t="str">
            <v>ГБУ ДО СШОР Петродворцового района СПБ</v>
          </cell>
          <cell r="J63">
            <v>1</v>
          </cell>
          <cell r="K63">
            <v>1</v>
          </cell>
        </row>
        <row r="64">
          <cell r="A64">
            <v>61</v>
          </cell>
          <cell r="B64" t="str">
            <v>ГОНЧАРОВА Ольга</v>
          </cell>
          <cell r="C64">
            <v>10009045434</v>
          </cell>
          <cell r="D64">
            <v>35659</v>
          </cell>
          <cell r="E64" t="str">
            <v>МС</v>
          </cell>
          <cell r="F64" t="str">
            <v>Тульская обл.</v>
          </cell>
          <cell r="G64" t="str">
            <v>"ОКСШОР"-ГУ ТО ЦСП</v>
          </cell>
          <cell r="H64">
            <v>1</v>
          </cell>
          <cell r="I64">
            <v>1</v>
          </cell>
          <cell r="K64">
            <v>1</v>
          </cell>
        </row>
        <row r="65">
          <cell r="A65">
            <v>62</v>
          </cell>
          <cell r="B65" t="str">
            <v>КРОТКОВА Наталья</v>
          </cell>
          <cell r="C65">
            <v>10091733183</v>
          </cell>
          <cell r="D65">
            <v>31898</v>
          </cell>
          <cell r="E65" t="str">
            <v>КМС</v>
          </cell>
          <cell r="F65" t="str">
            <v>Тульская обл.</v>
          </cell>
          <cell r="G65" t="str">
            <v>СШОР "Велосипедный спорт"-ГУ ТО ЦСП</v>
          </cell>
          <cell r="H65">
            <v>1</v>
          </cell>
          <cell r="I65">
            <v>1</v>
          </cell>
          <cell r="K65">
            <v>1</v>
          </cell>
        </row>
        <row r="66">
          <cell r="A66">
            <v>63</v>
          </cell>
          <cell r="B66" t="str">
            <v>РОДИОНОВА Александра</v>
          </cell>
          <cell r="C66">
            <v>10136682074</v>
          </cell>
          <cell r="D66">
            <v>32030</v>
          </cell>
          <cell r="E66" t="str">
            <v>КМС</v>
          </cell>
          <cell r="F66" t="str">
            <v>Тульская обл.</v>
          </cell>
          <cell r="G66" t="str">
            <v>СШОР "Велосипедный спорт"-ГУ ТО ЦСП</v>
          </cell>
          <cell r="H66">
            <v>1</v>
          </cell>
          <cell r="I66">
            <v>1</v>
          </cell>
          <cell r="K66">
            <v>1</v>
          </cell>
        </row>
        <row r="67">
          <cell r="A67">
            <v>64</v>
          </cell>
          <cell r="B67" t="str">
            <v>ФЛОРИНСКАЯ Яна</v>
          </cell>
          <cell r="C67">
            <v>10142115084</v>
          </cell>
          <cell r="D67">
            <v>31040</v>
          </cell>
          <cell r="E67" t="str">
            <v>КМС</v>
          </cell>
          <cell r="F67" t="str">
            <v>Тульская обл.</v>
          </cell>
          <cell r="G67" t="str">
            <v>СШОР "Велосипедный спорт"-ГУ ТО ЦСП</v>
          </cell>
          <cell r="H67">
            <v>1</v>
          </cell>
          <cell r="K67">
            <v>1</v>
          </cell>
        </row>
        <row r="68">
          <cell r="A68">
            <v>65</v>
          </cell>
          <cell r="B68" t="str">
            <v>ШМЕЛЕВА Дарья</v>
          </cell>
          <cell r="C68">
            <v>10007272455</v>
          </cell>
          <cell r="D68">
            <v>34633</v>
          </cell>
          <cell r="E68" t="str">
            <v>ЗМС</v>
          </cell>
          <cell r="F68" t="str">
            <v>Москва</v>
          </cell>
          <cell r="G68" t="str">
            <v>ГБПОУ "МССУОР №2" Москомспорта- Динамо</v>
          </cell>
          <cell r="H68">
            <v>1</v>
          </cell>
          <cell r="I68">
            <v>1</v>
          </cell>
          <cell r="K68">
            <v>1</v>
          </cell>
        </row>
        <row r="69">
          <cell r="A69">
            <v>66</v>
          </cell>
          <cell r="B69" t="str">
            <v>СОЛОЗОБОВА Елизавета</v>
          </cell>
          <cell r="C69">
            <v>10094917312</v>
          </cell>
          <cell r="D69">
            <v>38671</v>
          </cell>
          <cell r="E69" t="str">
            <v>МС</v>
          </cell>
          <cell r="F69" t="str">
            <v>Москва</v>
          </cell>
          <cell r="G69" t="str">
            <v>ГБПОУ "МССУОР №2" Москомспорта- Динамо</v>
          </cell>
          <cell r="H69">
            <v>1</v>
          </cell>
          <cell r="I69">
            <v>1</v>
          </cell>
          <cell r="K69">
            <v>1</v>
          </cell>
        </row>
        <row r="70">
          <cell r="A70">
            <v>67</v>
          </cell>
          <cell r="B70" t="str">
            <v>ВОЙНОВА Анастасия</v>
          </cell>
          <cell r="C70">
            <v>10007498484</v>
          </cell>
          <cell r="D70">
            <v>34005</v>
          </cell>
          <cell r="E70" t="str">
            <v>ЗМС</v>
          </cell>
          <cell r="F70" t="str">
            <v>Москва</v>
          </cell>
          <cell r="G70" t="str">
            <v>ГБПОУ "МССУОР №2" Москомспорта- Динамо</v>
          </cell>
          <cell r="H70">
            <v>1</v>
          </cell>
          <cell r="I70">
            <v>1</v>
          </cell>
          <cell r="K70">
            <v>1</v>
          </cell>
        </row>
        <row r="71">
          <cell r="A71">
            <v>68</v>
          </cell>
          <cell r="B71" t="str">
            <v>БОГОМОЛОВА Елизавета</v>
          </cell>
          <cell r="C71">
            <v>10078794700</v>
          </cell>
          <cell r="D71">
            <v>37812</v>
          </cell>
          <cell r="E71" t="str">
            <v>МС</v>
          </cell>
          <cell r="F71" t="str">
            <v>Москва</v>
          </cell>
          <cell r="G71" t="str">
            <v xml:space="preserve">ГБУ ДО "ФСО "Юность Москвы" </v>
          </cell>
          <cell r="H71">
            <v>1</v>
          </cell>
          <cell r="I71">
            <v>1</v>
          </cell>
          <cell r="K71">
            <v>1</v>
          </cell>
        </row>
        <row r="72">
          <cell r="A72">
            <v>69</v>
          </cell>
          <cell r="B72" t="str">
            <v>ВАЩЕНКО Полина</v>
          </cell>
          <cell r="C72">
            <v>10014630109</v>
          </cell>
          <cell r="D72">
            <v>36529</v>
          </cell>
          <cell r="E72" t="str">
            <v>МСМК</v>
          </cell>
          <cell r="F72" t="str">
            <v>Москва</v>
          </cell>
          <cell r="G72" t="str">
            <v xml:space="preserve">ГБУ ДО "ФСО "Юность Москвы" </v>
          </cell>
          <cell r="H72">
            <v>1</v>
          </cell>
          <cell r="I72">
            <v>1</v>
          </cell>
          <cell r="K72">
            <v>1</v>
          </cell>
        </row>
        <row r="73">
          <cell r="A73">
            <v>70</v>
          </cell>
          <cell r="B73" t="str">
            <v>ЛЫСЕНКО Алина</v>
          </cell>
          <cell r="C73">
            <v>10090187550</v>
          </cell>
          <cell r="D73">
            <v>37758</v>
          </cell>
          <cell r="E73" t="str">
            <v>МСМК</v>
          </cell>
          <cell r="F73" t="str">
            <v>Москва</v>
          </cell>
          <cell r="G73" t="str">
            <v xml:space="preserve">ГБУ ДО "ФСО "Юность Москвы" </v>
          </cell>
          <cell r="H73">
            <v>1</v>
          </cell>
          <cell r="I73">
            <v>1</v>
          </cell>
          <cell r="K73">
            <v>1</v>
          </cell>
        </row>
        <row r="74">
          <cell r="A74">
            <v>71</v>
          </cell>
          <cell r="B74" t="str">
            <v>МАЛЬКОВА Татьяна</v>
          </cell>
          <cell r="C74">
            <v>10091170179</v>
          </cell>
          <cell r="D74">
            <v>38712</v>
          </cell>
          <cell r="E74" t="str">
            <v>МС</v>
          </cell>
          <cell r="F74" t="str">
            <v>Москва</v>
          </cell>
          <cell r="G74" t="str">
            <v>ГБУ ДО "МГФСО"</v>
          </cell>
          <cell r="J74">
            <v>1</v>
          </cell>
          <cell r="K74">
            <v>1</v>
          </cell>
        </row>
        <row r="75">
          <cell r="A75">
            <v>72</v>
          </cell>
          <cell r="B75" t="str">
            <v>КОНОВАЛОВА Александра</v>
          </cell>
          <cell r="C75">
            <v>10077686068</v>
          </cell>
          <cell r="D75">
            <v>36960</v>
          </cell>
          <cell r="E75" t="str">
            <v>МС</v>
          </cell>
          <cell r="F75" t="str">
            <v>Респ.Удмуртия</v>
          </cell>
          <cell r="G75" t="str">
            <v>БУ ДО УР ССШОР по велоспорту-ФГБУ ПОО "СГУОР"</v>
          </cell>
          <cell r="H75">
            <v>1</v>
          </cell>
          <cell r="I75">
            <v>1</v>
          </cell>
          <cell r="K75">
            <v>1</v>
          </cell>
        </row>
        <row r="76">
          <cell r="A76">
            <v>73</v>
          </cell>
          <cell r="B76" t="str">
            <v>КОРЛЯКОВА Евдокия</v>
          </cell>
          <cell r="C76">
            <v>10077689001</v>
          </cell>
          <cell r="D76">
            <v>38574</v>
          </cell>
          <cell r="E76" t="str">
            <v>КМС</v>
          </cell>
          <cell r="F76" t="str">
            <v>Респ.Удмуртия</v>
          </cell>
          <cell r="G76" t="str">
            <v>БУ ДО УР ССШОР по велоспорту-ФГБУ ПОО "СГУОР"</v>
          </cell>
          <cell r="H76">
            <v>1</v>
          </cell>
          <cell r="I76">
            <v>1</v>
          </cell>
          <cell r="K76">
            <v>1</v>
          </cell>
        </row>
        <row r="77">
          <cell r="A77">
            <v>74</v>
          </cell>
          <cell r="B77" t="str">
            <v>ЧЕКУНОВА Анастасия</v>
          </cell>
          <cell r="C77">
            <v>10036035076</v>
          </cell>
          <cell r="D77">
            <v>37175</v>
          </cell>
          <cell r="E77" t="str">
            <v>КМС</v>
          </cell>
          <cell r="F77" t="str">
            <v>Респ.Удмуртия</v>
          </cell>
          <cell r="G77" t="str">
            <v>МБУ ДО СШОР "Сарапул"</v>
          </cell>
          <cell r="H77">
            <v>1</v>
          </cell>
          <cell r="K77">
            <v>1</v>
          </cell>
        </row>
        <row r="78">
          <cell r="B78" t="str">
            <v>ПР</v>
          </cell>
        </row>
        <row r="79">
          <cell r="A79">
            <v>75</v>
          </cell>
          <cell r="B79" t="str">
            <v>ФАТЕЕВА Александра</v>
          </cell>
          <cell r="C79">
            <v>10116168291</v>
          </cell>
          <cell r="D79">
            <v>38788</v>
          </cell>
          <cell r="E79" t="str">
            <v>КМС</v>
          </cell>
          <cell r="F79" t="str">
            <v>Омская обл.</v>
          </cell>
          <cell r="G79" t="str">
            <v>ФГБУ СГУОР-"СШОР "Академия велоспорта"</v>
          </cell>
          <cell r="J79">
            <v>1</v>
          </cell>
          <cell r="K79">
            <v>1</v>
          </cell>
        </row>
        <row r="80">
          <cell r="A80">
            <v>76</v>
          </cell>
          <cell r="B80" t="str">
            <v>ГУСАКОВА Виктория</v>
          </cell>
          <cell r="C80">
            <v>10150609860</v>
          </cell>
          <cell r="D80">
            <v>38568</v>
          </cell>
          <cell r="E80" t="str">
            <v>1 СР</v>
          </cell>
          <cell r="F80" t="str">
            <v>Омская обл.</v>
          </cell>
          <cell r="G80" t="str">
            <v>"СШОР "Академия велоспорта"</v>
          </cell>
          <cell r="J80">
            <v>1</v>
          </cell>
          <cell r="K80">
            <v>1</v>
          </cell>
        </row>
        <row r="81">
          <cell r="A81">
            <v>77</v>
          </cell>
          <cell r="B81" t="str">
            <v>ЕЛЬЦОВА Мира</v>
          </cell>
          <cell r="C81">
            <v>10115640855</v>
          </cell>
          <cell r="D81">
            <v>39374</v>
          </cell>
          <cell r="E81" t="str">
            <v>КМС</v>
          </cell>
          <cell r="F81" t="str">
            <v>Омская обл.</v>
          </cell>
          <cell r="G81" t="str">
            <v>ФГБУ СГУОР-"СШОР "Академия велоспорта"</v>
          </cell>
          <cell r="J81">
            <v>1</v>
          </cell>
          <cell r="K81">
            <v>1</v>
          </cell>
        </row>
        <row r="82">
          <cell r="A82">
            <v>78</v>
          </cell>
          <cell r="B82" t="str">
            <v>ЧЕТКИНА Виталия</v>
          </cell>
          <cell r="C82">
            <v>10127392609</v>
          </cell>
          <cell r="D82">
            <v>39593</v>
          </cell>
          <cell r="E82" t="str">
            <v>КМС</v>
          </cell>
          <cell r="F82" t="str">
            <v>Омская обл.</v>
          </cell>
          <cell r="G82" t="str">
            <v>"СШОР "Академия велоспорта"</v>
          </cell>
          <cell r="J82">
            <v>1</v>
          </cell>
        </row>
        <row r="83">
          <cell r="A83">
            <v>79</v>
          </cell>
          <cell r="B83" t="str">
            <v>НИКОЛАЕВА Вероника</v>
          </cell>
          <cell r="C83">
            <v>10118212163</v>
          </cell>
          <cell r="D83">
            <v>39077</v>
          </cell>
          <cell r="E83" t="str">
            <v>КМС</v>
          </cell>
          <cell r="F83" t="str">
            <v>Омская обл. - Новосибирская обл.</v>
          </cell>
          <cell r="G83" t="str">
            <v>ФГБУ СГУОР-"СШОР "Академия велоспорта"</v>
          </cell>
          <cell r="J83">
            <v>1</v>
          </cell>
        </row>
        <row r="84">
          <cell r="A84">
            <v>80</v>
          </cell>
        </row>
        <row r="85">
          <cell r="A85">
            <v>81</v>
          </cell>
          <cell r="B85" t="str">
            <v>САЙГАНОВА Мария</v>
          </cell>
          <cell r="C85">
            <v>10120340810</v>
          </cell>
          <cell r="D85">
            <v>39136</v>
          </cell>
          <cell r="E85" t="str">
            <v>КМС</v>
          </cell>
          <cell r="F85" t="str">
            <v>Омская обл.</v>
          </cell>
          <cell r="G85" t="str">
            <v>"СШОР "Академия велоспорта"</v>
          </cell>
          <cell r="J85">
            <v>1</v>
          </cell>
          <cell r="K85">
            <v>1</v>
          </cell>
        </row>
        <row r="86">
          <cell r="A86">
            <v>82</v>
          </cell>
          <cell r="B86" t="str">
            <v>МАНДРОВА Анастасия</v>
          </cell>
          <cell r="C86">
            <v>10118422432</v>
          </cell>
          <cell r="D86">
            <v>38948</v>
          </cell>
          <cell r="E86" t="str">
            <v>КМС</v>
          </cell>
          <cell r="F86" t="str">
            <v>Омская обл.</v>
          </cell>
          <cell r="G86" t="str">
            <v>"СШОР "Академия велоспорта"</v>
          </cell>
          <cell r="J86">
            <v>1</v>
          </cell>
        </row>
        <row r="87">
          <cell r="A87">
            <v>83</v>
          </cell>
          <cell r="B87" t="str">
            <v>ВОРОНЧЕНКО Варвара</v>
          </cell>
          <cell r="C87">
            <v>10118768804</v>
          </cell>
          <cell r="D87">
            <v>39762</v>
          </cell>
          <cell r="E87" t="str">
            <v>1 СР</v>
          </cell>
          <cell r="F87" t="str">
            <v>Омская обл.</v>
          </cell>
          <cell r="G87" t="str">
            <v>"СШОР "Академия велоспорта"</v>
          </cell>
          <cell r="J87">
            <v>1</v>
          </cell>
        </row>
        <row r="88">
          <cell r="A88">
            <v>84</v>
          </cell>
          <cell r="B88" t="str">
            <v>АЛЕКСЕЕВА Ангелина</v>
          </cell>
          <cell r="C88">
            <v>10090420754</v>
          </cell>
          <cell r="D88">
            <v>38805</v>
          </cell>
          <cell r="E88" t="str">
            <v>КМС</v>
          </cell>
          <cell r="F88" t="str">
            <v>Свердловская обл.</v>
          </cell>
          <cell r="G88" t="str">
            <v>ГАУ ДО СО СШОР по велоспорту "Велогор"</v>
          </cell>
          <cell r="J88">
            <v>1</v>
          </cell>
          <cell r="K88">
            <v>1</v>
          </cell>
        </row>
        <row r="89">
          <cell r="A89">
            <v>85</v>
          </cell>
          <cell r="B89" t="str">
            <v>ОБРЕЗКОВА Анна</v>
          </cell>
          <cell r="C89">
            <v>10090423279</v>
          </cell>
          <cell r="D89">
            <v>38807</v>
          </cell>
          <cell r="E89" t="str">
            <v>КМС</v>
          </cell>
          <cell r="F89" t="str">
            <v>Свердловская обл.</v>
          </cell>
          <cell r="G89" t="str">
            <v>ГАУ ДО СО СШОР по велоспорту "Велогор"</v>
          </cell>
          <cell r="J89">
            <v>1</v>
          </cell>
          <cell r="K89">
            <v>1</v>
          </cell>
        </row>
        <row r="90">
          <cell r="A90">
            <v>86</v>
          </cell>
          <cell r="B90" t="str">
            <v>ВАГАНИНА Ирина</v>
          </cell>
          <cell r="C90">
            <v>10104581643</v>
          </cell>
          <cell r="D90">
            <v>39251</v>
          </cell>
          <cell r="E90" t="str">
            <v>КМС</v>
          </cell>
          <cell r="F90" t="str">
            <v>Свердловская обл.</v>
          </cell>
          <cell r="G90" t="str">
            <v>ГАУ ДО СО СШОР по велоспорту "Велогор"</v>
          </cell>
          <cell r="J90">
            <v>1</v>
          </cell>
          <cell r="K90">
            <v>1</v>
          </cell>
        </row>
        <row r="91">
          <cell r="A91">
            <v>87</v>
          </cell>
          <cell r="B91" t="str">
            <v>КАРПОВА Ксения</v>
          </cell>
          <cell r="C91">
            <v>10104582350</v>
          </cell>
          <cell r="D91">
            <v>39232</v>
          </cell>
          <cell r="E91" t="str">
            <v>1 СР</v>
          </cell>
          <cell r="F91" t="str">
            <v>Свердловская обл.</v>
          </cell>
          <cell r="G91" t="str">
            <v>ГАУ ДО СО СШОР по велоспорту "Велогор"</v>
          </cell>
          <cell r="J91">
            <v>1</v>
          </cell>
          <cell r="K91">
            <v>1</v>
          </cell>
        </row>
        <row r="92">
          <cell r="A92">
            <v>88</v>
          </cell>
          <cell r="B92" t="str">
            <v>ГОЛОБОКОВА Ангелина</v>
          </cell>
          <cell r="C92">
            <v>10101929196</v>
          </cell>
          <cell r="D92">
            <v>39292</v>
          </cell>
          <cell r="E92" t="str">
            <v>1 СР</v>
          </cell>
          <cell r="F92" t="str">
            <v>Свердловская обл.</v>
          </cell>
          <cell r="G92" t="str">
            <v>ГАУ ДО СО СШОР по велоспорту "Велогор"</v>
          </cell>
          <cell r="J92">
            <v>1</v>
          </cell>
          <cell r="K92">
            <v>1</v>
          </cell>
        </row>
        <row r="93">
          <cell r="A93">
            <v>89</v>
          </cell>
          <cell r="B93" t="str">
            <v xml:space="preserve">СОРОКОЛАТОВА Софья </v>
          </cell>
          <cell r="C93">
            <v>10096881863</v>
          </cell>
          <cell r="D93">
            <v>38931</v>
          </cell>
          <cell r="E93" t="str">
            <v>КМС</v>
          </cell>
          <cell r="F93" t="str">
            <v>Респ. Крым-Иркутская обл.</v>
          </cell>
          <cell r="G93" t="str">
            <v>ГБУ ДО РК "СШОР по велоспорту "Крым"-Иркутская обл.</v>
          </cell>
          <cell r="J93">
            <v>1</v>
          </cell>
        </row>
        <row r="94">
          <cell r="A94">
            <v>90</v>
          </cell>
          <cell r="B94" t="str">
            <v>ЖУРАВЛЕВА Екатерина</v>
          </cell>
          <cell r="C94">
            <v>10111016480</v>
          </cell>
          <cell r="D94">
            <v>38870</v>
          </cell>
          <cell r="E94" t="str">
            <v>КМС</v>
          </cell>
          <cell r="F94" t="str">
            <v>Санкт-Петербург</v>
          </cell>
          <cell r="G94" t="str">
            <v>ГБОУШИ "Олимпийский резерв"</v>
          </cell>
          <cell r="J94">
            <v>1</v>
          </cell>
        </row>
        <row r="95">
          <cell r="A95">
            <v>91</v>
          </cell>
          <cell r="B95" t="str">
            <v>ДАВЫДОВСКАЯ Ольга</v>
          </cell>
          <cell r="C95">
            <v>10111019330</v>
          </cell>
          <cell r="D95">
            <v>38979</v>
          </cell>
          <cell r="E95" t="str">
            <v>КМС</v>
          </cell>
          <cell r="F95" t="str">
            <v>Санкт-Петербург</v>
          </cell>
          <cell r="G95" t="str">
            <v>ГБОУШИ "Олимпийский резерв"</v>
          </cell>
          <cell r="J95">
            <v>1</v>
          </cell>
        </row>
        <row r="96">
          <cell r="A96">
            <v>92</v>
          </cell>
          <cell r="B96" t="str">
            <v>КАСИМОВА Виолетта</v>
          </cell>
          <cell r="C96">
            <v>10105526785</v>
          </cell>
          <cell r="D96">
            <v>39379</v>
          </cell>
          <cell r="E96" t="str">
            <v>КМС</v>
          </cell>
          <cell r="F96" t="str">
            <v>Санкт-Петербург</v>
          </cell>
          <cell r="G96" t="str">
            <v>ГБОУШИ "Олимпийский резерв"</v>
          </cell>
          <cell r="J96">
            <v>1</v>
          </cell>
        </row>
        <row r="97">
          <cell r="A97">
            <v>93</v>
          </cell>
          <cell r="B97" t="str">
            <v>ТАДЖИЕВА Алина</v>
          </cell>
          <cell r="C97">
            <v>10123783704</v>
          </cell>
          <cell r="D97">
            <v>39323</v>
          </cell>
          <cell r="E97" t="str">
            <v>КМС</v>
          </cell>
          <cell r="F97" t="str">
            <v>Санкт-Петербург</v>
          </cell>
          <cell r="G97" t="str">
            <v>ГБОУШИ "Олимпийский резерв"</v>
          </cell>
          <cell r="J97">
            <v>1</v>
          </cell>
        </row>
        <row r="98">
          <cell r="A98">
            <v>94</v>
          </cell>
          <cell r="B98" t="str">
            <v>ОСИПОВА Виктория</v>
          </cell>
          <cell r="C98">
            <v>10117352200</v>
          </cell>
          <cell r="D98">
            <v>39275</v>
          </cell>
          <cell r="E98" t="str">
            <v>КМС</v>
          </cell>
          <cell r="F98" t="str">
            <v>Санкт-Петербург</v>
          </cell>
          <cell r="G98" t="str">
            <v>ГБОУШИ "Олимпийский резерв"</v>
          </cell>
          <cell r="J98">
            <v>1</v>
          </cell>
        </row>
        <row r="99">
          <cell r="A99">
            <v>95</v>
          </cell>
          <cell r="B99" t="str">
            <v>ЖЕЛОНКИНА Софья</v>
          </cell>
          <cell r="C99">
            <v>10111058920</v>
          </cell>
          <cell r="D99">
            <v>38947</v>
          </cell>
          <cell r="E99" t="str">
            <v>КМС</v>
          </cell>
          <cell r="F99" t="str">
            <v>Санкт-Петербург</v>
          </cell>
          <cell r="G99" t="str">
            <v>ГБОУШИ "Олимпийский резерв"</v>
          </cell>
          <cell r="J99">
            <v>1</v>
          </cell>
        </row>
        <row r="100">
          <cell r="A100">
            <v>96</v>
          </cell>
          <cell r="B100" t="str">
            <v>КЛИМЕНКО Эвелина</v>
          </cell>
          <cell r="C100">
            <v>10090053164</v>
          </cell>
          <cell r="D100">
            <v>39217</v>
          </cell>
          <cell r="E100" t="str">
            <v>КМС</v>
          </cell>
          <cell r="F100" t="str">
            <v>Санкт-Петербург</v>
          </cell>
          <cell r="G100" t="str">
            <v>СПБ ГБПОУ УОР № 1</v>
          </cell>
          <cell r="J100">
            <v>1</v>
          </cell>
          <cell r="K100">
            <v>1</v>
          </cell>
        </row>
        <row r="101">
          <cell r="A101">
            <v>97</v>
          </cell>
          <cell r="B101" t="str">
            <v>БЕЛЯЕВА Мария</v>
          </cell>
          <cell r="C101">
            <v>10137422207</v>
          </cell>
          <cell r="D101">
            <v>39866</v>
          </cell>
          <cell r="E101" t="str">
            <v>КМС</v>
          </cell>
          <cell r="F101" t="str">
            <v>Санкт-Петербург</v>
          </cell>
          <cell r="G101" t="str">
            <v>СПБ ГБПОУ УОР № 1</v>
          </cell>
          <cell r="J101">
            <v>1</v>
          </cell>
          <cell r="K101">
            <v>1</v>
          </cell>
        </row>
        <row r="102">
          <cell r="A102">
            <v>98</v>
          </cell>
          <cell r="B102" t="str">
            <v>БЕЛЯЕВА Анна</v>
          </cell>
          <cell r="C102">
            <v>10128589850</v>
          </cell>
          <cell r="D102">
            <v>38965</v>
          </cell>
          <cell r="E102" t="str">
            <v>КМС</v>
          </cell>
          <cell r="F102" t="str">
            <v>Санкт-Петербург</v>
          </cell>
          <cell r="G102" t="str">
            <v>СПБ ГБПОУ УОР № 1</v>
          </cell>
          <cell r="H102">
            <v>1</v>
          </cell>
          <cell r="J102">
            <v>1</v>
          </cell>
        </row>
        <row r="103">
          <cell r="A103">
            <v>99</v>
          </cell>
          <cell r="B103" t="str">
            <v>ЧЕРТИХИНА Юлия</v>
          </cell>
          <cell r="C103">
            <v>10080748238</v>
          </cell>
          <cell r="D103">
            <v>39121</v>
          </cell>
          <cell r="E103" t="str">
            <v>МС</v>
          </cell>
          <cell r="F103" t="str">
            <v>Санкт-Петербург</v>
          </cell>
          <cell r="G103" t="str">
            <v>СПБ ГБПОУ УОР № 1</v>
          </cell>
          <cell r="J103">
            <v>1</v>
          </cell>
          <cell r="K103">
            <v>1</v>
          </cell>
        </row>
        <row r="104">
          <cell r="A104">
            <v>100</v>
          </cell>
          <cell r="B104" t="str">
            <v>ГУЦА Дарья</v>
          </cell>
          <cell r="C104">
            <v>10091971239</v>
          </cell>
          <cell r="D104">
            <v>38975</v>
          </cell>
          <cell r="E104" t="str">
            <v>КМС</v>
          </cell>
          <cell r="F104" t="str">
            <v>Санкт-Петербург</v>
          </cell>
          <cell r="G104" t="str">
            <v>СПБ ГБПОУ УОР № 1</v>
          </cell>
          <cell r="J104">
            <v>1</v>
          </cell>
          <cell r="K104">
            <v>1</v>
          </cell>
        </row>
        <row r="105">
          <cell r="A105">
            <v>101</v>
          </cell>
          <cell r="B105" t="str">
            <v>ИМИНОВА Камила</v>
          </cell>
          <cell r="C105">
            <v>10090420653</v>
          </cell>
          <cell r="D105">
            <v>38763</v>
          </cell>
          <cell r="E105" t="str">
            <v>КМС</v>
          </cell>
          <cell r="F105" t="str">
            <v>Санкт-Петербург</v>
          </cell>
          <cell r="G105" t="str">
            <v>СПБ ГБПОУ УОР № 1</v>
          </cell>
          <cell r="H105">
            <v>1</v>
          </cell>
          <cell r="J105">
            <v>1</v>
          </cell>
        </row>
        <row r="106">
          <cell r="A106">
            <v>102</v>
          </cell>
          <cell r="B106" t="str">
            <v>БОГДАНОВА Алена</v>
          </cell>
          <cell r="C106">
            <v>10093069258</v>
          </cell>
          <cell r="D106">
            <v>38836</v>
          </cell>
          <cell r="E106" t="str">
            <v>КМС</v>
          </cell>
          <cell r="F106" t="str">
            <v>Санкт-Петербург</v>
          </cell>
          <cell r="G106" t="str">
            <v>ГБУ ДО СШОР Петродворцового района СПБ</v>
          </cell>
          <cell r="J106">
            <v>1</v>
          </cell>
          <cell r="K106">
            <v>1</v>
          </cell>
        </row>
        <row r="107">
          <cell r="A107">
            <v>103</v>
          </cell>
          <cell r="B107" t="str">
            <v>ХАЙБУЛЛАЕВА Виолетта</v>
          </cell>
          <cell r="C107">
            <v>10095066650</v>
          </cell>
          <cell r="D107">
            <v>38905</v>
          </cell>
          <cell r="E107" t="str">
            <v>КМС</v>
          </cell>
          <cell r="F107" t="str">
            <v>Тульская обл.</v>
          </cell>
          <cell r="G107" t="str">
            <v>СШОР "Велосипедный спорт"-ГУ ТО ЦСП</v>
          </cell>
          <cell r="H107">
            <v>1</v>
          </cell>
          <cell r="I107">
            <v>1</v>
          </cell>
          <cell r="J107">
            <v>1</v>
          </cell>
          <cell r="K107">
            <v>1</v>
          </cell>
        </row>
        <row r="108">
          <cell r="A108">
            <v>104</v>
          </cell>
          <cell r="B108" t="str">
            <v>ЕВЛАНОВА Екатерина</v>
          </cell>
          <cell r="C108">
            <v>10091970532</v>
          </cell>
          <cell r="D108">
            <v>39047</v>
          </cell>
          <cell r="E108" t="str">
            <v>МС</v>
          </cell>
          <cell r="F108" t="str">
            <v>Тульская обл.</v>
          </cell>
          <cell r="G108" t="str">
            <v>СШОР "Велосипедный спорт"-ГУ ТО ЦСП</v>
          </cell>
          <cell r="H108">
            <v>1</v>
          </cell>
          <cell r="K108">
            <v>1</v>
          </cell>
        </row>
        <row r="109">
          <cell r="A109">
            <v>105</v>
          </cell>
          <cell r="B109" t="str">
            <v>БОБРОВА Мария</v>
          </cell>
          <cell r="C109">
            <v>10119926033</v>
          </cell>
          <cell r="D109">
            <v>39162</v>
          </cell>
          <cell r="E109" t="str">
            <v>КМС</v>
          </cell>
          <cell r="F109" t="str">
            <v>Тульская обл.</v>
          </cell>
          <cell r="G109" t="str">
            <v>СШОР "Велосипедный спорт"-ГУ ТО ЦСП</v>
          </cell>
          <cell r="J109">
            <v>1</v>
          </cell>
          <cell r="K109">
            <v>1</v>
          </cell>
        </row>
        <row r="110">
          <cell r="A110">
            <v>106</v>
          </cell>
          <cell r="B110" t="str">
            <v>ВАСИЛЕНКО Владислава</v>
          </cell>
          <cell r="C110">
            <v>10100041841</v>
          </cell>
          <cell r="D110">
            <v>39082</v>
          </cell>
          <cell r="E110" t="str">
            <v>КМС</v>
          </cell>
          <cell r="F110" t="str">
            <v>Тульская обл.</v>
          </cell>
          <cell r="G110" t="str">
            <v>СШОР "Велосипедный спорт"-ГУ ТО ЦСП</v>
          </cell>
          <cell r="H110">
            <v>1</v>
          </cell>
          <cell r="J110">
            <v>1</v>
          </cell>
          <cell r="K110">
            <v>1</v>
          </cell>
        </row>
        <row r="111">
          <cell r="A111">
            <v>107</v>
          </cell>
          <cell r="B111" t="str">
            <v>БЕССОНОВА София</v>
          </cell>
          <cell r="C111">
            <v>10090442679</v>
          </cell>
          <cell r="D111">
            <v>38772</v>
          </cell>
          <cell r="E111" t="str">
            <v>КМС</v>
          </cell>
          <cell r="F111" t="str">
            <v>Тульская обл.</v>
          </cell>
          <cell r="G111" t="str">
            <v>СШОР "Велосипедный спорт"-ГУ ТО ЦСП</v>
          </cell>
          <cell r="H111">
            <v>1</v>
          </cell>
          <cell r="J111">
            <v>1</v>
          </cell>
          <cell r="K111">
            <v>1</v>
          </cell>
        </row>
        <row r="112">
          <cell r="A112">
            <v>108</v>
          </cell>
          <cell r="B112" t="str">
            <v>ЗАИКА София</v>
          </cell>
          <cell r="C112">
            <v>10096881762</v>
          </cell>
          <cell r="D112">
            <v>38989</v>
          </cell>
          <cell r="E112" t="str">
            <v>КМС</v>
          </cell>
          <cell r="F112" t="str">
            <v>Москва</v>
          </cell>
          <cell r="G112" t="str">
            <v>ГБПОУ "МССУОР №2" Москомспорта- Динамо</v>
          </cell>
          <cell r="J112">
            <v>1</v>
          </cell>
          <cell r="K112">
            <v>1</v>
          </cell>
        </row>
        <row r="113">
          <cell r="A113">
            <v>109</v>
          </cell>
          <cell r="B113" t="str">
            <v>НОВИКОВА Софья</v>
          </cell>
          <cell r="C113">
            <v>10089461161</v>
          </cell>
          <cell r="D113">
            <v>38988</v>
          </cell>
          <cell r="E113" t="str">
            <v>МС</v>
          </cell>
          <cell r="F113" t="str">
            <v>Москва</v>
          </cell>
          <cell r="G113" t="str">
            <v>ГБПОУ "МССУОР №2" Москомспорта- Динамо</v>
          </cell>
          <cell r="J113">
            <v>1</v>
          </cell>
          <cell r="K113">
            <v>1</v>
          </cell>
        </row>
        <row r="114">
          <cell r="A114">
            <v>110</v>
          </cell>
          <cell r="B114" t="str">
            <v>СЕМЕНЮК Яна</v>
          </cell>
          <cell r="C114">
            <v>10094893363</v>
          </cell>
          <cell r="D114">
            <v>38783</v>
          </cell>
          <cell r="E114" t="str">
            <v>КМС</v>
          </cell>
          <cell r="F114" t="str">
            <v>Москва</v>
          </cell>
          <cell r="G114" t="str">
            <v>ГБПОУ "МССУОР №2" Москомспорта- Динамо</v>
          </cell>
          <cell r="J114">
            <v>1</v>
          </cell>
          <cell r="K114">
            <v>1</v>
          </cell>
        </row>
        <row r="115">
          <cell r="A115">
            <v>111</v>
          </cell>
          <cell r="B115" t="str">
            <v>РЫБИНА Светлана</v>
          </cell>
          <cell r="C115">
            <v>10096561157</v>
          </cell>
          <cell r="D115">
            <v>38946</v>
          </cell>
          <cell r="E115" t="str">
            <v>КМС</v>
          </cell>
          <cell r="F115" t="str">
            <v>Москва</v>
          </cell>
          <cell r="G115" t="str">
            <v>ГБУ ДО "МГФСО"</v>
          </cell>
          <cell r="J115">
            <v>1</v>
          </cell>
        </row>
        <row r="116">
          <cell r="A116">
            <v>112</v>
          </cell>
          <cell r="B116" t="str">
            <v>ТОЛСТИКОВА Екатерина</v>
          </cell>
          <cell r="C116">
            <v>10120565122</v>
          </cell>
          <cell r="D116">
            <v>38778</v>
          </cell>
          <cell r="E116" t="str">
            <v>КМС</v>
          </cell>
          <cell r="F116" t="str">
            <v>Москва</v>
          </cell>
          <cell r="G116" t="str">
            <v>ГБУ ДО "МГФСО"</v>
          </cell>
          <cell r="J116">
            <v>1</v>
          </cell>
        </row>
        <row r="117">
          <cell r="A117">
            <v>113</v>
          </cell>
          <cell r="B117" t="str">
            <v>ЩЁКОТОВА Анастасия</v>
          </cell>
          <cell r="C117">
            <v>10107167806</v>
          </cell>
          <cell r="D117">
            <v>38784</v>
          </cell>
          <cell r="E117" t="str">
            <v>КМС</v>
          </cell>
          <cell r="F117" t="str">
            <v>Москва</v>
          </cell>
          <cell r="G117" t="str">
            <v>ГБУ ДО "МГФСО"</v>
          </cell>
          <cell r="J117">
            <v>1</v>
          </cell>
        </row>
        <row r="118">
          <cell r="A118">
            <v>114</v>
          </cell>
          <cell r="B118" t="str">
            <v>СМИРНОВА Анна</v>
          </cell>
          <cell r="C118">
            <v>10083844154</v>
          </cell>
          <cell r="D118">
            <v>39353</v>
          </cell>
          <cell r="E118" t="str">
            <v>КМС</v>
          </cell>
          <cell r="F118" t="str">
            <v>Москва</v>
          </cell>
          <cell r="G118" t="str">
            <v>ГБУ ДО "Московская академия велосипедного спорта"</v>
          </cell>
          <cell r="J118">
            <v>1</v>
          </cell>
        </row>
        <row r="119">
          <cell r="A119">
            <v>115</v>
          </cell>
          <cell r="B119" t="str">
            <v>СОЛОЗОБОВА Вероника</v>
          </cell>
          <cell r="C119">
            <v>10131543502</v>
          </cell>
          <cell r="D119">
            <v>39647</v>
          </cell>
          <cell r="E119" t="str">
            <v>КМС</v>
          </cell>
          <cell r="F119" t="str">
            <v>Москва</v>
          </cell>
          <cell r="G119" t="str">
            <v>ГБПОУ "МССУОР №2" Москомспорта- Динамо</v>
          </cell>
          <cell r="J119">
            <v>1</v>
          </cell>
          <cell r="K119">
            <v>1</v>
          </cell>
        </row>
        <row r="120">
          <cell r="A120">
            <v>116</v>
          </cell>
          <cell r="B120" t="str">
            <v>РАДУНЕНКО Анна</v>
          </cell>
          <cell r="C120">
            <v>10109564413</v>
          </cell>
          <cell r="D120">
            <v>39437</v>
          </cell>
          <cell r="E120" t="str">
            <v>КМС</v>
          </cell>
          <cell r="F120" t="str">
            <v>Иркутская обл.</v>
          </cell>
          <cell r="G120" t="str">
            <v>ОГКУ ДО СШОР "ОЛИМПИЕЦ" КЛУБ "БАЙКАЛ-ДВ",г. УСОЛЬЕ-СИБИРСКОЕ</v>
          </cell>
          <cell r="J120">
            <v>1</v>
          </cell>
          <cell r="K120">
            <v>1</v>
          </cell>
        </row>
        <row r="121">
          <cell r="A121">
            <v>117</v>
          </cell>
          <cell r="B121" t="str">
            <v>САМОДЕЕНКО Дарья</v>
          </cell>
          <cell r="C121">
            <v>10132637275</v>
          </cell>
          <cell r="D121">
            <v>40070</v>
          </cell>
          <cell r="E121" t="str">
            <v>КМС</v>
          </cell>
          <cell r="F121" t="str">
            <v>Иркутская обл.</v>
          </cell>
          <cell r="G121" t="str">
            <v>ОГКУ ДО СШОР "ОЛИМПИЕЦ" КЛУБ "БАЙКАЛ-ДВ",г. УСОЛЬЕ-СИБИРСКОЕ</v>
          </cell>
          <cell r="J121">
            <v>1</v>
          </cell>
        </row>
        <row r="122">
          <cell r="A122">
            <v>118</v>
          </cell>
          <cell r="B122" t="str">
            <v>АЛЕКСЕЕНКО Сабрина</v>
          </cell>
          <cell r="C122">
            <v>10117776774</v>
          </cell>
          <cell r="D122">
            <v>39255</v>
          </cell>
          <cell r="E122" t="str">
            <v>КМС</v>
          </cell>
          <cell r="F122" t="str">
            <v>Иркутская обл.</v>
          </cell>
          <cell r="G122" t="str">
            <v>ОГКУ ДО СШОР "ОЛИМПИЕЦ" КЛУБ "БАЙКАЛ-ДВ",г. УСОЛЬЕ-СИБИРСКОЕ</v>
          </cell>
          <cell r="J122">
            <v>1</v>
          </cell>
          <cell r="K122">
            <v>1</v>
          </cell>
        </row>
        <row r="123">
          <cell r="A123">
            <v>119</v>
          </cell>
          <cell r="B123" t="str">
            <v>ШИШКИНА Виктория</v>
          </cell>
          <cell r="C123">
            <v>10119123155</v>
          </cell>
          <cell r="D123">
            <v>39607</v>
          </cell>
          <cell r="E123" t="str">
            <v>КМС</v>
          </cell>
          <cell r="F123" t="str">
            <v>Иркутская обл.</v>
          </cell>
          <cell r="G123" t="str">
            <v>ОГКУ ДО СШОР "ОЛИМПИЕЦ" КЛУБ "БАЙКАЛ-ДВ",г. УСОЛЬЕ-СИБИРСКОЕ</v>
          </cell>
          <cell r="J123">
            <v>1</v>
          </cell>
          <cell r="K123">
            <v>1</v>
          </cell>
        </row>
        <row r="124">
          <cell r="A124">
            <v>120</v>
          </cell>
          <cell r="B124" t="str">
            <v>ХАЛАИМОВА Ирина</v>
          </cell>
          <cell r="C124">
            <v>10140697672</v>
          </cell>
          <cell r="D124">
            <v>40036</v>
          </cell>
          <cell r="E124" t="str">
            <v>1 СР</v>
          </cell>
          <cell r="F124" t="str">
            <v>Иркутская обл.</v>
          </cell>
          <cell r="G124" t="str">
            <v>ОГКУ ДО СШОР "ОЛИМПИЕЦ" КЛУБ "БАЙКАЛ-ДВ",г. УСОЛЬЕ-СИБИРСКОЕ</v>
          </cell>
          <cell r="J124">
            <v>1</v>
          </cell>
        </row>
        <row r="125">
          <cell r="A125">
            <v>121</v>
          </cell>
          <cell r="B125" t="str">
            <v>БЕЛЬКОВА Яна</v>
          </cell>
          <cell r="C125">
            <v>10132607973</v>
          </cell>
          <cell r="D125">
            <v>40063</v>
          </cell>
          <cell r="E125" t="str">
            <v>КМС</v>
          </cell>
          <cell r="F125" t="str">
            <v>Иркутская обл.</v>
          </cell>
          <cell r="G125" t="str">
            <v>ОГКУ ДО СШОР "ОЛИМПИЕЦ" КЛУБ "БАЙКАЛ-ДВ",г. УСОЛЬЕ-СИБИРСКОЕ</v>
          </cell>
          <cell r="J125">
            <v>1</v>
          </cell>
        </row>
        <row r="126">
          <cell r="A126">
            <v>122</v>
          </cell>
          <cell r="B126" t="str">
            <v>ВАНТЕЕВА Екатерина</v>
          </cell>
          <cell r="C126">
            <v>10140729705</v>
          </cell>
          <cell r="D126">
            <v>39832</v>
          </cell>
          <cell r="E126" t="str">
            <v>КМС</v>
          </cell>
          <cell r="F126" t="str">
            <v>Иркутская обл.</v>
          </cell>
          <cell r="G126" t="str">
            <v>ОГКУ ДО СШОР "ОЛИМПИЕЦ" КЛУБ "БАЙКАЛ-ДВ",г. УСОЛЬЕ-СИБИРСКОЕ</v>
          </cell>
          <cell r="J126">
            <v>1</v>
          </cell>
        </row>
        <row r="127">
          <cell r="B127" t="str">
            <v>ПР</v>
          </cell>
        </row>
        <row r="128">
          <cell r="A128">
            <v>123</v>
          </cell>
          <cell r="B128" t="str">
            <v>ПУХОРЕВ Алексей</v>
          </cell>
          <cell r="C128">
            <v>10122875136</v>
          </cell>
          <cell r="D128">
            <v>38841</v>
          </cell>
          <cell r="E128" t="str">
            <v>КМС</v>
          </cell>
          <cell r="F128" t="str">
            <v>Омская обл.-Кемеровская обл.</v>
          </cell>
          <cell r="G128" t="str">
            <v>ФГБУ СГУОР-"СШОР "Академия велоспорта"-Кемеровская обл.</v>
          </cell>
          <cell r="J128">
            <v>1</v>
          </cell>
          <cell r="K128">
            <v>1</v>
          </cell>
        </row>
        <row r="129">
          <cell r="A129">
            <v>124</v>
          </cell>
          <cell r="B129" t="str">
            <v>САННИКОВ Евгений</v>
          </cell>
          <cell r="C129">
            <v>10092426331</v>
          </cell>
          <cell r="D129">
            <v>38756</v>
          </cell>
          <cell r="E129" t="str">
            <v>КМС</v>
          </cell>
          <cell r="F129" t="str">
            <v>Омская обл.</v>
          </cell>
          <cell r="G129" t="str">
            <v>"СШОР "Академия велоспорта"</v>
          </cell>
          <cell r="J129">
            <v>1</v>
          </cell>
          <cell r="K129">
            <v>1</v>
          </cell>
        </row>
        <row r="130">
          <cell r="A130">
            <v>125</v>
          </cell>
          <cell r="B130" t="str">
            <v>ДЕВЯТКОВ Андрей</v>
          </cell>
          <cell r="C130">
            <v>10123419548</v>
          </cell>
          <cell r="D130">
            <v>39361</v>
          </cell>
          <cell r="E130" t="str">
            <v>1 СР</v>
          </cell>
          <cell r="F130" t="str">
            <v>Омская обл.</v>
          </cell>
          <cell r="G130" t="str">
            <v>"СШОР № 8 им.В.Соколова"</v>
          </cell>
          <cell r="J130">
            <v>1</v>
          </cell>
        </row>
        <row r="131">
          <cell r="A131">
            <v>126</v>
          </cell>
          <cell r="B131" t="str">
            <v>ЗАИКА Дмитрий</v>
          </cell>
          <cell r="C131">
            <v>10095059172</v>
          </cell>
          <cell r="D131">
            <v>38547</v>
          </cell>
          <cell r="E131" t="str">
            <v>1 СР</v>
          </cell>
          <cell r="F131" t="str">
            <v>Омская обл.</v>
          </cell>
          <cell r="G131" t="str">
            <v>"СШОР "Академия велоспорта"</v>
          </cell>
          <cell r="J131">
            <v>1</v>
          </cell>
        </row>
        <row r="132">
          <cell r="A132">
            <v>127</v>
          </cell>
          <cell r="B132" t="str">
            <v>БУНЬКОВ Максим</v>
          </cell>
          <cell r="C132">
            <v>10077480752</v>
          </cell>
          <cell r="D132">
            <v>38586</v>
          </cell>
          <cell r="E132" t="str">
            <v>1 СР</v>
          </cell>
          <cell r="F132" t="str">
            <v>Омская обл.-Свердловская обл.</v>
          </cell>
          <cell r="G132" t="str">
            <v>ФГБУ СГУОР-"СШОР "Академия велоспорта"-Свердловская обл.</v>
          </cell>
          <cell r="J132">
            <v>1</v>
          </cell>
        </row>
        <row r="133">
          <cell r="A133">
            <v>128</v>
          </cell>
          <cell r="B133" t="str">
            <v>БЕЛОУСОВ Иван</v>
          </cell>
          <cell r="C133">
            <v>10113019835</v>
          </cell>
          <cell r="D133">
            <v>39235</v>
          </cell>
          <cell r="E133" t="str">
            <v>КМС</v>
          </cell>
          <cell r="F133" t="str">
            <v>Омская обл.</v>
          </cell>
          <cell r="G133" t="str">
            <v>"СШОР № 8 им.В.Соколова"</v>
          </cell>
          <cell r="J133">
            <v>1</v>
          </cell>
        </row>
        <row r="134">
          <cell r="A134">
            <v>129</v>
          </cell>
          <cell r="B134" t="str">
            <v>БУТРИК Егор</v>
          </cell>
          <cell r="C134">
            <v>10115653383</v>
          </cell>
          <cell r="D134">
            <v>38946</v>
          </cell>
          <cell r="E134" t="str">
            <v>1 СР</v>
          </cell>
          <cell r="F134" t="str">
            <v>Омская обл.</v>
          </cell>
          <cell r="G134" t="str">
            <v>"СШОР "Академия велоспорта"</v>
          </cell>
          <cell r="J134">
            <v>1</v>
          </cell>
        </row>
        <row r="135">
          <cell r="A135">
            <v>130</v>
          </cell>
          <cell r="B135" t="str">
            <v>ПРИДАТЧЕНКО Роман</v>
          </cell>
          <cell r="C135">
            <v>10092399150</v>
          </cell>
          <cell r="D135">
            <v>39409</v>
          </cell>
          <cell r="E135" t="str">
            <v>КМС</v>
          </cell>
          <cell r="F135" t="str">
            <v>Омская обл.</v>
          </cell>
          <cell r="G135" t="str">
            <v>"СШОР № 8 им.В.Соколова"</v>
          </cell>
          <cell r="J135">
            <v>1</v>
          </cell>
        </row>
        <row r="136">
          <cell r="A136">
            <v>131</v>
          </cell>
          <cell r="B136" t="str">
            <v>ХРИСТОЛЮБОВ Павел</v>
          </cell>
          <cell r="C136">
            <v>10091960832</v>
          </cell>
          <cell r="D136">
            <v>39392</v>
          </cell>
          <cell r="E136" t="str">
            <v>КМС</v>
          </cell>
          <cell r="F136" t="str">
            <v>Омская обл.</v>
          </cell>
          <cell r="G136" t="str">
            <v>"СШОР № 8 им.В.Соколова"</v>
          </cell>
          <cell r="J136">
            <v>1</v>
          </cell>
        </row>
        <row r="137">
          <cell r="A137">
            <v>132</v>
          </cell>
          <cell r="B137" t="str">
            <v>ШКРЯБИН Арсен</v>
          </cell>
          <cell r="C137">
            <v>10084385132</v>
          </cell>
          <cell r="D137">
            <v>39069</v>
          </cell>
          <cell r="E137" t="str">
            <v>КМС</v>
          </cell>
          <cell r="F137" t="str">
            <v>Омская обл.</v>
          </cell>
          <cell r="G137" t="str">
            <v>СШОР № 8 им.Соколова В.М.</v>
          </cell>
          <cell r="J137">
            <v>1</v>
          </cell>
        </row>
        <row r="138">
          <cell r="A138">
            <v>133</v>
          </cell>
          <cell r="B138" t="str">
            <v>ПРИДАТЧЕНКО Егор</v>
          </cell>
          <cell r="C138">
            <v>10084268530</v>
          </cell>
          <cell r="D138">
            <v>38954</v>
          </cell>
          <cell r="E138" t="str">
            <v>МС</v>
          </cell>
          <cell r="F138" t="str">
            <v>Омская обл.</v>
          </cell>
          <cell r="G138" t="str">
            <v>"СШОР "Академия велоспорта"</v>
          </cell>
          <cell r="J138">
            <v>1</v>
          </cell>
        </row>
        <row r="139">
          <cell r="A139">
            <v>134</v>
          </cell>
          <cell r="B139" t="str">
            <v>КУЛАГИН Глеб</v>
          </cell>
          <cell r="C139">
            <v>10091970330</v>
          </cell>
          <cell r="D139">
            <v>39380</v>
          </cell>
          <cell r="E139" t="str">
            <v>КМС</v>
          </cell>
          <cell r="F139" t="str">
            <v>Омская обл.</v>
          </cell>
          <cell r="G139" t="str">
            <v>"СШОР № 8 им.В.Соколова"</v>
          </cell>
          <cell r="J139">
            <v>1</v>
          </cell>
        </row>
        <row r="140">
          <cell r="A140">
            <v>135</v>
          </cell>
          <cell r="B140" t="str">
            <v>ГАЛИХАНОВ Денис</v>
          </cell>
          <cell r="C140">
            <v>10090420148</v>
          </cell>
          <cell r="D140">
            <v>38909</v>
          </cell>
          <cell r="E140" t="str">
            <v>КМС</v>
          </cell>
          <cell r="F140" t="str">
            <v>Санкт-Петербург</v>
          </cell>
          <cell r="G140" t="str">
            <v>СПБ ГБПОУ УОР № 1</v>
          </cell>
          <cell r="J140">
            <v>1</v>
          </cell>
          <cell r="K140">
            <v>1</v>
          </cell>
        </row>
        <row r="141">
          <cell r="A141">
            <v>136</v>
          </cell>
          <cell r="B141" t="str">
            <v>МОКЕЕВ Захар</v>
          </cell>
          <cell r="C141">
            <v>10142219636</v>
          </cell>
          <cell r="D141">
            <v>39466</v>
          </cell>
          <cell r="E141" t="str">
            <v>КМС</v>
          </cell>
          <cell r="F141" t="str">
            <v>Санкт-Петербург</v>
          </cell>
          <cell r="G141" t="str">
            <v>СПБ ГБПОУ УОР № 1</v>
          </cell>
          <cell r="J141">
            <v>1</v>
          </cell>
          <cell r="K141">
            <v>1</v>
          </cell>
        </row>
        <row r="142">
          <cell r="A142">
            <v>137</v>
          </cell>
          <cell r="B142" t="str">
            <v>ЦВЕТКОВ Артем</v>
          </cell>
          <cell r="C142">
            <v>10119497011</v>
          </cell>
          <cell r="D142">
            <v>39295</v>
          </cell>
          <cell r="E142" t="str">
            <v>КМС</v>
          </cell>
          <cell r="F142" t="str">
            <v>Санкт-Петербург</v>
          </cell>
          <cell r="G142" t="str">
            <v>СПБ ГБПОУ УОР № 1</v>
          </cell>
          <cell r="J142">
            <v>1</v>
          </cell>
          <cell r="K142">
            <v>1</v>
          </cell>
        </row>
        <row r="143">
          <cell r="A143">
            <v>138</v>
          </cell>
          <cell r="B143" t="str">
            <v>ПАВЛОВСКИЙ Дмитрий</v>
          </cell>
          <cell r="C143">
            <v>10111626065</v>
          </cell>
          <cell r="D143">
            <v>39347</v>
          </cell>
          <cell r="E143" t="str">
            <v>КМС</v>
          </cell>
          <cell r="F143" t="str">
            <v>Санкт-Петербург</v>
          </cell>
          <cell r="G143" t="str">
            <v>СПБ ГБПОУ УОР № 1</v>
          </cell>
          <cell r="H143">
            <v>1</v>
          </cell>
          <cell r="J143">
            <v>1</v>
          </cell>
        </row>
        <row r="144">
          <cell r="A144">
            <v>139</v>
          </cell>
          <cell r="B144" t="str">
            <v>КЕРНИЦКИЙ Максим</v>
          </cell>
          <cell r="C144">
            <v>10092183326</v>
          </cell>
          <cell r="D144">
            <v>38983</v>
          </cell>
          <cell r="E144" t="str">
            <v>КМС</v>
          </cell>
          <cell r="F144" t="str">
            <v>Санкт-Петербург</v>
          </cell>
          <cell r="G144" t="str">
            <v>ГБОУШИ "Олимпийский резерв"</v>
          </cell>
          <cell r="J144">
            <v>1</v>
          </cell>
        </row>
        <row r="145">
          <cell r="A145">
            <v>140</v>
          </cell>
          <cell r="B145" t="str">
            <v>ГОНЧАРОВ Александр</v>
          </cell>
          <cell r="C145">
            <v>10105978645</v>
          </cell>
          <cell r="D145">
            <v>39215</v>
          </cell>
          <cell r="E145" t="str">
            <v>КМС</v>
          </cell>
          <cell r="F145" t="str">
            <v>Санкт-Петербург</v>
          </cell>
          <cell r="G145" t="str">
            <v>ГБОУШИ "Олимпийский резерв"</v>
          </cell>
          <cell r="J145">
            <v>1</v>
          </cell>
        </row>
        <row r="146">
          <cell r="A146">
            <v>141</v>
          </cell>
          <cell r="B146" t="str">
            <v>ПРОДЧЕНКО Павел</v>
          </cell>
          <cell r="C146">
            <v>10125033081</v>
          </cell>
          <cell r="D146">
            <v>39126</v>
          </cell>
          <cell r="E146" t="str">
            <v>КМС</v>
          </cell>
          <cell r="F146" t="str">
            <v>Санкт-Петербург</v>
          </cell>
          <cell r="G146" t="str">
            <v>ГБОУШИ "Олимпийский резерв"</v>
          </cell>
          <cell r="J146">
            <v>1</v>
          </cell>
        </row>
        <row r="147">
          <cell r="A147">
            <v>142</v>
          </cell>
          <cell r="B147" t="str">
            <v>КИРСАНОВ Алексей</v>
          </cell>
          <cell r="C147">
            <v>10110342433</v>
          </cell>
          <cell r="D147">
            <v>38775</v>
          </cell>
          <cell r="E147" t="str">
            <v>КМС</v>
          </cell>
          <cell r="F147" t="str">
            <v>Санкт-Петербург</v>
          </cell>
          <cell r="G147" t="str">
            <v>ГБОУШИ "Олимпийский резерв"</v>
          </cell>
          <cell r="J147">
            <v>1</v>
          </cell>
        </row>
        <row r="148">
          <cell r="A148">
            <v>143</v>
          </cell>
          <cell r="B148" t="str">
            <v>ПОПОВ Максим</v>
          </cell>
          <cell r="C148">
            <v>10095277121</v>
          </cell>
          <cell r="D148">
            <v>38766</v>
          </cell>
          <cell r="E148" t="str">
            <v>КМС</v>
          </cell>
          <cell r="F148" t="str">
            <v>Санкт-Петербург</v>
          </cell>
          <cell r="G148" t="str">
            <v>ГБОУШИ "Олимпийский резерв"</v>
          </cell>
          <cell r="J148">
            <v>1</v>
          </cell>
        </row>
        <row r="149">
          <cell r="A149">
            <v>144</v>
          </cell>
          <cell r="B149" t="str">
            <v>ПУЧЕНКИН Артем</v>
          </cell>
          <cell r="C149">
            <v>10100863008</v>
          </cell>
          <cell r="D149">
            <v>39432</v>
          </cell>
          <cell r="E149" t="str">
            <v>КМС</v>
          </cell>
          <cell r="F149" t="str">
            <v>Тульская обл.</v>
          </cell>
          <cell r="G149" t="str">
            <v>СШОР "Велосипедный спорт"-ГУ ТО ЦСП</v>
          </cell>
          <cell r="J149">
            <v>1</v>
          </cell>
        </row>
        <row r="150">
          <cell r="A150">
            <v>145</v>
          </cell>
          <cell r="B150" t="str">
            <v>СМИРНОВ Роман</v>
          </cell>
          <cell r="C150">
            <v>10101388222</v>
          </cell>
          <cell r="D150">
            <v>39390</v>
          </cell>
          <cell r="E150" t="str">
            <v>КМС</v>
          </cell>
          <cell r="F150" t="str">
            <v>Тульская обл.</v>
          </cell>
          <cell r="G150" t="str">
            <v>СШОР "Велосипедный спорт"-ГУ ТО ЦСП</v>
          </cell>
          <cell r="J150">
            <v>1</v>
          </cell>
        </row>
        <row r="151">
          <cell r="A151">
            <v>146</v>
          </cell>
          <cell r="B151" t="str">
            <v>ИСАЕВ Павел</v>
          </cell>
          <cell r="C151">
            <v>10091275667</v>
          </cell>
          <cell r="D151">
            <v>39330</v>
          </cell>
          <cell r="E151" t="str">
            <v>КМС</v>
          </cell>
          <cell r="F151" t="str">
            <v>Тульская обл.</v>
          </cell>
          <cell r="G151" t="str">
            <v>СШОР "Велосипедный спорт"-ГУ ТО ЦСП</v>
          </cell>
          <cell r="K151">
            <v>1</v>
          </cell>
        </row>
        <row r="152">
          <cell r="A152">
            <v>147</v>
          </cell>
          <cell r="B152" t="str">
            <v>БЫКОВСКИЙ Никита</v>
          </cell>
          <cell r="C152">
            <v>10094923271</v>
          </cell>
          <cell r="D152">
            <v>38917</v>
          </cell>
          <cell r="E152" t="str">
            <v>КМС</v>
          </cell>
          <cell r="F152" t="str">
            <v>Тульская обл.</v>
          </cell>
          <cell r="G152" t="str">
            <v>СШОР "Велосипедный спорт"-ГУ ТО ЦСП</v>
          </cell>
          <cell r="J152">
            <v>1</v>
          </cell>
        </row>
        <row r="153">
          <cell r="A153">
            <v>148</v>
          </cell>
          <cell r="B153" t="str">
            <v>ЗЫБИН Артем</v>
          </cell>
          <cell r="C153">
            <v>10131028691</v>
          </cell>
          <cell r="D153">
            <v>39747</v>
          </cell>
          <cell r="E153" t="str">
            <v>КМС</v>
          </cell>
          <cell r="F153" t="str">
            <v>Тульская обл.</v>
          </cell>
          <cell r="G153" t="str">
            <v>СШОР "Велосипедный спорт"-ГУ ТО ЦСП</v>
          </cell>
          <cell r="J153">
            <v>1</v>
          </cell>
          <cell r="K153">
            <v>1</v>
          </cell>
        </row>
        <row r="154">
          <cell r="A154">
            <v>149</v>
          </cell>
          <cell r="B154" t="str">
            <v>БОРТНИКОВ Георгий</v>
          </cell>
          <cell r="C154">
            <v>10100513000</v>
          </cell>
          <cell r="D154">
            <v>38944</v>
          </cell>
          <cell r="E154" t="str">
            <v>КМС</v>
          </cell>
          <cell r="F154" t="str">
            <v>Москва</v>
          </cell>
          <cell r="G154" t="str">
            <v>ГБПОУ "МССУОР №2" Москомспорта- Динамо</v>
          </cell>
          <cell r="J154">
            <v>1</v>
          </cell>
        </row>
        <row r="155">
          <cell r="A155">
            <v>150</v>
          </cell>
          <cell r="B155" t="str">
            <v>АМЕЛИН Даниил</v>
          </cell>
          <cell r="C155">
            <v>10092179383</v>
          </cell>
          <cell r="D155">
            <v>38819</v>
          </cell>
          <cell r="E155" t="str">
            <v>КМС</v>
          </cell>
          <cell r="F155" t="str">
            <v>Москва</v>
          </cell>
          <cell r="G155" t="str">
            <v>ГБПОУ "МССУОР №2" Москомспорта- Динамо</v>
          </cell>
          <cell r="J155">
            <v>1</v>
          </cell>
          <cell r="K155">
            <v>1</v>
          </cell>
        </row>
        <row r="156">
          <cell r="A156">
            <v>151</v>
          </cell>
          <cell r="B156" t="str">
            <v>САМУСЕВ Иван</v>
          </cell>
          <cell r="C156">
            <v>10112134711</v>
          </cell>
          <cell r="D156">
            <v>38958</v>
          </cell>
          <cell r="E156" t="str">
            <v>КМС</v>
          </cell>
          <cell r="F156" t="str">
            <v>Москва</v>
          </cell>
          <cell r="G156" t="str">
            <v>ГБПОУ "МССУОР №2" Москомспорта- Динамо</v>
          </cell>
          <cell r="J156">
            <v>1</v>
          </cell>
          <cell r="K156">
            <v>1</v>
          </cell>
        </row>
        <row r="157">
          <cell r="A157">
            <v>152</v>
          </cell>
          <cell r="B157" t="str">
            <v>ТЛЮСТАНГЕЛОВ Даниил</v>
          </cell>
          <cell r="C157">
            <v>10092384194</v>
          </cell>
          <cell r="D157">
            <v>38721</v>
          </cell>
          <cell r="E157" t="str">
            <v>КМС</v>
          </cell>
          <cell r="F157" t="str">
            <v>Москва</v>
          </cell>
          <cell r="G157" t="str">
            <v>ГБПОУ "МССУОР №2" Москомспорта- Динамо</v>
          </cell>
          <cell r="J157">
            <v>1</v>
          </cell>
        </row>
        <row r="158">
          <cell r="A158">
            <v>153</v>
          </cell>
          <cell r="B158" t="str">
            <v>КИМАКОВСКИЙ Захар</v>
          </cell>
          <cell r="C158">
            <v>10107322194</v>
          </cell>
          <cell r="D158">
            <v>39113</v>
          </cell>
          <cell r="E158" t="str">
            <v>КМС</v>
          </cell>
          <cell r="F158" t="str">
            <v>Москва</v>
          </cell>
          <cell r="G158" t="str">
            <v>ГБПОУ "МССУОР №2" Москомспорта- Динамо</v>
          </cell>
          <cell r="J158">
            <v>1</v>
          </cell>
          <cell r="K158">
            <v>1</v>
          </cell>
        </row>
        <row r="159">
          <cell r="A159">
            <v>154</v>
          </cell>
          <cell r="B159" t="str">
            <v>АФАНАСЬЕВ Никита</v>
          </cell>
          <cell r="C159">
            <v>10100511986</v>
          </cell>
          <cell r="D159">
            <v>38756</v>
          </cell>
          <cell r="E159" t="str">
            <v>КМС</v>
          </cell>
          <cell r="F159" t="str">
            <v>Москва</v>
          </cell>
          <cell r="G159" t="str">
            <v>ГБПОУ "МССУОР №2" Москомспорта- Динамо</v>
          </cell>
          <cell r="J159">
            <v>1</v>
          </cell>
          <cell r="K159">
            <v>1</v>
          </cell>
        </row>
        <row r="160">
          <cell r="A160">
            <v>155</v>
          </cell>
          <cell r="B160" t="str">
            <v>АВЕРИН Алексей</v>
          </cell>
          <cell r="C160">
            <v>10113498771</v>
          </cell>
          <cell r="D160">
            <v>38795</v>
          </cell>
          <cell r="E160" t="str">
            <v>КМС</v>
          </cell>
          <cell r="F160" t="str">
            <v>Москва</v>
          </cell>
          <cell r="G160" t="str">
            <v>ГБУ ДО "МГФСО"</v>
          </cell>
          <cell r="J160">
            <v>1</v>
          </cell>
        </row>
        <row r="161">
          <cell r="A161">
            <v>156</v>
          </cell>
          <cell r="B161" t="str">
            <v>СУЛТАНОВ Матвей</v>
          </cell>
          <cell r="C161">
            <v>10104125642</v>
          </cell>
          <cell r="D161">
            <v>39175</v>
          </cell>
          <cell r="E161" t="str">
            <v>КМС</v>
          </cell>
          <cell r="F161" t="str">
            <v>Москва</v>
          </cell>
          <cell r="G161" t="str">
            <v>ГБУ ДО "МГФСО"</v>
          </cell>
          <cell r="J161">
            <v>1</v>
          </cell>
        </row>
        <row r="162">
          <cell r="A162">
            <v>157</v>
          </cell>
          <cell r="B162" t="str">
            <v>КУЗЬМИН Кирилл</v>
          </cell>
          <cell r="C162">
            <v>10093068450</v>
          </cell>
          <cell r="D162">
            <v>38798</v>
          </cell>
          <cell r="E162" t="str">
            <v>КМС</v>
          </cell>
          <cell r="F162" t="str">
            <v>Респ.Удмуртия</v>
          </cell>
          <cell r="G162" t="str">
            <v>БУ ДО УР ССШОР по велоспорту</v>
          </cell>
          <cell r="H162">
            <v>1</v>
          </cell>
          <cell r="I162">
            <v>1</v>
          </cell>
          <cell r="K162">
            <v>1</v>
          </cell>
        </row>
        <row r="163">
          <cell r="A163">
            <v>158</v>
          </cell>
          <cell r="B163" t="str">
            <v>КИРИЛЬЦЕВ Тимур</v>
          </cell>
          <cell r="C163">
            <v>10090059834</v>
          </cell>
          <cell r="D163">
            <v>39363</v>
          </cell>
          <cell r="E163" t="str">
            <v>КМС</v>
          </cell>
          <cell r="F163" t="str">
            <v>Москва</v>
          </cell>
          <cell r="G163" t="str">
            <v xml:space="preserve">ГБУ ДО "ФСО "Юность Москвы" </v>
          </cell>
          <cell r="J163">
            <v>1</v>
          </cell>
          <cell r="K163">
            <v>1</v>
          </cell>
        </row>
        <row r="164">
          <cell r="A164">
            <v>159</v>
          </cell>
          <cell r="B164" t="str">
            <v>ШЕШЕНИН Андрей</v>
          </cell>
          <cell r="C164">
            <v>10090423683</v>
          </cell>
          <cell r="D164">
            <v>38945</v>
          </cell>
          <cell r="E164" t="str">
            <v>КМС</v>
          </cell>
          <cell r="F164" t="str">
            <v>Москва</v>
          </cell>
          <cell r="G164" t="str">
            <v xml:space="preserve">ГБУ ДО "ФСО "Юность Москвы" </v>
          </cell>
          <cell r="J164">
            <v>1</v>
          </cell>
          <cell r="K164">
            <v>1</v>
          </cell>
        </row>
        <row r="165">
          <cell r="A165">
            <v>160</v>
          </cell>
          <cell r="B165" t="str">
            <v>ГАСПАРЯН Артур</v>
          </cell>
          <cell r="C165">
            <v>10130334133</v>
          </cell>
          <cell r="D165">
            <v>39077</v>
          </cell>
          <cell r="E165" t="str">
            <v>1 СР</v>
          </cell>
          <cell r="F165" t="str">
            <v>Омская обл.</v>
          </cell>
          <cell r="G165" t="str">
            <v>"СШОР "Академия велоспорта"</v>
          </cell>
          <cell r="J165">
            <v>1</v>
          </cell>
        </row>
        <row r="169">
          <cell r="B169" t="str">
            <v>БУРЛАКОВА Яна</v>
          </cell>
          <cell r="C169">
            <v>10034919778</v>
          </cell>
          <cell r="D169">
            <v>36739</v>
          </cell>
          <cell r="E169" t="str">
            <v>ЗМС</v>
          </cell>
          <cell r="F169" t="str">
            <v>Москва</v>
          </cell>
          <cell r="G169" t="str">
            <v>ГБПОУ "МССУОР №2" Москомспорта- Динамо</v>
          </cell>
        </row>
        <row r="170">
          <cell r="B170" t="str">
            <v>КОРОБОВ Павел</v>
          </cell>
          <cell r="D170">
            <v>37406</v>
          </cell>
          <cell r="E170" t="str">
            <v>КМС</v>
          </cell>
          <cell r="F170" t="str">
            <v>Орловская обл.</v>
          </cell>
          <cell r="G170" t="str">
            <v>БП ОУ ОО "Училище олимпийского резерва"</v>
          </cell>
        </row>
        <row r="171">
          <cell r="B171" t="str">
            <v>КЛОЧКО София</v>
          </cell>
          <cell r="C171">
            <v>10120568960</v>
          </cell>
          <cell r="D171">
            <v>39760</v>
          </cell>
          <cell r="E171" t="str">
            <v>КМС</v>
          </cell>
          <cell r="F171" t="str">
            <v>Омская обл.</v>
          </cell>
          <cell r="G171" t="str">
            <v>"СШОР № 8 им.В.Соколова"</v>
          </cell>
        </row>
        <row r="172">
          <cell r="B172" t="str">
            <v>АНДРЕЕВА Ксения</v>
          </cell>
          <cell r="C172">
            <v>10034991217</v>
          </cell>
          <cell r="D172">
            <v>36732</v>
          </cell>
          <cell r="E172" t="str">
            <v>МСМК</v>
          </cell>
          <cell r="F172" t="str">
            <v>Тульская обл.</v>
          </cell>
          <cell r="G172" t="str">
            <v>"ОКСШОР"-ГУ ТО ЦСП</v>
          </cell>
        </row>
        <row r="173">
          <cell r="B173" t="str">
            <v>ПОЛЕВАЯ Юлия</v>
          </cell>
          <cell r="D173">
            <v>31245</v>
          </cell>
          <cell r="E173" t="str">
            <v>КМС</v>
          </cell>
          <cell r="F173" t="str">
            <v>Орловская обл.</v>
          </cell>
          <cell r="G173" t="str">
            <v>БП ОУ ОО "Училище олимпийского резерва"</v>
          </cell>
        </row>
        <row r="174">
          <cell r="B174" t="str">
            <v>ГОЛОВАСТОВА Екатерина</v>
          </cell>
          <cell r="D174">
            <v>36013</v>
          </cell>
          <cell r="E174" t="str">
            <v>МС</v>
          </cell>
          <cell r="F174" t="str">
            <v>Орловская обл.</v>
          </cell>
          <cell r="G174" t="str">
            <v>Московская область</v>
          </cell>
        </row>
        <row r="175">
          <cell r="B175" t="str">
            <v>КАЛАЧНИК Никита</v>
          </cell>
          <cell r="C175">
            <v>10036078728</v>
          </cell>
          <cell r="D175">
            <v>37795</v>
          </cell>
          <cell r="E175" t="str">
            <v>МСМК</v>
          </cell>
          <cell r="F175" t="str">
            <v>Москва</v>
          </cell>
          <cell r="G175" t="str">
            <v>ГБПОУ "МССУОР №2" Москомспорта- Динамо</v>
          </cell>
        </row>
        <row r="176">
          <cell r="B176" t="str">
            <v>СТОРОЖЕВ Александр</v>
          </cell>
          <cell r="C176">
            <v>10082410978</v>
          </cell>
          <cell r="D176">
            <v>38794</v>
          </cell>
          <cell r="E176" t="str">
            <v>КМС</v>
          </cell>
          <cell r="F176" t="str">
            <v>Москва</v>
          </cell>
          <cell r="G176" t="str">
            <v>ГБПОУ "МССУОР №2" Москомспорта- Динамо</v>
          </cell>
        </row>
        <row r="178">
          <cell r="B178" t="str">
            <v>БОРТНИК Иван</v>
          </cell>
          <cell r="C178">
            <v>10113386213</v>
          </cell>
          <cell r="D178">
            <v>39330</v>
          </cell>
          <cell r="E178" t="str">
            <v>КМС</v>
          </cell>
          <cell r="F178" t="str">
            <v>Москва</v>
          </cell>
          <cell r="G178" t="str">
            <v>ГБУ ДО "МГФСО"</v>
          </cell>
        </row>
        <row r="180">
          <cell r="B180" t="str">
            <v>ФАТЕЕВА Александра</v>
          </cell>
          <cell r="D180">
            <v>38788</v>
          </cell>
          <cell r="E180" t="str">
            <v>КМС</v>
          </cell>
          <cell r="F180" t="str">
            <v>Омская обл.</v>
          </cell>
          <cell r="G180" t="str">
            <v>"СШОР "Академия велоспорта"</v>
          </cell>
        </row>
        <row r="183">
          <cell r="B183" t="str">
            <v>ЭВАЛЬД Вероника</v>
          </cell>
          <cell r="C183">
            <v>10114017925</v>
          </cell>
          <cell r="D183">
            <v>39528</v>
          </cell>
          <cell r="E183">
            <v>2</v>
          </cell>
          <cell r="F183" t="str">
            <v>Свердловская обл.</v>
          </cell>
          <cell r="G183" t="str">
            <v>ГАУ ДО СО СШОР "Уктусские горы"</v>
          </cell>
        </row>
        <row r="184">
          <cell r="B184" t="str">
            <v>ПАШИНСКИЙ Дмитрий</v>
          </cell>
          <cell r="C184">
            <v>10126150807</v>
          </cell>
          <cell r="D184">
            <v>39732</v>
          </cell>
          <cell r="E184">
            <v>3</v>
          </cell>
          <cell r="F184" t="str">
            <v>Свердловская обл.</v>
          </cell>
          <cell r="G184" t="str">
            <v>ГАУ ДО СО СШОР "Уктусские горы"</v>
          </cell>
        </row>
        <row r="185">
          <cell r="B185" t="str">
            <v>СЕРЕБРЕННИКОВ Иван</v>
          </cell>
          <cell r="C185">
            <v>10093599627</v>
          </cell>
          <cell r="D185">
            <v>38687</v>
          </cell>
          <cell r="E185" t="str">
            <v>КМС</v>
          </cell>
          <cell r="F185" t="str">
            <v>Сведловская обл.</v>
          </cell>
          <cell r="G185" t="str">
            <v>МБУ "СШ4" Нижний Тагил</v>
          </cell>
        </row>
        <row r="186">
          <cell r="B186" t="str">
            <v>ЦВЕТЦКИХ Кирилл</v>
          </cell>
          <cell r="C186">
            <v>10113385102</v>
          </cell>
          <cell r="D186">
            <v>39556</v>
          </cell>
          <cell r="E186">
            <v>1</v>
          </cell>
          <cell r="F186" t="str">
            <v>Сведловская обл.</v>
          </cell>
          <cell r="G186" t="str">
            <v>МБУ "СШ4" Нижний Тагил</v>
          </cell>
        </row>
        <row r="187">
          <cell r="B187" t="str">
            <v>ШАРИН Андрей</v>
          </cell>
          <cell r="C187">
            <v>10138019866</v>
          </cell>
          <cell r="D187">
            <v>40425</v>
          </cell>
          <cell r="E187" t="str">
            <v>б/р</v>
          </cell>
          <cell r="F187" t="str">
            <v>Сведловская обл.</v>
          </cell>
          <cell r="G187" t="str">
            <v>МБУ "СШ4" Нижний Тагил</v>
          </cell>
        </row>
        <row r="188">
          <cell r="B188" t="str">
            <v>МАЮЧАЯ Варвара</v>
          </cell>
          <cell r="C188">
            <v>10138258629</v>
          </cell>
          <cell r="D188">
            <v>40309</v>
          </cell>
          <cell r="E188" t="str">
            <v>б/р</v>
          </cell>
          <cell r="F188" t="str">
            <v>Сведловская обл.</v>
          </cell>
          <cell r="G188" t="str">
            <v>МБУ "СШ4" Нижний Тагил</v>
          </cell>
        </row>
        <row r="189">
          <cell r="B189" t="str">
            <v>ДОРОНИН Елисей</v>
          </cell>
          <cell r="C189">
            <v>10138017341</v>
          </cell>
          <cell r="D189">
            <v>40183</v>
          </cell>
          <cell r="E189" t="str">
            <v>б/р</v>
          </cell>
          <cell r="F189" t="str">
            <v>Сведловская обл.</v>
          </cell>
          <cell r="G189" t="str">
            <v>МБУ "СШ4" Нижний Тагил</v>
          </cell>
        </row>
        <row r="190">
          <cell r="B190" t="str">
            <v>КИМАКОВСКИЙ Захар</v>
          </cell>
          <cell r="C190">
            <v>10107322194</v>
          </cell>
          <cell r="D190">
            <v>39113</v>
          </cell>
          <cell r="E190" t="str">
            <v>КМС</v>
          </cell>
          <cell r="F190" t="str">
            <v>Свердловская обл.</v>
          </cell>
          <cell r="G190" t="str">
            <v>ГАУ ДО СО СШОР "Уктусские горы"</v>
          </cell>
        </row>
        <row r="191">
          <cell r="B191" t="str">
            <v>КРАССА АРСЕНИЙ</v>
          </cell>
          <cell r="D191">
            <v>38595</v>
          </cell>
          <cell r="E191">
            <v>1</v>
          </cell>
          <cell r="F191" t="str">
            <v>Свердловская обл.</v>
          </cell>
          <cell r="G191" t="str">
            <v>ГАУ ДО СО СШОР "Уктусские горы"</v>
          </cell>
        </row>
        <row r="192">
          <cell r="B192" t="str">
            <v>ПИВОВАРОВ Богдан</v>
          </cell>
          <cell r="D192">
            <v>38213</v>
          </cell>
          <cell r="E192">
            <v>1</v>
          </cell>
          <cell r="F192" t="str">
            <v>Свердловская обл.</v>
          </cell>
          <cell r="G192" t="str">
            <v>ГАУ ДО СО СШОР "Уктусские горы"</v>
          </cell>
        </row>
        <row r="193">
          <cell r="B193" t="str">
            <v>ЯКОВЛЕВ Аристарх</v>
          </cell>
          <cell r="C193">
            <v>10115154037</v>
          </cell>
          <cell r="D193">
            <v>39616</v>
          </cell>
          <cell r="E193">
            <v>1</v>
          </cell>
          <cell r="F193" t="str">
            <v>Свердловская обл.</v>
          </cell>
          <cell r="G193" t="str">
            <v>ГАУ ДО СО СШОР "Уктусские горы"</v>
          </cell>
        </row>
        <row r="194">
          <cell r="B194" t="str">
            <v>УШАКОВ Иван</v>
          </cell>
          <cell r="C194">
            <v>10106075342</v>
          </cell>
          <cell r="D194">
            <v>39345</v>
          </cell>
          <cell r="E194">
            <v>1</v>
          </cell>
          <cell r="F194" t="str">
            <v>Свердловская обл.</v>
          </cell>
          <cell r="G194" t="str">
            <v>ГАУ ДО СО СШОР "Уктусские горы"</v>
          </cell>
        </row>
        <row r="195">
          <cell r="B195" t="str">
            <v>БАШУРОВ Артур</v>
          </cell>
          <cell r="C195">
            <v>10106075544</v>
          </cell>
          <cell r="D195">
            <v>39234</v>
          </cell>
          <cell r="E195" t="str">
            <v>КМС</v>
          </cell>
          <cell r="F195" t="str">
            <v>Свердловская обл.</v>
          </cell>
          <cell r="G195" t="str">
            <v>ГАУ ДО СО СШОР "Уктусские горы"</v>
          </cell>
        </row>
        <row r="196">
          <cell r="B196" t="str">
            <v>МАКАРОВ Семён</v>
          </cell>
          <cell r="C196">
            <v>10107167907</v>
          </cell>
          <cell r="D196">
            <v>39217</v>
          </cell>
          <cell r="E196" t="str">
            <v>КМС</v>
          </cell>
          <cell r="F196" t="str">
            <v>Свердловская обл.</v>
          </cell>
          <cell r="G196" t="str">
            <v>ГАУ ДО СО СШОР "Уктусские горы"</v>
          </cell>
        </row>
        <row r="197">
          <cell r="B197" t="str">
            <v>СОТНИКОВ Никита</v>
          </cell>
          <cell r="D197">
            <v>38799</v>
          </cell>
          <cell r="E197" t="str">
            <v>КМС</v>
          </cell>
          <cell r="F197" t="str">
            <v>Свердловская обл.</v>
          </cell>
          <cell r="G197" t="str">
            <v>ГАУ ДО СО СШОР "Уктусские горы"</v>
          </cell>
        </row>
        <row r="198">
          <cell r="B198" t="str">
            <v>ЧУМИЛОВИЧ Сергей</v>
          </cell>
          <cell r="C198">
            <v>10106075645</v>
          </cell>
          <cell r="D198">
            <v>39264</v>
          </cell>
          <cell r="E198" t="str">
            <v>КМС</v>
          </cell>
          <cell r="F198" t="str">
            <v>Свердловская обл.</v>
          </cell>
          <cell r="G198" t="str">
            <v>ГАУ ДО СО СШОР "Уктусские горы"</v>
          </cell>
        </row>
        <row r="199">
          <cell r="B199" t="str">
            <v>АЛЕКСЕЕВ Дмитрий</v>
          </cell>
          <cell r="D199">
            <v>39075</v>
          </cell>
          <cell r="E199" t="str">
            <v>КМС</v>
          </cell>
          <cell r="F199" t="str">
            <v>Свердловская обл.</v>
          </cell>
          <cell r="G199" t="str">
            <v>ГАУ ДО СО СШОР "Уктусские горы"</v>
          </cell>
        </row>
        <row r="200">
          <cell r="B200" t="str">
            <v>ПЕТРОВА Анна</v>
          </cell>
          <cell r="C200">
            <v>10114018430</v>
          </cell>
          <cell r="D200">
            <v>39587</v>
          </cell>
          <cell r="E200">
            <v>1</v>
          </cell>
          <cell r="F200" t="str">
            <v>Свердловская обл.</v>
          </cell>
          <cell r="G200" t="str">
            <v>ГАУ ДО СО СШОР "Уктусские горы"</v>
          </cell>
        </row>
        <row r="201">
          <cell r="B201" t="str">
            <v>ТРЕНИН Кирилл</v>
          </cell>
          <cell r="C201">
            <v>10114018026</v>
          </cell>
          <cell r="D201">
            <v>39561</v>
          </cell>
          <cell r="E201">
            <v>2</v>
          </cell>
          <cell r="F201" t="str">
            <v>Свердловская обл.</v>
          </cell>
          <cell r="G201" t="str">
            <v>ГАУ ДО СО СШОР "Уктусские горы"</v>
          </cell>
        </row>
        <row r="204">
          <cell r="B204" t="str">
            <v>ГОЛЫБИНА Ирина</v>
          </cell>
          <cell r="D204">
            <v>40065</v>
          </cell>
          <cell r="E204" t="str">
            <v>б/р</v>
          </cell>
          <cell r="F204" t="str">
            <v>Тюменская обл.</v>
          </cell>
          <cell r="G204" t="str">
            <v>Тюменская обл.</v>
          </cell>
        </row>
        <row r="205">
          <cell r="B205" t="str">
            <v>ПОЛЯКОВА Ульяна</v>
          </cell>
          <cell r="D205">
            <v>40475</v>
          </cell>
          <cell r="E205" t="str">
            <v>б/р</v>
          </cell>
          <cell r="F205" t="str">
            <v>Тюменская обл.</v>
          </cell>
          <cell r="G205" t="str">
            <v>Тюменская обл.</v>
          </cell>
        </row>
        <row r="206">
          <cell r="B206" t="str">
            <v>ГОЛЫБИНА Валентина</v>
          </cell>
          <cell r="D206">
            <v>40463</v>
          </cell>
          <cell r="E206" t="str">
            <v>б/р</v>
          </cell>
          <cell r="F206" t="str">
            <v>Тюменская обл.</v>
          </cell>
          <cell r="G206" t="str">
            <v>Тюменская обл.</v>
          </cell>
        </row>
        <row r="207">
          <cell r="B207" t="str">
            <v>ЩЕРБИН Владислав</v>
          </cell>
          <cell r="D207">
            <v>40275</v>
          </cell>
          <cell r="E207" t="str">
            <v>б/р</v>
          </cell>
          <cell r="F207" t="str">
            <v>Тюменская обл.</v>
          </cell>
          <cell r="G207" t="str">
            <v>Тюменская обл.</v>
          </cell>
        </row>
        <row r="208">
          <cell r="B208" t="str">
            <v>ЗОММЕР Максим</v>
          </cell>
          <cell r="C208">
            <v>10113665792</v>
          </cell>
          <cell r="D208">
            <v>39428</v>
          </cell>
          <cell r="E208" t="str">
            <v>КМС</v>
          </cell>
          <cell r="F208" t="str">
            <v>Тюменская обл.</v>
          </cell>
          <cell r="G208" t="str">
            <v>МАУ СШ №2 города Тюмени</v>
          </cell>
        </row>
        <row r="209">
          <cell r="B209" t="str">
            <v>ПАВЛОВ Илья</v>
          </cell>
          <cell r="C209">
            <v>10138611364</v>
          </cell>
          <cell r="D209">
            <v>40562</v>
          </cell>
          <cell r="E209" t="str">
            <v>б/р</v>
          </cell>
          <cell r="F209" t="str">
            <v>Тюменская обл.</v>
          </cell>
          <cell r="G209" t="str">
            <v>МАУ СШ №2 города Тюмени</v>
          </cell>
        </row>
        <row r="210">
          <cell r="B210" t="str">
            <v>РИВКО Арсений</v>
          </cell>
          <cell r="D210">
            <v>40210</v>
          </cell>
          <cell r="E210" t="str">
            <v>б/р</v>
          </cell>
          <cell r="F210" t="str">
            <v>Тюменская обл.</v>
          </cell>
          <cell r="G210" t="str">
            <v>МАУ СШ №2 города Тюмени</v>
          </cell>
        </row>
        <row r="211">
          <cell r="B211" t="str">
            <v>ШЕПЕЛИН Кирилл</v>
          </cell>
          <cell r="D211">
            <v>40314</v>
          </cell>
          <cell r="E211" t="str">
            <v>б/р</v>
          </cell>
          <cell r="F211" t="str">
            <v>Тюменская обл.</v>
          </cell>
          <cell r="G211" t="str">
            <v>МАУ СШ №2 города Тюмени</v>
          </cell>
        </row>
        <row r="212">
          <cell r="B212" t="str">
            <v>МИХАЙЛОВ Даниил</v>
          </cell>
          <cell r="C212">
            <v>10113341652</v>
          </cell>
          <cell r="D212">
            <v>39801</v>
          </cell>
          <cell r="E212">
            <v>2</v>
          </cell>
          <cell r="F212" t="str">
            <v>Тюменская обл.</v>
          </cell>
          <cell r="G212" t="str">
            <v>МАУ СШ №2 города Тюмени</v>
          </cell>
        </row>
        <row r="213">
          <cell r="B213" t="str">
            <v>СЕЛЕЗНЁВ Илья</v>
          </cell>
          <cell r="D213">
            <v>38951</v>
          </cell>
          <cell r="E213" t="str">
            <v>КМС</v>
          </cell>
          <cell r="F213" t="str">
            <v>Тюменская обл.</v>
          </cell>
          <cell r="G213" t="str">
            <v>МАУ СШ №2 города Тюмени</v>
          </cell>
        </row>
        <row r="214">
          <cell r="B214" t="str">
            <v>ДЕДУСЕНКО Иван</v>
          </cell>
          <cell r="C214">
            <v>10138573978</v>
          </cell>
          <cell r="D214">
            <v>39955</v>
          </cell>
          <cell r="E214" t="str">
            <v>б/р</v>
          </cell>
          <cell r="F214" t="str">
            <v>Тюменская обл.</v>
          </cell>
          <cell r="G214" t="str">
            <v>МАУ СШ №2 города Тюмени</v>
          </cell>
        </row>
        <row r="215">
          <cell r="B215" t="str">
            <v>КОРМАЧЕВ Илья</v>
          </cell>
          <cell r="D215">
            <v>40352</v>
          </cell>
          <cell r="E215" t="str">
            <v>б/р</v>
          </cell>
          <cell r="F215" t="str">
            <v>Тюменская обл.</v>
          </cell>
          <cell r="G215" t="str">
            <v>МАУ СШ №2 города Тюмени</v>
          </cell>
        </row>
        <row r="216">
          <cell r="B216" t="str">
            <v>ВАСИЛЬЕВ Олег</v>
          </cell>
          <cell r="C216">
            <v>10131460747</v>
          </cell>
          <cell r="D216">
            <v>39558</v>
          </cell>
          <cell r="E216" t="str">
            <v>б/р</v>
          </cell>
          <cell r="F216" t="str">
            <v>Тюменская обл.</v>
          </cell>
          <cell r="G216" t="str">
            <v>МАУ СШ №2 города Тюмени</v>
          </cell>
        </row>
        <row r="218">
          <cell r="B218" t="str">
            <v>КОНОНЕНКО Максим</v>
          </cell>
          <cell r="C218">
            <v>10113103091</v>
          </cell>
          <cell r="D218">
            <v>39096</v>
          </cell>
          <cell r="E218" t="str">
            <v>КМС</v>
          </cell>
          <cell r="F218" t="str">
            <v>Кемеровская обл.</v>
          </cell>
          <cell r="G218" t="str">
            <v>г.Кемерово,МАФСУ "СШОР № 2"</v>
          </cell>
        </row>
        <row r="219">
          <cell r="B219" t="str">
            <v>ВАКУЛИН Игорь</v>
          </cell>
          <cell r="C219">
            <v>10076518230</v>
          </cell>
          <cell r="D219">
            <v>38058</v>
          </cell>
          <cell r="E219" t="str">
            <v>КМС</v>
          </cell>
          <cell r="F219" t="str">
            <v>Кемеровская обл.</v>
          </cell>
          <cell r="G219" t="str">
            <v>г.Кемерово,МАФСУ "СШОР № 2"</v>
          </cell>
        </row>
        <row r="220">
          <cell r="B220" t="str">
            <v>КРАСЮК Варвара</v>
          </cell>
          <cell r="C220">
            <v>10114286996</v>
          </cell>
          <cell r="D220">
            <v>39383</v>
          </cell>
          <cell r="E220" t="str">
            <v>КМС</v>
          </cell>
          <cell r="F220" t="str">
            <v>Кемеровская обл.</v>
          </cell>
          <cell r="G220" t="str">
            <v>г.Кемерово,МАФСУ "СШОР № 2"</v>
          </cell>
        </row>
        <row r="221">
          <cell r="B221" t="str">
            <v>ЛЕОНОВ Степан</v>
          </cell>
          <cell r="C221">
            <v>10137061485</v>
          </cell>
          <cell r="D221">
            <v>40480</v>
          </cell>
          <cell r="E221">
            <v>2</v>
          </cell>
          <cell r="F221" t="str">
            <v>Кемеровская обл.</v>
          </cell>
          <cell r="G221" t="str">
            <v>г.Кемерово,МАФСУ "СШОР № 2"</v>
          </cell>
        </row>
        <row r="222">
          <cell r="B222" t="str">
            <v>ЮДИН Семен</v>
          </cell>
          <cell r="C222">
            <v>10137987029</v>
          </cell>
          <cell r="D222">
            <v>40397</v>
          </cell>
          <cell r="E222">
            <v>3</v>
          </cell>
          <cell r="F222" t="str">
            <v>Кемеровская обл.</v>
          </cell>
          <cell r="G222" t="str">
            <v>г.Кемерово,МАФСУ "СШОР № 2"</v>
          </cell>
        </row>
        <row r="223">
          <cell r="B223" t="str">
            <v>ЦИЛИНКЕВИЧ Полина</v>
          </cell>
          <cell r="C223">
            <v>10113107943</v>
          </cell>
          <cell r="D223">
            <v>39744</v>
          </cell>
          <cell r="E223" t="str">
            <v>КМС</v>
          </cell>
          <cell r="F223" t="str">
            <v>Кемеровская обл.</v>
          </cell>
          <cell r="G223" t="str">
            <v>г.Кемерово,МАФСУ "СШОР № 2"</v>
          </cell>
        </row>
        <row r="224">
          <cell r="B224" t="str">
            <v>ЮДИНА Александра</v>
          </cell>
          <cell r="C224">
            <v>10118211759</v>
          </cell>
          <cell r="D224">
            <v>39223</v>
          </cell>
          <cell r="E224" t="str">
            <v>КМС</v>
          </cell>
          <cell r="F224" t="str">
            <v>Кемеровская обл.</v>
          </cell>
          <cell r="G224" t="str">
            <v>г.Кемерово,МАФСУ "СШОР № 2"</v>
          </cell>
        </row>
        <row r="225">
          <cell r="B225" t="str">
            <v>АНДРИЕНКО Тимофей</v>
          </cell>
          <cell r="C225">
            <v>10104018942</v>
          </cell>
          <cell r="D225">
            <v>39047</v>
          </cell>
          <cell r="E225" t="str">
            <v>КМС</v>
          </cell>
          <cell r="F225" t="str">
            <v>Кемеровская обл.</v>
          </cell>
          <cell r="G225" t="str">
            <v>г.Кемерово,МАФСУ "СШОР № 2"</v>
          </cell>
        </row>
        <row r="226">
          <cell r="B226" t="str">
            <v>ВАСИЛЬЕВ Кирилл</v>
          </cell>
          <cell r="D226">
            <v>39838</v>
          </cell>
          <cell r="E226">
            <v>3</v>
          </cell>
          <cell r="F226" t="str">
            <v>Кемеровская обл.</v>
          </cell>
          <cell r="G226" t="str">
            <v>г.Кемерово,МАФСУ "СШОР № 2"</v>
          </cell>
        </row>
        <row r="227">
          <cell r="B227" t="str">
            <v>СМЕТАНИН Данил</v>
          </cell>
          <cell r="D227">
            <v>40690</v>
          </cell>
          <cell r="E227" t="str">
            <v>2юн.</v>
          </cell>
          <cell r="F227" t="str">
            <v>Кемеровская обл.</v>
          </cell>
          <cell r="G227" t="str">
            <v>г.Кемерово,МАФСУ "СШОР № 2"</v>
          </cell>
        </row>
        <row r="228">
          <cell r="B228" t="str">
            <v>КАРУЛЯ Роман</v>
          </cell>
          <cell r="C228">
            <v>10113557476</v>
          </cell>
          <cell r="D228">
            <v>39200</v>
          </cell>
          <cell r="E228" t="str">
            <v>КМС</v>
          </cell>
          <cell r="F228" t="str">
            <v>Кемеровская обл.</v>
          </cell>
          <cell r="G228" t="str">
            <v>г.Кемерово,МАФСУ "СШОР № 2"</v>
          </cell>
        </row>
        <row r="229">
          <cell r="B229" t="str">
            <v>ЕФРЕМОВА Зарина</v>
          </cell>
          <cell r="D229">
            <v>39825</v>
          </cell>
          <cell r="E229">
            <v>3</v>
          </cell>
          <cell r="F229" t="str">
            <v>Кемеровская обл.</v>
          </cell>
          <cell r="G229" t="str">
            <v>г.Кемерово,МАФСУ "СШОР № 2"</v>
          </cell>
        </row>
        <row r="230">
          <cell r="B230" t="str">
            <v>КОРХОВА Анастасия</v>
          </cell>
          <cell r="C230">
            <v>10105722304</v>
          </cell>
          <cell r="D230">
            <v>38901</v>
          </cell>
          <cell r="E230" t="str">
            <v>КМС</v>
          </cell>
          <cell r="F230" t="str">
            <v>Кемеровская обл.</v>
          </cell>
          <cell r="G230" t="str">
            <v>г.Кемерово,МАФСУ "СШОР № 2"</v>
          </cell>
        </row>
        <row r="231">
          <cell r="B231" t="str">
            <v>СОБОЛЕВ Иван</v>
          </cell>
          <cell r="D231">
            <v>41108</v>
          </cell>
          <cell r="E231" t="str">
            <v>б/р</v>
          </cell>
          <cell r="F231" t="str">
            <v>Кемеровская обл.</v>
          </cell>
          <cell r="G231" t="str">
            <v>г.Кемерово,МАФСУ "СШОР № 2"</v>
          </cell>
        </row>
        <row r="232">
          <cell r="B232" t="str">
            <v>ГОЛОВИН Егор</v>
          </cell>
          <cell r="C232">
            <v>10116255591</v>
          </cell>
          <cell r="D232">
            <v>38730</v>
          </cell>
          <cell r="E232" t="str">
            <v>КМС</v>
          </cell>
          <cell r="F232" t="str">
            <v>Кемеровская обл.</v>
          </cell>
          <cell r="G232" t="str">
            <v>МАФСУ "СШОР по легкой атлетике",г.Новокузнецк</v>
          </cell>
        </row>
        <row r="233">
          <cell r="B233" t="str">
            <v>ПОТАПОВА Екатерина</v>
          </cell>
          <cell r="C233">
            <v>10106932275</v>
          </cell>
          <cell r="D233">
            <v>38649</v>
          </cell>
          <cell r="E233" t="str">
            <v>КМС</v>
          </cell>
          <cell r="F233" t="str">
            <v>Кемеровская обл.</v>
          </cell>
          <cell r="G233" t="str">
            <v>МАФСУ "СШОР по легкой атлетике",г.Новокузнецк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theme/theme1.xml><?xml version="1.0" encoding="utf-8"?>
<a:theme xmlns:a="http://schemas.openxmlformats.org/drawingml/2006/main" name="Тема Office 2013–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C8E6E-2AB0-4469-909D-350B1DAA155A}">
  <sheetPr>
    <tabColor rgb="FF00B050"/>
  </sheetPr>
  <dimension ref="A1:O63"/>
  <sheetViews>
    <sheetView view="pageBreakPreview" zoomScale="90" zoomScaleNormal="100" zoomScaleSheetLayoutView="90" workbookViewId="0">
      <selection activeCell="A14" sqref="A14"/>
    </sheetView>
  </sheetViews>
  <sheetFormatPr baseColWidth="10" defaultColWidth="9.1640625" defaultRowHeight="14" x14ac:dyDescent="0.15"/>
  <cols>
    <col min="1" max="1" width="7" style="1" customWidth="1"/>
    <col min="2" max="2" width="7" style="80" customWidth="1"/>
    <col min="3" max="3" width="16.83203125" style="80" customWidth="1"/>
    <col min="4" max="4" width="26.5" style="1" customWidth="1"/>
    <col min="5" max="5" width="11.33203125" style="1" customWidth="1"/>
    <col min="6" max="6" width="7.6640625" style="1" customWidth="1"/>
    <col min="7" max="7" width="31.6640625" style="1" customWidth="1"/>
    <col min="8" max="8" width="8.6640625" style="1" customWidth="1"/>
    <col min="9" max="9" width="9.1640625" style="1" customWidth="1"/>
    <col min="10" max="10" width="9.33203125" style="1" customWidth="1"/>
    <col min="11" max="11" width="10.1640625" style="1" customWidth="1"/>
    <col min="12" max="12" width="9.5" style="1" customWidth="1"/>
    <col min="13" max="13" width="7.5" style="1" customWidth="1"/>
    <col min="14" max="14" width="6.5" style="1" customWidth="1"/>
    <col min="15" max="16384" width="9.1640625" style="1"/>
  </cols>
  <sheetData>
    <row r="1" spans="1:14" ht="15.75" customHeight="1" x14ac:dyDescent="0.1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15.75" customHeight="1" x14ac:dyDescent="0.15">
      <c r="A2" s="220" t="s">
        <v>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19" x14ac:dyDescent="0.15">
      <c r="A3" s="220" t="s">
        <v>2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19" x14ac:dyDescent="0.15">
      <c r="A4" s="220" t="s">
        <v>3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</row>
    <row r="5" spans="1:14" ht="19" x14ac:dyDescent="0.15">
      <c r="A5" s="220" t="s">
        <v>70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</row>
    <row r="6" spans="1:14" ht="5.2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s="3" customFormat="1" ht="29" x14ac:dyDescent="0.15">
      <c r="A7" s="221" t="s">
        <v>5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</row>
    <row r="8" spans="1:14" s="3" customFormat="1" ht="18" customHeight="1" x14ac:dyDescent="0.15">
      <c r="A8" s="222" t="s">
        <v>6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</row>
    <row r="9" spans="1:14" s="3" customFormat="1" ht="4.5" customHeight="1" thickBot="1" x14ac:dyDescent="0.2">
      <c r="A9" s="222"/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</row>
    <row r="10" spans="1:14" ht="19" customHeight="1" thickTop="1" x14ac:dyDescent="0.15">
      <c r="A10" s="223" t="s">
        <v>7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5"/>
    </row>
    <row r="11" spans="1:14" ht="18" customHeight="1" x14ac:dyDescent="0.15">
      <c r="A11" s="226" t="s">
        <v>78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8"/>
    </row>
    <row r="12" spans="1:14" ht="19.5" customHeight="1" x14ac:dyDescent="0.15">
      <c r="A12" s="226" t="s">
        <v>9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8"/>
    </row>
    <row r="13" spans="1:14" ht="15.75" customHeight="1" x14ac:dyDescent="0.1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120"/>
      <c r="M13" s="120"/>
      <c r="N13" s="6"/>
    </row>
    <row r="14" spans="1:14" ht="15" x14ac:dyDescent="0.2">
      <c r="A14" s="121" t="s">
        <v>96</v>
      </c>
      <c r="B14" s="8"/>
      <c r="C14" s="8"/>
      <c r="D14" s="9"/>
      <c r="E14" s="10"/>
      <c r="F14" s="10"/>
      <c r="G14" s="11" t="s">
        <v>79</v>
      </c>
      <c r="H14" s="10"/>
      <c r="I14" s="10"/>
      <c r="J14" s="10"/>
      <c r="K14" s="12"/>
      <c r="L14" s="13"/>
      <c r="M14" s="13"/>
      <c r="N14" s="13" t="s">
        <v>80</v>
      </c>
    </row>
    <row r="15" spans="1:14" ht="15" x14ac:dyDescent="0.15">
      <c r="A15" s="14" t="s">
        <v>74</v>
      </c>
      <c r="B15" s="15"/>
      <c r="C15" s="15"/>
      <c r="D15" s="16"/>
      <c r="E15" s="16"/>
      <c r="F15" s="16"/>
      <c r="G15" s="17" t="s">
        <v>81</v>
      </c>
      <c r="H15" s="16"/>
      <c r="I15" s="16"/>
      <c r="J15" s="16"/>
      <c r="K15" s="18"/>
      <c r="L15" s="13"/>
      <c r="M15" s="13"/>
      <c r="N15" s="13" t="s">
        <v>14</v>
      </c>
    </row>
    <row r="16" spans="1:14" ht="15" x14ac:dyDescent="0.15">
      <c r="A16" s="217" t="s">
        <v>15</v>
      </c>
      <c r="B16" s="218"/>
      <c r="C16" s="218"/>
      <c r="D16" s="218"/>
      <c r="E16" s="218"/>
      <c r="F16" s="218"/>
      <c r="G16" s="219"/>
      <c r="H16" s="19" t="s">
        <v>16</v>
      </c>
      <c r="I16" s="20"/>
      <c r="J16" s="20"/>
      <c r="K16" s="20"/>
      <c r="L16" s="20"/>
      <c r="M16" s="20"/>
      <c r="N16" s="22"/>
    </row>
    <row r="17" spans="1:14" ht="15" x14ac:dyDescent="0.2">
      <c r="A17" s="23" t="s">
        <v>17</v>
      </c>
      <c r="B17" s="24"/>
      <c r="C17" s="24"/>
      <c r="D17" s="25"/>
      <c r="E17" s="26"/>
      <c r="F17" s="25"/>
      <c r="G17" s="27" t="s">
        <v>18</v>
      </c>
      <c r="H17" s="28" t="s">
        <v>19</v>
      </c>
      <c r="I17" s="122"/>
      <c r="J17" s="122"/>
      <c r="K17" s="30"/>
      <c r="L17" s="30"/>
      <c r="M17" s="30"/>
      <c r="N17" s="31" t="s">
        <v>20</v>
      </c>
    </row>
    <row r="18" spans="1:14" ht="15" x14ac:dyDescent="0.2">
      <c r="A18" s="23" t="s">
        <v>21</v>
      </c>
      <c r="B18" s="24"/>
      <c r="C18" s="24"/>
      <c r="D18" s="30"/>
      <c r="E18" s="26"/>
      <c r="F18" s="25"/>
      <c r="G18" s="27" t="s">
        <v>22</v>
      </c>
      <c r="H18" s="28" t="s">
        <v>23</v>
      </c>
      <c r="I18" s="122"/>
      <c r="J18" s="122"/>
      <c r="K18" s="30"/>
      <c r="L18" s="30"/>
      <c r="M18" s="30"/>
      <c r="N18" s="31" t="s">
        <v>24</v>
      </c>
    </row>
    <row r="19" spans="1:14" ht="15" x14ac:dyDescent="0.15">
      <c r="A19" s="23" t="s">
        <v>25</v>
      </c>
      <c r="B19" s="24"/>
      <c r="C19" s="24"/>
      <c r="D19" s="30"/>
      <c r="E19" s="26"/>
      <c r="F19" s="25"/>
      <c r="G19" s="32" t="s">
        <v>26</v>
      </c>
      <c r="H19" s="33" t="s">
        <v>27</v>
      </c>
      <c r="I19" s="25"/>
      <c r="J19" s="25"/>
      <c r="K19" s="30"/>
      <c r="L19" s="30"/>
      <c r="M19" s="30"/>
      <c r="N19" s="34" t="s">
        <v>44</v>
      </c>
    </row>
    <row r="20" spans="1:14" ht="15" x14ac:dyDescent="0.2">
      <c r="A20" s="23" t="s">
        <v>29</v>
      </c>
      <c r="B20" s="35"/>
      <c r="C20" s="35"/>
      <c r="D20" s="36"/>
      <c r="E20" s="36"/>
      <c r="F20" s="36"/>
      <c r="G20" s="27" t="s">
        <v>30</v>
      </c>
      <c r="H20" s="33" t="s">
        <v>31</v>
      </c>
      <c r="I20" s="25"/>
      <c r="J20" s="25"/>
      <c r="K20" s="30"/>
      <c r="L20" s="30"/>
      <c r="M20" s="30"/>
      <c r="N20" s="34">
        <v>4</v>
      </c>
    </row>
    <row r="21" spans="1:14" ht="16" thickBot="1" x14ac:dyDescent="0.2">
      <c r="A21" s="123"/>
      <c r="B21" s="124"/>
      <c r="C21" s="124"/>
      <c r="D21" s="83"/>
      <c r="E21" s="83"/>
      <c r="F21" s="83"/>
      <c r="G21" s="125"/>
      <c r="H21" s="126" t="s">
        <v>77</v>
      </c>
      <c r="I21" s="170"/>
      <c r="J21" s="170"/>
      <c r="K21" s="127"/>
      <c r="L21" s="127"/>
      <c r="M21" s="127"/>
      <c r="N21" s="128">
        <v>1</v>
      </c>
    </row>
    <row r="22" spans="1:14" ht="16" thickTop="1" thickBot="1" x14ac:dyDescent="0.2">
      <c r="A22" s="129"/>
      <c r="B22" s="130"/>
      <c r="C22" s="130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2"/>
    </row>
    <row r="23" spans="1:14" s="41" customFormat="1" ht="20.25" customHeight="1" thickTop="1" x14ac:dyDescent="0.15">
      <c r="A23" s="209" t="s">
        <v>32</v>
      </c>
      <c r="B23" s="211" t="s">
        <v>33</v>
      </c>
      <c r="C23" s="211" t="s">
        <v>34</v>
      </c>
      <c r="D23" s="211" t="s">
        <v>35</v>
      </c>
      <c r="E23" s="211" t="s">
        <v>36</v>
      </c>
      <c r="F23" s="211" t="s">
        <v>37</v>
      </c>
      <c r="G23" s="211" t="s">
        <v>38</v>
      </c>
      <c r="H23" s="213" t="s">
        <v>39</v>
      </c>
      <c r="I23" s="214"/>
      <c r="J23" s="214"/>
      <c r="K23" s="211" t="s">
        <v>40</v>
      </c>
      <c r="L23" s="211" t="s">
        <v>41</v>
      </c>
      <c r="M23" s="215" t="s">
        <v>42</v>
      </c>
      <c r="N23" s="207" t="s">
        <v>43</v>
      </c>
    </row>
    <row r="24" spans="1:14" s="41" customFormat="1" ht="17.25" customHeight="1" thickBot="1" x14ac:dyDescent="0.2">
      <c r="A24" s="210"/>
      <c r="B24" s="212"/>
      <c r="C24" s="212"/>
      <c r="D24" s="212"/>
      <c r="E24" s="212"/>
      <c r="F24" s="212"/>
      <c r="G24" s="212"/>
      <c r="H24" s="134" t="s">
        <v>24</v>
      </c>
      <c r="I24" s="171" t="s">
        <v>82</v>
      </c>
      <c r="J24" s="171" t="s">
        <v>83</v>
      </c>
      <c r="K24" s="212"/>
      <c r="L24" s="212"/>
      <c r="M24" s="216"/>
      <c r="N24" s="208"/>
    </row>
    <row r="25" spans="1:14" s="144" customFormat="1" ht="20.25" customHeight="1" thickTop="1" x14ac:dyDescent="0.2">
      <c r="A25" s="135">
        <v>1</v>
      </c>
      <c r="B25" s="45">
        <v>32</v>
      </c>
      <c r="C25" s="136">
        <f>VLOOKUP(B25,[1]список!A:H,3,FALSE)</f>
        <v>10036069533</v>
      </c>
      <c r="D25" s="136" t="str">
        <f>VLOOKUP(B25,[1]список!A:I,2,FALSE)</f>
        <v>ГЛАДЫШЕВ Иван</v>
      </c>
      <c r="E25" s="146">
        <f>VLOOKUP(B25,[1]список!A:J,4,FALSE)</f>
        <v>37116</v>
      </c>
      <c r="F25" s="136" t="str">
        <f>VLOOKUP(B25,[1]список!A:K,5,FALSE)</f>
        <v>МСМК</v>
      </c>
      <c r="G25" s="147" t="s">
        <v>85</v>
      </c>
      <c r="H25" s="172">
        <v>2.1878472222222221E-4</v>
      </c>
      <c r="I25" s="172">
        <v>3.7988425925925928E-4</v>
      </c>
      <c r="J25" s="172">
        <v>5.4348379629629625E-4</v>
      </c>
      <c r="K25" s="173">
        <v>7.1593749999999999E-4</v>
      </c>
      <c r="L25" s="174">
        <f t="shared" ref="L25:L46" si="0">0.041667/(K25/1)</f>
        <v>58.199214316892188</v>
      </c>
      <c r="M25" s="153"/>
      <c r="N25" s="143"/>
    </row>
    <row r="26" spans="1:14" s="144" customFormat="1" ht="20.25" customHeight="1" x14ac:dyDescent="0.2">
      <c r="A26" s="145">
        <v>2</v>
      </c>
      <c r="B26" s="54">
        <v>9</v>
      </c>
      <c r="C26" s="136">
        <f>VLOOKUP(B26,[1]список!A:H,3,FALSE)</f>
        <v>10062526988</v>
      </c>
      <c r="D26" s="136" t="str">
        <f>VLOOKUP(B26,[1]список!A:I,2,FALSE)</f>
        <v>ШЕСТАКОВ Артем</v>
      </c>
      <c r="E26" s="146">
        <f>VLOOKUP(B26,[1]список!A:J,4,FALSE)</f>
        <v>37882</v>
      </c>
      <c r="F26" s="136" t="str">
        <f>VLOOKUP(B26,[1]список!A:K,5,FALSE)</f>
        <v>КМС</v>
      </c>
      <c r="G26" s="147" t="s">
        <v>89</v>
      </c>
      <c r="H26" s="175">
        <v>2.2843749999999999E-4</v>
      </c>
      <c r="I26" s="175">
        <v>3.8571759259259261E-4</v>
      </c>
      <c r="J26" s="175">
        <v>5.4846064814814818E-4</v>
      </c>
      <c r="K26" s="176">
        <v>7.1896990740740743E-4</v>
      </c>
      <c r="L26" s="177">
        <f t="shared" si="0"/>
        <v>57.953746840741161</v>
      </c>
      <c r="M26" s="153"/>
      <c r="N26" s="152"/>
    </row>
    <row r="27" spans="1:14" s="144" customFormat="1" ht="20.25" customHeight="1" x14ac:dyDescent="0.2">
      <c r="A27" s="145">
        <v>3</v>
      </c>
      <c r="B27" s="54">
        <v>29</v>
      </c>
      <c r="C27" s="136">
        <f>VLOOKUP(B27,[1]список!A:H,3,FALSE)</f>
        <v>10015266972</v>
      </c>
      <c r="D27" s="136" t="str">
        <f>VLOOKUP(B27,[1]список!A:I,2,FALSE)</f>
        <v>НЕСТЕРОВ Дмитрий</v>
      </c>
      <c r="E27" s="146">
        <f>VLOOKUP(B27,[1]список!A:J,4,FALSE)</f>
        <v>36202</v>
      </c>
      <c r="F27" s="136" t="str">
        <f>VLOOKUP(B27,[1]список!A:K,5,FALSE)</f>
        <v>МСМК</v>
      </c>
      <c r="G27" s="147" t="s">
        <v>86</v>
      </c>
      <c r="H27" s="175">
        <v>2.2020833333333332E-4</v>
      </c>
      <c r="I27" s="175">
        <v>3.7702546296296296E-4</v>
      </c>
      <c r="J27" s="175">
        <v>5.4151620370370367E-4</v>
      </c>
      <c r="K27" s="176">
        <v>7.2167824074074072E-4</v>
      </c>
      <c r="L27" s="177">
        <f t="shared" si="0"/>
        <v>57.736256475229744</v>
      </c>
      <c r="M27" s="153"/>
      <c r="N27" s="152"/>
    </row>
    <row r="28" spans="1:14" s="144" customFormat="1" ht="20.25" customHeight="1" x14ac:dyDescent="0.2">
      <c r="A28" s="145">
        <v>4</v>
      </c>
      <c r="B28" s="54">
        <v>41</v>
      </c>
      <c r="C28" s="136">
        <f>VLOOKUP(B28,[1]список!A:H,3,FALSE)</f>
        <v>10076770187</v>
      </c>
      <c r="D28" s="136" t="str">
        <f>VLOOKUP(B28,[1]список!A:I,2,FALSE)</f>
        <v>ПОПОВ Александр</v>
      </c>
      <c r="E28" s="146">
        <f>VLOOKUP(B28,[1]список!A:J,4,FALSE)</f>
        <v>37974</v>
      </c>
      <c r="F28" s="136" t="str">
        <f>VLOOKUP(B28,[1]список!A:K,5,FALSE)</f>
        <v>МС</v>
      </c>
      <c r="G28" s="147" t="s">
        <v>85</v>
      </c>
      <c r="H28" s="175">
        <v>2.2207175925925929E-4</v>
      </c>
      <c r="I28" s="175">
        <v>3.8530092592592587E-4</v>
      </c>
      <c r="J28" s="175">
        <v>5.5269675925925929E-4</v>
      </c>
      <c r="K28" s="176">
        <v>7.3332175925925919E-4</v>
      </c>
      <c r="L28" s="177">
        <f t="shared" si="0"/>
        <v>56.819533136570975</v>
      </c>
      <c r="M28" s="153"/>
      <c r="N28" s="154"/>
    </row>
    <row r="29" spans="1:14" s="144" customFormat="1" ht="20.25" customHeight="1" x14ac:dyDescent="0.2">
      <c r="A29" s="145">
        <v>5</v>
      </c>
      <c r="B29" s="54">
        <v>27</v>
      </c>
      <c r="C29" s="136">
        <f>VLOOKUP(B29,[1]список!A:H,3,FALSE)</f>
        <v>10083104530</v>
      </c>
      <c r="D29" s="136" t="str">
        <f>VLOOKUP(B29,[1]список!A:I,2,FALSE)</f>
        <v>ГИРИЛОВИЧ Игорь</v>
      </c>
      <c r="E29" s="146">
        <f>VLOOKUP(B29,[1]список!A:J,4,FALSE)</f>
        <v>38427</v>
      </c>
      <c r="F29" s="136" t="str">
        <f>VLOOKUP(B29,[1]список!A:K,5,FALSE)</f>
        <v>МС</v>
      </c>
      <c r="G29" s="147" t="s">
        <v>86</v>
      </c>
      <c r="H29" s="175">
        <v>2.1515046296296291E-4</v>
      </c>
      <c r="I29" s="175">
        <v>3.7231481481481485E-4</v>
      </c>
      <c r="J29" s="175">
        <v>5.4250000000000001E-4</v>
      </c>
      <c r="K29" s="176">
        <v>7.3363425925925929E-4</v>
      </c>
      <c r="L29" s="177">
        <f t="shared" si="0"/>
        <v>56.795330199097592</v>
      </c>
      <c r="M29" s="153"/>
      <c r="N29" s="154"/>
    </row>
    <row r="30" spans="1:14" s="144" customFormat="1" ht="20.25" customHeight="1" x14ac:dyDescent="0.2">
      <c r="A30" s="145">
        <v>6</v>
      </c>
      <c r="B30" s="54">
        <v>33</v>
      </c>
      <c r="C30" s="136">
        <f>VLOOKUP(B30,[1]список!A:H,3,FALSE)</f>
        <v>10034956154</v>
      </c>
      <c r="D30" s="136" t="str">
        <f>VLOOKUP(B30,[1]список!A:I,2,FALSE)</f>
        <v>БУРЛАКОВ Данила</v>
      </c>
      <c r="E30" s="146">
        <f>VLOOKUP(B30,[1]список!A:J,4,FALSE)</f>
        <v>36828</v>
      </c>
      <c r="F30" s="136" t="str">
        <f>VLOOKUP(B30,[1]список!A:K,5,FALSE)</f>
        <v>МСМК</v>
      </c>
      <c r="G30" s="147" t="s">
        <v>85</v>
      </c>
      <c r="H30" s="175">
        <v>2.2057870370370371E-4</v>
      </c>
      <c r="I30" s="175">
        <v>3.7980324074074067E-4</v>
      </c>
      <c r="J30" s="175">
        <v>5.4930555555555559E-4</v>
      </c>
      <c r="K30" s="176">
        <v>7.3776620370370359E-4</v>
      </c>
      <c r="L30" s="177">
        <f t="shared" si="0"/>
        <v>56.477241422587589</v>
      </c>
      <c r="M30" s="153"/>
      <c r="N30" s="154"/>
    </row>
    <row r="31" spans="1:14" s="144" customFormat="1" ht="20.25" customHeight="1" x14ac:dyDescent="0.2">
      <c r="A31" s="145">
        <v>7</v>
      </c>
      <c r="B31" s="54">
        <v>23</v>
      </c>
      <c r="C31" s="136">
        <f>VLOOKUP(B31,[1]список!A:H,3,FALSE)</f>
        <v>10103577792</v>
      </c>
      <c r="D31" s="136" t="str">
        <f>VLOOKUP(B31,[1]список!A:I,2,FALSE)</f>
        <v>АЛЕКСЕЕВ Лаврентий</v>
      </c>
      <c r="E31" s="146">
        <f>VLOOKUP(B31,[1]список!A:J,4,FALSE)</f>
        <v>37602</v>
      </c>
      <c r="F31" s="136" t="str">
        <f>VLOOKUP(B31,[1]список!A:K,5,FALSE)</f>
        <v>МС</v>
      </c>
      <c r="G31" s="147" t="s">
        <v>87</v>
      </c>
      <c r="H31" s="175">
        <v>2.2384259259259257E-4</v>
      </c>
      <c r="I31" s="175">
        <v>3.8587962962962968E-4</v>
      </c>
      <c r="J31" s="175">
        <v>5.5756944444444441E-4</v>
      </c>
      <c r="K31" s="176">
        <v>7.3961805555555554E-4</v>
      </c>
      <c r="L31" s="177">
        <f t="shared" si="0"/>
        <v>56.335833998403835</v>
      </c>
      <c r="M31" s="153"/>
      <c r="N31" s="154"/>
    </row>
    <row r="32" spans="1:14" s="144" customFormat="1" ht="20.25" customHeight="1" x14ac:dyDescent="0.2">
      <c r="A32" s="145">
        <v>8</v>
      </c>
      <c r="B32" s="54">
        <v>22</v>
      </c>
      <c r="C32" s="136">
        <f>VLOOKUP(B32,[1]список!A:H,3,FALSE)</f>
        <v>10090441164</v>
      </c>
      <c r="D32" s="136" t="str">
        <f>VLOOKUP(B32,[1]список!A:I,2,FALSE)</f>
        <v>ГОДИН Михаил</v>
      </c>
      <c r="E32" s="146">
        <f>VLOOKUP(B32,[1]список!A:J,4,FALSE)</f>
        <v>38312</v>
      </c>
      <c r="F32" s="136" t="str">
        <f>VLOOKUP(B32,[1]список!A:K,5,FALSE)</f>
        <v>МС</v>
      </c>
      <c r="G32" s="147" t="s">
        <v>87</v>
      </c>
      <c r="H32" s="175">
        <v>2.2585648148148148E-4</v>
      </c>
      <c r="I32" s="175">
        <v>3.8736111111111116E-4</v>
      </c>
      <c r="J32" s="175">
        <v>5.5687499999999997E-4</v>
      </c>
      <c r="K32" s="176">
        <v>7.3996527777777776E-4</v>
      </c>
      <c r="L32" s="177">
        <f t="shared" si="0"/>
        <v>56.309398901975513</v>
      </c>
      <c r="M32" s="153"/>
      <c r="N32" s="154"/>
    </row>
    <row r="33" spans="1:14" s="144" customFormat="1" ht="20.25" customHeight="1" x14ac:dyDescent="0.2">
      <c r="A33" s="145">
        <v>9</v>
      </c>
      <c r="B33" s="54">
        <v>4</v>
      </c>
      <c r="C33" s="136">
        <f>VLOOKUP(B33,[1]список!A:H,3,FALSE)</f>
        <v>10077952416</v>
      </c>
      <c r="D33" s="136" t="str">
        <f>VLOOKUP(B33,[1]список!A:I,2,FALSE)</f>
        <v>ЗАЛИПЯТСКИЙ Иван</v>
      </c>
      <c r="E33" s="146">
        <f>VLOOKUP(B33,[1]список!A:J,4,FALSE)</f>
        <v>37631</v>
      </c>
      <c r="F33" s="136" t="str">
        <f>VLOOKUP(B33,[1]список!A:K,5,FALSE)</f>
        <v>МС</v>
      </c>
      <c r="G33" s="147" t="s">
        <v>90</v>
      </c>
      <c r="H33" s="175">
        <v>2.2229166666666667E-4</v>
      </c>
      <c r="I33" s="175">
        <v>3.8633101851851854E-4</v>
      </c>
      <c r="J33" s="175">
        <v>5.5965277777777773E-4</v>
      </c>
      <c r="K33" s="176">
        <v>7.4667824074074079E-4</v>
      </c>
      <c r="L33" s="177">
        <f t="shared" si="0"/>
        <v>55.803152852913364</v>
      </c>
      <c r="M33" s="153"/>
      <c r="N33" s="154"/>
    </row>
    <row r="34" spans="1:14" s="144" customFormat="1" ht="20.25" customHeight="1" x14ac:dyDescent="0.2">
      <c r="A34" s="145">
        <v>10</v>
      </c>
      <c r="B34" s="54">
        <v>26</v>
      </c>
      <c r="C34" s="136">
        <f>VLOOKUP(B34,[1]список!A:H,3,FALSE)</f>
        <v>10034934431</v>
      </c>
      <c r="D34" s="136" t="str">
        <f>VLOOKUP(B34,[1]список!A:I,2,FALSE)</f>
        <v>НАУМОВ Максим</v>
      </c>
      <c r="E34" s="146">
        <f>VLOOKUP(B34,[1]список!A:J,4,FALSE)</f>
        <v>36630</v>
      </c>
      <c r="F34" s="136" t="str">
        <f>VLOOKUP(B34,[1]список!A:K,5,FALSE)</f>
        <v>МС</v>
      </c>
      <c r="G34" s="147" t="s">
        <v>91</v>
      </c>
      <c r="H34" s="175">
        <v>2.1899305555555553E-4</v>
      </c>
      <c r="I34" s="175">
        <v>3.7737268518518518E-4</v>
      </c>
      <c r="J34" s="175">
        <v>5.5008101851851854E-4</v>
      </c>
      <c r="K34" s="176">
        <v>7.4761574074074064E-4</v>
      </c>
      <c r="L34" s="177">
        <f t="shared" si="0"/>
        <v>55.733176456017596</v>
      </c>
      <c r="M34" s="153"/>
      <c r="N34" s="154"/>
    </row>
    <row r="35" spans="1:14" s="144" customFormat="1" ht="20.25" customHeight="1" x14ac:dyDescent="0.2">
      <c r="A35" s="145">
        <v>11</v>
      </c>
      <c r="B35" s="54">
        <v>138</v>
      </c>
      <c r="C35" s="136">
        <f>VLOOKUP(B35,[1]список!A:H,3,FALSE)</f>
        <v>10111626065</v>
      </c>
      <c r="D35" s="136" t="str">
        <f>VLOOKUP(B35,[1]список!A:I,2,FALSE)</f>
        <v>ПАВЛОВСКИЙ Дмитрий</v>
      </c>
      <c r="E35" s="146">
        <f>VLOOKUP(B35,[1]список!A:J,4,FALSE)</f>
        <v>39347</v>
      </c>
      <c r="F35" s="136" t="str">
        <f>VLOOKUP(B35,[1]список!A:K,5,FALSE)</f>
        <v>КМС</v>
      </c>
      <c r="G35" s="147" t="s">
        <v>87</v>
      </c>
      <c r="H35" s="175">
        <v>2.3416666666666668E-4</v>
      </c>
      <c r="I35" s="175">
        <v>4.0327546296296308E-4</v>
      </c>
      <c r="J35" s="175">
        <v>5.7333333333333336E-4</v>
      </c>
      <c r="K35" s="176">
        <v>7.5266203703703704E-4</v>
      </c>
      <c r="L35" s="177">
        <f t="shared" si="0"/>
        <v>55.359507919421809</v>
      </c>
      <c r="M35" s="153"/>
      <c r="N35" s="154"/>
    </row>
    <row r="36" spans="1:14" s="144" customFormat="1" ht="20.25" customHeight="1" x14ac:dyDescent="0.2">
      <c r="A36" s="145">
        <v>12</v>
      </c>
      <c r="B36" s="54">
        <v>31</v>
      </c>
      <c r="C36" s="136">
        <f>VLOOKUP(B36,[1]список!A:H,3,FALSE)</f>
        <v>10036031844</v>
      </c>
      <c r="D36" s="136" t="str">
        <f>VLOOKUP(B36,[1]список!A:I,2,FALSE)</f>
        <v>СПИРИН Вениамин</v>
      </c>
      <c r="E36" s="146">
        <f>VLOOKUP(B36,[1]список!A:J,4,FALSE)</f>
        <v>36989</v>
      </c>
      <c r="F36" s="136" t="str">
        <f>VLOOKUP(B36,[1]список!A:K,5,FALSE)</f>
        <v>МС</v>
      </c>
      <c r="G36" s="147" t="s">
        <v>85</v>
      </c>
      <c r="H36" s="175">
        <v>2.2291666666666665E-4</v>
      </c>
      <c r="I36" s="175">
        <v>3.8841435185185181E-4</v>
      </c>
      <c r="J36" s="175">
        <v>5.6295138888888898E-4</v>
      </c>
      <c r="K36" s="176">
        <v>7.5413194444444442E-4</v>
      </c>
      <c r="L36" s="177">
        <f t="shared" si="0"/>
        <v>55.251604585846501</v>
      </c>
      <c r="M36" s="153"/>
      <c r="N36" s="154"/>
    </row>
    <row r="37" spans="1:14" s="144" customFormat="1" ht="20.25" customHeight="1" x14ac:dyDescent="0.2">
      <c r="A37" s="145">
        <v>13</v>
      </c>
      <c r="B37" s="54">
        <v>5</v>
      </c>
      <c r="C37" s="136">
        <f>VLOOKUP(B37,[1]список!A:H,3,FALSE)</f>
        <v>10091885555</v>
      </c>
      <c r="D37" s="136" t="str">
        <f>VLOOKUP(B37,[1]список!A:I,2,FALSE)</f>
        <v>ПРОКУРАТОВ Александр</v>
      </c>
      <c r="E37" s="146">
        <f>VLOOKUP(B37,[1]список!A:J,4,FALSE)</f>
        <v>38571</v>
      </c>
      <c r="F37" s="136" t="str">
        <f>VLOOKUP(B37,[1]список!A:K,5,FALSE)</f>
        <v>КМС</v>
      </c>
      <c r="G37" s="147" t="s">
        <v>88</v>
      </c>
      <c r="H37" s="175">
        <v>2.2136574074074075E-4</v>
      </c>
      <c r="I37" s="175">
        <v>3.8730324074074074E-4</v>
      </c>
      <c r="J37" s="175">
        <v>5.6370370370370374E-4</v>
      </c>
      <c r="K37" s="176">
        <v>7.5586805555555552E-4</v>
      </c>
      <c r="L37" s="177">
        <f t="shared" si="0"/>
        <v>55.124700261840239</v>
      </c>
      <c r="M37" s="153"/>
      <c r="N37" s="154"/>
    </row>
    <row r="38" spans="1:14" s="144" customFormat="1" ht="20.25" customHeight="1" x14ac:dyDescent="0.2">
      <c r="A38" s="145">
        <v>14</v>
      </c>
      <c r="B38" s="54">
        <v>24</v>
      </c>
      <c r="C38" s="136">
        <f>VLOOKUP(B38,[1]список!A:H,3,FALSE)</f>
        <v>10063781322</v>
      </c>
      <c r="D38" s="136" t="str">
        <f>VLOOKUP(B38,[1]список!A:I,2,FALSE)</f>
        <v>ШЕКЕЛАШВИЛИ Давид</v>
      </c>
      <c r="E38" s="146">
        <f>VLOOKUP(B38,[1]список!A:J,4,FALSE)</f>
        <v>37834</v>
      </c>
      <c r="F38" s="136" t="str">
        <f>VLOOKUP(B38,[1]список!A:K,5,FALSE)</f>
        <v>МС</v>
      </c>
      <c r="G38" s="147" t="s">
        <v>87</v>
      </c>
      <c r="H38" s="175">
        <v>2.2606481481481482E-4</v>
      </c>
      <c r="I38" s="175">
        <v>3.8555555555555549E-4</v>
      </c>
      <c r="J38" s="175">
        <v>5.5887731481481478E-4</v>
      </c>
      <c r="K38" s="176">
        <v>7.5725694444444441E-4</v>
      </c>
      <c r="L38" s="177">
        <f t="shared" si="0"/>
        <v>55.023595763217024</v>
      </c>
      <c r="M38" s="153"/>
      <c r="N38" s="154"/>
    </row>
    <row r="39" spans="1:14" s="144" customFormat="1" ht="20.25" customHeight="1" x14ac:dyDescent="0.2">
      <c r="A39" s="145">
        <v>15</v>
      </c>
      <c r="B39" s="54">
        <v>25</v>
      </c>
      <c r="C39" s="136">
        <f>VLOOKUP(B39,[1]список!A:H,3,FALSE)</f>
        <v>10055304633</v>
      </c>
      <c r="D39" s="136" t="str">
        <f>VLOOKUP(B39,[1]список!A:I,2,FALSE)</f>
        <v>ИЕВЛЕВ Константин</v>
      </c>
      <c r="E39" s="146">
        <f>VLOOKUP(B39,[1]список!A:J,4,FALSE)</f>
        <v>37870</v>
      </c>
      <c r="F39" s="136" t="str">
        <f>VLOOKUP(B39,[1]список!A:K,5,FALSE)</f>
        <v>КМС</v>
      </c>
      <c r="G39" s="147" t="s">
        <v>87</v>
      </c>
      <c r="H39" s="175">
        <v>2.261921296296296E-4</v>
      </c>
      <c r="I39" s="175">
        <v>3.9193287037037039E-4</v>
      </c>
      <c r="J39" s="175">
        <v>5.4846064814814818E-4</v>
      </c>
      <c r="K39" s="176">
        <v>7.6048611111111108E-4</v>
      </c>
      <c r="L39" s="177">
        <f t="shared" si="0"/>
        <v>54.789955255227838</v>
      </c>
      <c r="M39" s="153"/>
      <c r="N39" s="154"/>
    </row>
    <row r="40" spans="1:14" s="144" customFormat="1" ht="20.25" customHeight="1" x14ac:dyDescent="0.2">
      <c r="A40" s="145">
        <v>16</v>
      </c>
      <c r="B40" s="54">
        <v>34</v>
      </c>
      <c r="C40" s="136">
        <f>VLOOKUP(B40,[1]список!A:H,3,FALSE)</f>
        <v>10076948161</v>
      </c>
      <c r="D40" s="136" t="str">
        <f>VLOOKUP(B40,[1]список!A:I,2,FALSE)</f>
        <v>ЯВЕНКОВ Александр</v>
      </c>
      <c r="E40" s="146">
        <f>VLOOKUP(B40,[1]список!A:J,4,FALSE)</f>
        <v>38092</v>
      </c>
      <c r="F40" s="136" t="str">
        <f>VLOOKUP(B40,[1]список!A:K,5,FALSE)</f>
        <v>КМС</v>
      </c>
      <c r="G40" s="147" t="s">
        <v>85</v>
      </c>
      <c r="H40" s="175">
        <v>2.2601851851851849E-4</v>
      </c>
      <c r="I40" s="175">
        <v>3.9261574074074069E-4</v>
      </c>
      <c r="J40" s="175">
        <v>5.6906250000000002E-4</v>
      </c>
      <c r="K40" s="176">
        <v>7.6199074074074071E-4</v>
      </c>
      <c r="L40" s="177">
        <f t="shared" si="0"/>
        <v>54.681766814508784</v>
      </c>
      <c r="M40" s="153"/>
      <c r="N40" s="154"/>
    </row>
    <row r="41" spans="1:14" s="144" customFormat="1" ht="20.25" customHeight="1" x14ac:dyDescent="0.2">
      <c r="A41" s="145">
        <v>17</v>
      </c>
      <c r="B41" s="54">
        <v>28</v>
      </c>
      <c r="C41" s="136">
        <f>VLOOKUP(B41,[1]список!A:H,3,FALSE)</f>
        <v>10082411180</v>
      </c>
      <c r="D41" s="136" t="str">
        <f>VLOOKUP(B41,[1]список!A:I,2,FALSE)</f>
        <v>МЕДЕНЕЦ Богдан</v>
      </c>
      <c r="E41" s="146">
        <f>VLOOKUP(B41,[1]список!A:J,4,FALSE)</f>
        <v>38034</v>
      </c>
      <c r="F41" s="136" t="str">
        <f>VLOOKUP(B41,[1]список!A:K,5,FALSE)</f>
        <v>МС</v>
      </c>
      <c r="G41" s="147" t="s">
        <v>86</v>
      </c>
      <c r="H41" s="175">
        <v>2.1982638888888887E-4</v>
      </c>
      <c r="I41" s="175">
        <v>3.8215277777777775E-4</v>
      </c>
      <c r="J41" s="175">
        <v>5.6281250000000005E-4</v>
      </c>
      <c r="K41" s="176">
        <v>7.6726851851851858E-4</v>
      </c>
      <c r="L41" s="177">
        <f t="shared" si="0"/>
        <v>54.305629638568753</v>
      </c>
      <c r="M41" s="153"/>
      <c r="N41" s="154"/>
    </row>
    <row r="42" spans="1:14" s="144" customFormat="1" ht="20.25" customHeight="1" x14ac:dyDescent="0.2">
      <c r="A42" s="145">
        <v>18</v>
      </c>
      <c r="B42" s="54">
        <v>135</v>
      </c>
      <c r="C42" s="136">
        <f>VLOOKUP(B42,[1]список!A:H,3,FALSE)</f>
        <v>10090420148</v>
      </c>
      <c r="D42" s="136" t="str">
        <f>VLOOKUP(B42,[1]список!A:I,2,FALSE)</f>
        <v>ГАЛИХАНОВ Денис</v>
      </c>
      <c r="E42" s="146">
        <f>VLOOKUP(B42,[1]список!A:J,4,FALSE)</f>
        <v>38909</v>
      </c>
      <c r="F42" s="136" t="str">
        <f>VLOOKUP(B42,[1]список!A:K,5,FALSE)</f>
        <v>КМС</v>
      </c>
      <c r="G42" s="147" t="s">
        <v>87</v>
      </c>
      <c r="H42" s="175">
        <v>2.3363425925925925E-4</v>
      </c>
      <c r="I42" s="175">
        <v>4.016782407407408E-4</v>
      </c>
      <c r="J42" s="175">
        <v>5.8228009259259246E-4</v>
      </c>
      <c r="K42" s="176">
        <v>7.7762731481481476E-4</v>
      </c>
      <c r="L42" s="177">
        <f t="shared" si="0"/>
        <v>53.582222751425135</v>
      </c>
      <c r="M42" s="153"/>
      <c r="N42" s="154"/>
    </row>
    <row r="43" spans="1:14" s="144" customFormat="1" ht="20.25" customHeight="1" x14ac:dyDescent="0.2">
      <c r="A43" s="145">
        <v>19</v>
      </c>
      <c r="B43" s="54">
        <v>45</v>
      </c>
      <c r="C43" s="136">
        <f>VLOOKUP(B43,[1]список!A:H,3,FALSE)</f>
        <v>10114989945</v>
      </c>
      <c r="D43" s="136" t="str">
        <f>VLOOKUP(B43,[1]список!A:I,2,FALSE)</f>
        <v>БРЫЗГАЛОВ Даниил</v>
      </c>
      <c r="E43" s="146">
        <f>VLOOKUP(B43,[1]список!A:J,4,FALSE)</f>
        <v>38436</v>
      </c>
      <c r="F43" s="136" t="str">
        <f>VLOOKUP(B43,[1]список!A:K,5,FALSE)</f>
        <v>КМС</v>
      </c>
      <c r="G43" s="147" t="s">
        <v>85</v>
      </c>
      <c r="H43" s="175">
        <v>2.5657407407407405E-4</v>
      </c>
      <c r="I43" s="175">
        <v>4.327777777777778E-4</v>
      </c>
      <c r="J43" s="175">
        <v>6.1309027777777772E-4</v>
      </c>
      <c r="K43" s="176">
        <v>8.0408564814814828E-4</v>
      </c>
      <c r="L43" s="177">
        <f t="shared" si="0"/>
        <v>51.819106703323591</v>
      </c>
      <c r="M43" s="153"/>
      <c r="N43" s="154"/>
    </row>
    <row r="44" spans="1:14" s="144" customFormat="1" ht="20.25" customHeight="1" x14ac:dyDescent="0.2">
      <c r="A44" s="145">
        <v>20</v>
      </c>
      <c r="B44" s="54">
        <v>15</v>
      </c>
      <c r="C44" s="136">
        <f>VLOOKUP(B44,[1]список!A:H,3,FALSE)</f>
        <v>10082231732</v>
      </c>
      <c r="D44" s="136" t="str">
        <f>VLOOKUP(B44,[1]список!A:I,2,FALSE)</f>
        <v>БАЗАЕВ Артем</v>
      </c>
      <c r="E44" s="146">
        <f>VLOOKUP(B44,[1]список!A:J,4,FALSE)</f>
        <v>38437</v>
      </c>
      <c r="F44" s="136" t="str">
        <f>VLOOKUP(B44,[1]список!A:K,5,FALSE)</f>
        <v>КМС</v>
      </c>
      <c r="G44" s="147" t="s">
        <v>88</v>
      </c>
      <c r="H44" s="175">
        <v>2.4415509259259258E-4</v>
      </c>
      <c r="I44" s="175">
        <v>4.2792824074074071E-4</v>
      </c>
      <c r="J44" s="175">
        <v>6.2190972222222216E-4</v>
      </c>
      <c r="K44" s="176">
        <v>8.3060185185185179E-4</v>
      </c>
      <c r="L44" s="177">
        <f t="shared" si="0"/>
        <v>50.164829162254058</v>
      </c>
      <c r="M44" s="153"/>
      <c r="N44" s="154"/>
    </row>
    <row r="45" spans="1:14" s="144" customFormat="1" ht="20.25" customHeight="1" x14ac:dyDescent="0.2">
      <c r="A45" s="145">
        <v>21</v>
      </c>
      <c r="B45" s="54">
        <v>48</v>
      </c>
      <c r="C45" s="136">
        <f>VLOOKUP(B45,[1]список!A:H,3,FALSE)</f>
        <v>10036101461</v>
      </c>
      <c r="D45" s="136" t="str">
        <f>VLOOKUP(B45,[1]список!A:I,2,FALSE)</f>
        <v>КАЗАНЦЕВ Александр</v>
      </c>
      <c r="E45" s="146">
        <f>VLOOKUP(B45,[1]список!A:J,4,FALSE)</f>
        <v>37930</v>
      </c>
      <c r="F45" s="136" t="str">
        <f>VLOOKUP(B45,[1]список!A:K,5,FALSE)</f>
        <v>МС</v>
      </c>
      <c r="G45" s="147" t="s">
        <v>84</v>
      </c>
      <c r="H45" s="175">
        <v>2.3670138888888886E-4</v>
      </c>
      <c r="I45" s="175">
        <v>4.1748842592592592E-4</v>
      </c>
      <c r="J45" s="175">
        <v>6.1848379629629623E-4</v>
      </c>
      <c r="K45" s="176">
        <v>8.4712962962962964E-4</v>
      </c>
      <c r="L45" s="177">
        <f t="shared" si="0"/>
        <v>49.186096841184835</v>
      </c>
      <c r="M45" s="153"/>
      <c r="N45" s="154"/>
    </row>
    <row r="46" spans="1:14" s="144" customFormat="1" ht="20.25" customHeight="1" thickBot="1" x14ac:dyDescent="0.25">
      <c r="A46" s="145">
        <v>22</v>
      </c>
      <c r="B46" s="54">
        <v>157</v>
      </c>
      <c r="C46" s="136">
        <f>VLOOKUP(B46,[1]список!A:H,3,FALSE)</f>
        <v>10093068450</v>
      </c>
      <c r="D46" s="136" t="str">
        <f>VLOOKUP(B46,[1]список!A:I,2,FALSE)</f>
        <v>КУЗЬМИН Кирилл</v>
      </c>
      <c r="E46" s="146">
        <f>VLOOKUP(B46,[1]список!A:J,4,FALSE)</f>
        <v>38798</v>
      </c>
      <c r="F46" s="136" t="str">
        <f>VLOOKUP(B46,[1]список!A:K,5,FALSE)</f>
        <v>КМС</v>
      </c>
      <c r="G46" s="147" t="s">
        <v>84</v>
      </c>
      <c r="H46" s="175">
        <v>2.3974537037037039E-4</v>
      </c>
      <c r="I46" s="175">
        <v>4.3185185185185188E-4</v>
      </c>
      <c r="J46" s="175">
        <v>6.4770833333333336E-4</v>
      </c>
      <c r="K46" s="176">
        <v>8.784953703703703E-4</v>
      </c>
      <c r="L46" s="177">
        <f t="shared" si="0"/>
        <v>47.429959684856797</v>
      </c>
      <c r="M46" s="153"/>
      <c r="N46" s="154"/>
    </row>
    <row r="47" spans="1:14" ht="17.25" customHeight="1" thickTop="1" x14ac:dyDescent="0.2">
      <c r="A47" s="158"/>
      <c r="B47" s="38"/>
      <c r="C47" s="159"/>
      <c r="D47" s="159"/>
      <c r="E47" s="160"/>
      <c r="F47" s="159"/>
      <c r="G47" s="160"/>
      <c r="H47" s="161"/>
      <c r="I47" s="161"/>
      <c r="J47" s="161"/>
      <c r="K47" s="161"/>
      <c r="L47" s="162"/>
      <c r="M47" s="163"/>
      <c r="N47" s="164"/>
    </row>
    <row r="48" spans="1:14" ht="15" x14ac:dyDescent="0.15">
      <c r="A48" s="201" t="s">
        <v>48</v>
      </c>
      <c r="B48" s="202"/>
      <c r="C48" s="202"/>
      <c r="D48" s="202"/>
      <c r="E48" s="202"/>
      <c r="F48" s="202"/>
      <c r="G48" s="202" t="s">
        <v>49</v>
      </c>
      <c r="H48" s="202"/>
      <c r="I48" s="202"/>
      <c r="J48" s="202"/>
      <c r="K48" s="202"/>
      <c r="L48" s="202"/>
      <c r="M48" s="202"/>
      <c r="N48" s="203"/>
    </row>
    <row r="49" spans="1:15" ht="15" x14ac:dyDescent="0.15">
      <c r="A49" s="84" t="s">
        <v>50</v>
      </c>
      <c r="B49" s="2"/>
      <c r="C49" s="85"/>
      <c r="D49" s="2"/>
      <c r="E49" s="2"/>
      <c r="F49" s="2"/>
      <c r="G49" s="178" t="s">
        <v>51</v>
      </c>
      <c r="H49" s="87">
        <v>5</v>
      </c>
      <c r="I49" s="80"/>
      <c r="J49" s="80"/>
      <c r="K49" s="86"/>
      <c r="L49" s="166"/>
      <c r="M49" s="178" t="s">
        <v>52</v>
      </c>
      <c r="N49" s="88">
        <f>COUNTIF(F$23:F149,"ЗМС")</f>
        <v>0</v>
      </c>
    </row>
    <row r="50" spans="1:15" ht="15" x14ac:dyDescent="0.15">
      <c r="A50" s="84" t="s">
        <v>53</v>
      </c>
      <c r="B50" s="2"/>
      <c r="C50" s="89"/>
      <c r="D50" s="2"/>
      <c r="E50" s="2"/>
      <c r="F50" s="2"/>
      <c r="G50" s="178" t="s">
        <v>54</v>
      </c>
      <c r="H50" s="90">
        <f>H51+H55</f>
        <v>22</v>
      </c>
      <c r="I50" s="91"/>
      <c r="J50" s="91"/>
      <c r="K50" s="86"/>
      <c r="L50" s="166"/>
      <c r="M50" s="178" t="s">
        <v>55</v>
      </c>
      <c r="N50" s="88">
        <f>COUNTIF(F$21:F147,"МСМК")</f>
        <v>3</v>
      </c>
    </row>
    <row r="51" spans="1:15" ht="15" x14ac:dyDescent="0.15">
      <c r="A51" s="92"/>
      <c r="B51" s="2"/>
      <c r="C51" s="2"/>
      <c r="D51" s="2"/>
      <c r="E51" s="2"/>
      <c r="F51" s="2"/>
      <c r="G51" s="178" t="s">
        <v>56</v>
      </c>
      <c r="H51" s="90">
        <f>COUNT(A25:A46)</f>
        <v>22</v>
      </c>
      <c r="I51" s="91"/>
      <c r="J51" s="91"/>
      <c r="K51" s="86"/>
      <c r="L51" s="166"/>
      <c r="M51" s="178" t="s">
        <v>57</v>
      </c>
      <c r="N51" s="88">
        <f>COUNTIF(F$22:F69,"МС")</f>
        <v>10</v>
      </c>
    </row>
    <row r="52" spans="1:15" ht="15" x14ac:dyDescent="0.15">
      <c r="A52" s="92"/>
      <c r="B52" s="2"/>
      <c r="C52" s="2"/>
      <c r="D52" s="2"/>
      <c r="E52" s="2"/>
      <c r="F52" s="2"/>
      <c r="G52" s="178" t="s">
        <v>58</v>
      </c>
      <c r="H52" s="90">
        <f>COUNT(A25:A46)</f>
        <v>22</v>
      </c>
      <c r="I52" s="91"/>
      <c r="J52" s="91"/>
      <c r="K52" s="86"/>
      <c r="L52" s="166"/>
      <c r="M52" s="178" t="s">
        <v>59</v>
      </c>
      <c r="N52" s="88">
        <f>COUNTIF(F$20:F68,"КМС")</f>
        <v>9</v>
      </c>
    </row>
    <row r="53" spans="1:15" ht="15" x14ac:dyDescent="0.15">
      <c r="A53" s="93"/>
      <c r="B53" s="2"/>
      <c r="C53" s="2"/>
      <c r="D53" s="2"/>
      <c r="G53" s="178" t="s">
        <v>60</v>
      </c>
      <c r="H53" s="90">
        <f>COUNTIF(A25:A46,"НФ")</f>
        <v>0</v>
      </c>
      <c r="I53" s="91"/>
      <c r="J53" s="91"/>
      <c r="K53" s="86"/>
      <c r="L53" s="166"/>
      <c r="M53" s="178" t="s">
        <v>61</v>
      </c>
      <c r="N53" s="88">
        <f>COUNTIF(F$23:F146,"1 СР")</f>
        <v>0</v>
      </c>
    </row>
    <row r="54" spans="1:15" ht="15" x14ac:dyDescent="0.15">
      <c r="A54" s="79"/>
      <c r="B54" s="1"/>
      <c r="D54" s="2"/>
      <c r="G54" s="178" t="s">
        <v>62</v>
      </c>
      <c r="H54" s="90">
        <f>COUNTIF(A27:A46,"ДСКВ")</f>
        <v>0</v>
      </c>
      <c r="I54" s="91"/>
      <c r="J54" s="91"/>
      <c r="K54" s="86"/>
      <c r="L54" s="166"/>
      <c r="M54" s="178" t="s">
        <v>63</v>
      </c>
      <c r="N54" s="88">
        <f>COUNTIF(F$23:F146,"2 СР")</f>
        <v>0</v>
      </c>
      <c r="O54" s="119"/>
    </row>
    <row r="55" spans="1:15" ht="15" x14ac:dyDescent="0.15">
      <c r="A55" s="94"/>
      <c r="B55" s="2"/>
      <c r="C55" s="2"/>
      <c r="D55" s="2"/>
      <c r="E55" s="2"/>
      <c r="F55" s="2"/>
      <c r="G55" s="178" t="s">
        <v>64</v>
      </c>
      <c r="H55" s="90">
        <f>COUNTIF(A27:A46,"НС")</f>
        <v>0</v>
      </c>
      <c r="I55" s="91"/>
      <c r="J55" s="91"/>
      <c r="K55" s="86"/>
      <c r="L55" s="166"/>
      <c r="M55" s="178" t="s">
        <v>65</v>
      </c>
      <c r="N55" s="88">
        <f>COUNTIF(F$23:F146,"3 СР")</f>
        <v>0</v>
      </c>
      <c r="O55" s="86"/>
    </row>
    <row r="56" spans="1:15" ht="7.5" customHeight="1" x14ac:dyDescent="0.15">
      <c r="A56" s="94"/>
      <c r="B56" s="2"/>
      <c r="C56" s="2"/>
      <c r="D56" s="2"/>
      <c r="E56" s="2"/>
      <c r="F56" s="2"/>
      <c r="G56" s="86"/>
      <c r="H56" s="90"/>
      <c r="I56" s="91"/>
      <c r="J56" s="91"/>
      <c r="K56" s="86"/>
      <c r="L56" s="166"/>
      <c r="M56" s="86"/>
      <c r="N56" s="88"/>
      <c r="O56" s="86"/>
    </row>
    <row r="57" spans="1:15" ht="16" x14ac:dyDescent="0.15">
      <c r="A57" s="204" t="str">
        <f>A17</f>
        <v>ТЕХНИЧЕСКИЙ ДЕЛЕГАТ ФВСР:</v>
      </c>
      <c r="B57" s="205"/>
      <c r="C57" s="205"/>
      <c r="D57" s="205" t="str">
        <f>A18</f>
        <v>ГЛАВНЫЙ СУДЬЯ:</v>
      </c>
      <c r="E57" s="205"/>
      <c r="F57" s="205"/>
      <c r="G57" s="205" t="str">
        <f>A19</f>
        <v>ГЛАВНЫЙ СЕКРЕТАРЬ:</v>
      </c>
      <c r="H57" s="205"/>
      <c r="I57" s="95"/>
      <c r="J57" s="205" t="str">
        <f>A20</f>
        <v>СУДЬЯ НА ФИНИШЕ:</v>
      </c>
      <c r="K57" s="205"/>
      <c r="L57" s="205"/>
      <c r="M57" s="205"/>
      <c r="N57" s="206"/>
    </row>
    <row r="58" spans="1:15" x14ac:dyDescent="0.15">
      <c r="A58" s="197"/>
      <c r="B58" s="198"/>
      <c r="C58" s="198"/>
      <c r="D58" s="198"/>
      <c r="E58" s="198"/>
      <c r="F58" s="199"/>
      <c r="G58" s="199"/>
      <c r="H58" s="199"/>
      <c r="I58" s="199"/>
      <c r="J58" s="199"/>
      <c r="K58" s="165"/>
      <c r="L58" s="165"/>
      <c r="M58" s="165"/>
      <c r="N58" s="167"/>
    </row>
    <row r="59" spans="1:15" x14ac:dyDescent="0.15">
      <c r="A59" s="168"/>
      <c r="D59" s="80"/>
      <c r="E59" s="80"/>
      <c r="F59" s="80"/>
      <c r="G59" s="80"/>
      <c r="H59" s="80"/>
      <c r="I59" s="80"/>
      <c r="J59" s="80"/>
      <c r="N59" s="82"/>
    </row>
    <row r="60" spans="1:15" x14ac:dyDescent="0.15">
      <c r="A60" s="197"/>
      <c r="B60" s="198"/>
      <c r="C60" s="198"/>
      <c r="D60" s="198"/>
      <c r="E60" s="198"/>
      <c r="F60" s="198"/>
      <c r="G60" s="198"/>
      <c r="H60" s="198"/>
      <c r="I60" s="198"/>
      <c r="J60" s="198"/>
      <c r="N60" s="82"/>
    </row>
    <row r="61" spans="1:15" x14ac:dyDescent="0.15">
      <c r="A61" s="197"/>
      <c r="B61" s="198"/>
      <c r="C61" s="198"/>
      <c r="D61" s="198"/>
      <c r="E61" s="198"/>
      <c r="F61" s="200"/>
      <c r="G61" s="200"/>
      <c r="H61" s="200"/>
      <c r="I61" s="200"/>
      <c r="J61" s="200"/>
      <c r="K61" s="169"/>
      <c r="L61" s="169"/>
      <c r="M61" s="169"/>
      <c r="N61" s="6"/>
    </row>
    <row r="62" spans="1:15" ht="17" thickBot="1" x14ac:dyDescent="0.2">
      <c r="A62" s="194" t="str">
        <f>G17</f>
        <v xml:space="preserve">ДЕНИСЕНКО С.А. (г. МОСКВА) </v>
      </c>
      <c r="B62" s="195"/>
      <c r="C62" s="195"/>
      <c r="D62" s="195" t="str">
        <f>G18</f>
        <v xml:space="preserve">САВИЦКИЙ К.Н. (ВК, г. НОВОСИБИРСК) </v>
      </c>
      <c r="E62" s="195"/>
      <c r="F62" s="195"/>
      <c r="G62" s="195" t="str">
        <f>G19</f>
        <v>СЛАБКОВСКАЯ В.Н. ( ВК, г. ОМСК)</v>
      </c>
      <c r="H62" s="195"/>
      <c r="I62" s="99"/>
      <c r="J62" s="195" t="str">
        <f>G20</f>
        <v xml:space="preserve">СТАРЧЕНКОВ С.А. (ВК, г. ОМСК) </v>
      </c>
      <c r="K62" s="195"/>
      <c r="L62" s="195"/>
      <c r="M62" s="195"/>
      <c r="N62" s="196"/>
    </row>
    <row r="63" spans="1:15" ht="15" thickTop="1" x14ac:dyDescent="0.15"/>
  </sheetData>
  <mergeCells count="40">
    <mergeCell ref="A16:G16"/>
    <mergeCell ref="A1:N1"/>
    <mergeCell ref="A2:N2"/>
    <mergeCell ref="A3:N3"/>
    <mergeCell ref="A4:N4"/>
    <mergeCell ref="A5:N5"/>
    <mergeCell ref="A7:N7"/>
    <mergeCell ref="A8:N8"/>
    <mergeCell ref="A9:N9"/>
    <mergeCell ref="A10:N10"/>
    <mergeCell ref="A11:N11"/>
    <mergeCell ref="A12:N12"/>
    <mergeCell ref="N23:N24"/>
    <mergeCell ref="A23:A24"/>
    <mergeCell ref="B23:B24"/>
    <mergeCell ref="C23:C24"/>
    <mergeCell ref="D23:D24"/>
    <mergeCell ref="E23:E24"/>
    <mergeCell ref="F23:F24"/>
    <mergeCell ref="G23:G24"/>
    <mergeCell ref="H23:J23"/>
    <mergeCell ref="K23:K24"/>
    <mergeCell ref="L23:L24"/>
    <mergeCell ref="M23:M24"/>
    <mergeCell ref="A48:F48"/>
    <mergeCell ref="G48:N48"/>
    <mergeCell ref="A57:C57"/>
    <mergeCell ref="D57:F57"/>
    <mergeCell ref="G57:H57"/>
    <mergeCell ref="J57:N57"/>
    <mergeCell ref="A62:C62"/>
    <mergeCell ref="D62:F62"/>
    <mergeCell ref="G62:H62"/>
    <mergeCell ref="J62:N62"/>
    <mergeCell ref="A58:E58"/>
    <mergeCell ref="F58:J58"/>
    <mergeCell ref="A60:E60"/>
    <mergeCell ref="F60:J60"/>
    <mergeCell ref="A61:E61"/>
    <mergeCell ref="F61:J61"/>
  </mergeCells>
  <printOptions horizontalCentered="1"/>
  <pageMargins left="0.19685039370078741" right="0.19685039370078741" top="0.9055118110236221" bottom="0.86614173228346458" header="0.15748031496062992" footer="0.11811023622047245"/>
  <pageSetup paperSize="9" scale="53" orientation="portrait" r:id="rId1"/>
  <headerFooter alignWithMargins="0">
    <oddHeader>&amp;L&amp;"Calibri,полужирный курсив"&amp;UРЕЗУЛЬТАТЫ НА САЙТЕ WWW.FVSR|highway|results&amp;R&amp;"Calibri,полужирный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DF824-1048-4895-9069-024B668F400D}">
  <sheetPr>
    <tabColor rgb="FF002060"/>
    <pageSetUpPr fitToPage="1"/>
  </sheetPr>
  <dimension ref="A1:O62"/>
  <sheetViews>
    <sheetView view="pageBreakPreview" zoomScale="90" zoomScaleNormal="100" zoomScaleSheetLayoutView="90" workbookViewId="0">
      <selection activeCell="A14" sqref="A14"/>
    </sheetView>
  </sheetViews>
  <sheetFormatPr baseColWidth="10" defaultColWidth="9.1640625" defaultRowHeight="14" x14ac:dyDescent="0.15"/>
  <cols>
    <col min="1" max="1" width="7" style="1" customWidth="1"/>
    <col min="2" max="2" width="7" style="80" customWidth="1"/>
    <col min="3" max="3" width="15.5" style="80" customWidth="1"/>
    <col min="4" max="4" width="27.33203125" style="1" customWidth="1"/>
    <col min="5" max="5" width="10.83203125" style="1" customWidth="1"/>
    <col min="6" max="6" width="7.6640625" style="1" customWidth="1"/>
    <col min="7" max="7" width="30.5" style="1" customWidth="1"/>
    <col min="8" max="8" width="11.5" style="1" customWidth="1"/>
    <col min="9" max="9" width="12.33203125" style="1" customWidth="1"/>
    <col min="10" max="10" width="10.5" style="1" customWidth="1"/>
    <col min="11" max="11" width="10.33203125" style="1" customWidth="1"/>
    <col min="12" max="12" width="12.83203125" style="1" customWidth="1"/>
    <col min="13" max="16384" width="9.1640625" style="1"/>
  </cols>
  <sheetData>
    <row r="1" spans="1:12" ht="15.75" customHeight="1" x14ac:dyDescent="0.1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15.75" customHeight="1" x14ac:dyDescent="0.15">
      <c r="A2" s="220" t="s">
        <v>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2" ht="19" x14ac:dyDescent="0.15">
      <c r="A3" s="220" t="s">
        <v>2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1:12" ht="19" x14ac:dyDescent="0.15">
      <c r="A4" s="220" t="s">
        <v>3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1:12" ht="19" x14ac:dyDescent="0.15">
      <c r="A5" s="220" t="s">
        <v>70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</row>
    <row r="6" spans="1:12" ht="5.2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3" customFormat="1" ht="29" x14ac:dyDescent="0.15">
      <c r="A7" s="221" t="s">
        <v>5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</row>
    <row r="8" spans="1:12" s="3" customFormat="1" ht="18" customHeight="1" x14ac:dyDescent="0.15">
      <c r="A8" s="222" t="s">
        <v>6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s="3" customFormat="1" ht="4.5" customHeight="1" thickBot="1" x14ac:dyDescent="0.2">
      <c r="A9" s="222"/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</row>
    <row r="10" spans="1:12" ht="21.75" customHeight="1" thickTop="1" x14ac:dyDescent="0.15">
      <c r="A10" s="223" t="s">
        <v>7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5"/>
    </row>
    <row r="11" spans="1:12" ht="18" customHeight="1" x14ac:dyDescent="0.15">
      <c r="A11" s="226" t="s">
        <v>71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8"/>
    </row>
    <row r="12" spans="1:12" ht="19.5" customHeight="1" x14ac:dyDescent="0.15">
      <c r="A12" s="226" t="s">
        <v>66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8"/>
    </row>
    <row r="13" spans="1:12" ht="15.75" customHeight="1" x14ac:dyDescent="0.15">
      <c r="A13" s="4"/>
      <c r="B13" s="5"/>
      <c r="C13" s="5"/>
      <c r="D13" s="5"/>
      <c r="E13" s="5"/>
      <c r="F13" s="5"/>
      <c r="G13" s="5"/>
      <c r="H13" s="5"/>
      <c r="I13" s="5"/>
      <c r="J13" s="120"/>
      <c r="K13" s="120"/>
      <c r="L13" s="6"/>
    </row>
    <row r="14" spans="1:12" ht="15" x14ac:dyDescent="0.2">
      <c r="A14" s="121" t="s">
        <v>96</v>
      </c>
      <c r="B14" s="8"/>
      <c r="C14" s="8"/>
      <c r="D14" s="9"/>
      <c r="E14" s="10"/>
      <c r="F14" s="10"/>
      <c r="G14" s="11" t="s">
        <v>72</v>
      </c>
      <c r="H14" s="10"/>
      <c r="I14" s="12"/>
      <c r="J14" s="13"/>
      <c r="K14" s="13"/>
      <c r="L14" s="13" t="s">
        <v>73</v>
      </c>
    </row>
    <row r="15" spans="1:12" ht="15" x14ac:dyDescent="0.15">
      <c r="A15" s="14" t="s">
        <v>74</v>
      </c>
      <c r="B15" s="15"/>
      <c r="C15" s="15"/>
      <c r="D15" s="16"/>
      <c r="E15" s="16"/>
      <c r="F15" s="16"/>
      <c r="G15" s="17" t="s">
        <v>75</v>
      </c>
      <c r="H15" s="16"/>
      <c r="I15" s="18"/>
      <c r="J15" s="13"/>
      <c r="K15" s="13"/>
      <c r="L15" s="13" t="s">
        <v>14</v>
      </c>
    </row>
    <row r="16" spans="1:12" ht="15" x14ac:dyDescent="0.15">
      <c r="A16" s="217" t="s">
        <v>15</v>
      </c>
      <c r="B16" s="218"/>
      <c r="C16" s="218"/>
      <c r="D16" s="218"/>
      <c r="E16" s="218"/>
      <c r="F16" s="218"/>
      <c r="G16" s="219"/>
      <c r="H16" s="19" t="s">
        <v>16</v>
      </c>
      <c r="I16" s="20"/>
      <c r="J16" s="20"/>
      <c r="K16" s="20"/>
      <c r="L16" s="22"/>
    </row>
    <row r="17" spans="1:12" ht="15" x14ac:dyDescent="0.2">
      <c r="A17" s="23" t="s">
        <v>17</v>
      </c>
      <c r="B17" s="24"/>
      <c r="C17" s="24"/>
      <c r="D17" s="25"/>
      <c r="E17" s="26"/>
      <c r="F17" s="25"/>
      <c r="G17" s="27" t="s">
        <v>18</v>
      </c>
      <c r="H17" s="28" t="s">
        <v>19</v>
      </c>
      <c r="I17" s="30"/>
      <c r="J17" s="30"/>
      <c r="K17" s="30"/>
      <c r="L17" s="31" t="s">
        <v>20</v>
      </c>
    </row>
    <row r="18" spans="1:12" ht="15" x14ac:dyDescent="0.2">
      <c r="A18" s="23" t="s">
        <v>21</v>
      </c>
      <c r="B18" s="24"/>
      <c r="C18" s="24"/>
      <c r="D18" s="30"/>
      <c r="E18" s="26"/>
      <c r="F18" s="25"/>
      <c r="G18" s="27" t="s">
        <v>22</v>
      </c>
      <c r="H18" s="122" t="s">
        <v>23</v>
      </c>
      <c r="I18" s="30"/>
      <c r="J18" s="30"/>
      <c r="K18" s="30"/>
      <c r="L18" s="31" t="s">
        <v>24</v>
      </c>
    </row>
    <row r="19" spans="1:12" ht="15" x14ac:dyDescent="0.15">
      <c r="A19" s="23" t="s">
        <v>25</v>
      </c>
      <c r="B19" s="24"/>
      <c r="C19" s="24"/>
      <c r="D19" s="30"/>
      <c r="E19" s="26"/>
      <c r="F19" s="25"/>
      <c r="G19" s="32" t="s">
        <v>26</v>
      </c>
      <c r="H19" s="25" t="s">
        <v>27</v>
      </c>
      <c r="I19" s="30"/>
      <c r="J19" s="30"/>
      <c r="K19" s="30"/>
      <c r="L19" s="34" t="s">
        <v>76</v>
      </c>
    </row>
    <row r="20" spans="1:12" ht="15" x14ac:dyDescent="0.2">
      <c r="A20" s="23" t="s">
        <v>29</v>
      </c>
      <c r="B20" s="35"/>
      <c r="C20" s="35"/>
      <c r="D20" s="36"/>
      <c r="E20" s="36"/>
      <c r="F20" s="36"/>
      <c r="G20" s="27" t="s">
        <v>30</v>
      </c>
      <c r="H20" s="25" t="s">
        <v>31</v>
      </c>
      <c r="I20" s="30"/>
      <c r="J20" s="30"/>
      <c r="K20" s="30"/>
      <c r="L20" s="34">
        <v>2</v>
      </c>
    </row>
    <row r="21" spans="1:12" ht="16" thickBot="1" x14ac:dyDescent="0.2">
      <c r="A21" s="123"/>
      <c r="B21" s="124"/>
      <c r="C21" s="124"/>
      <c r="D21" s="83"/>
      <c r="E21" s="83"/>
      <c r="F21" s="83"/>
      <c r="G21" s="125"/>
      <c r="H21" s="126" t="s">
        <v>77</v>
      </c>
      <c r="I21" s="127"/>
      <c r="J21" s="127"/>
      <c r="K21" s="127"/>
      <c r="L21" s="128">
        <v>1</v>
      </c>
    </row>
    <row r="22" spans="1:12" ht="16" thickTop="1" thickBot="1" x14ac:dyDescent="0.2">
      <c r="A22" s="129"/>
      <c r="B22" s="130"/>
      <c r="C22" s="130"/>
      <c r="D22" s="131"/>
      <c r="E22" s="131"/>
      <c r="F22" s="131"/>
      <c r="G22" s="131"/>
      <c r="H22" s="131"/>
      <c r="I22" s="131"/>
      <c r="J22" s="131"/>
      <c r="K22" s="131"/>
      <c r="L22" s="132"/>
    </row>
    <row r="23" spans="1:12" s="41" customFormat="1" ht="20.25" customHeight="1" thickTop="1" x14ac:dyDescent="0.15">
      <c r="A23" s="209" t="s">
        <v>32</v>
      </c>
      <c r="B23" s="211" t="s">
        <v>33</v>
      </c>
      <c r="C23" s="211" t="s">
        <v>34</v>
      </c>
      <c r="D23" s="211" t="s">
        <v>35</v>
      </c>
      <c r="E23" s="211" t="s">
        <v>36</v>
      </c>
      <c r="F23" s="211" t="s">
        <v>37</v>
      </c>
      <c r="G23" s="211" t="s">
        <v>38</v>
      </c>
      <c r="H23" s="133" t="s">
        <v>39</v>
      </c>
      <c r="I23" s="211" t="s">
        <v>40</v>
      </c>
      <c r="J23" s="211" t="s">
        <v>41</v>
      </c>
      <c r="K23" s="215" t="s">
        <v>42</v>
      </c>
      <c r="L23" s="207" t="s">
        <v>43</v>
      </c>
    </row>
    <row r="24" spans="1:12" s="41" customFormat="1" ht="17.25" customHeight="1" thickBot="1" x14ac:dyDescent="0.2">
      <c r="A24" s="210"/>
      <c r="B24" s="212"/>
      <c r="C24" s="212"/>
      <c r="D24" s="212"/>
      <c r="E24" s="212"/>
      <c r="F24" s="212"/>
      <c r="G24" s="212"/>
      <c r="H24" s="134" t="s">
        <v>24</v>
      </c>
      <c r="I24" s="212"/>
      <c r="J24" s="212"/>
      <c r="K24" s="216"/>
      <c r="L24" s="208"/>
    </row>
    <row r="25" spans="1:12" s="144" customFormat="1" ht="20.25" customHeight="1" thickTop="1" x14ac:dyDescent="0.2">
      <c r="A25" s="135">
        <v>1</v>
      </c>
      <c r="B25" s="45">
        <v>65</v>
      </c>
      <c r="C25" s="136">
        <f>VLOOKUP(B25,[1]список!A:H,3,FALSE)</f>
        <v>10007272455</v>
      </c>
      <c r="D25" s="136" t="str">
        <f>VLOOKUP(B25,[1]список!A:I,2,FALSE)</f>
        <v>ШМЕЛЕВА Дарья</v>
      </c>
      <c r="E25" s="137">
        <f>VLOOKUP(B25,[1]список!A:J,4,FALSE)</f>
        <v>34633</v>
      </c>
      <c r="F25" s="136" t="str">
        <f>VLOOKUP(B25,[1]список!A:K,5,FALSE)</f>
        <v>ЗМС</v>
      </c>
      <c r="G25" s="138" t="str">
        <f>VLOOKUP(B25,[1]список!A:M,6,FALSE)</f>
        <v>Москва</v>
      </c>
      <c r="H25" s="139">
        <v>2.1915509259259259E-4</v>
      </c>
      <c r="I25" s="140">
        <v>3.8697916666666671E-4</v>
      </c>
      <c r="J25" s="141">
        <f t="shared" ref="J25:J45" si="0">0.0208335/(I25/1)</f>
        <v>53.836231493943473</v>
      </c>
      <c r="K25" s="142"/>
      <c r="L25" s="143"/>
    </row>
    <row r="26" spans="1:12" s="144" customFormat="1" ht="20.25" customHeight="1" x14ac:dyDescent="0.2">
      <c r="A26" s="145">
        <v>2</v>
      </c>
      <c r="B26" s="54">
        <v>57</v>
      </c>
      <c r="C26" s="136">
        <f>VLOOKUP(B26,[1]список!A:H,3,FALSE)</f>
        <v>10009045636</v>
      </c>
      <c r="D26" s="136" t="str">
        <f>VLOOKUP(B26,[1]список!A:I,2,FALSE)</f>
        <v>АНТОНОВА Наталия</v>
      </c>
      <c r="E26" s="146">
        <f>VLOOKUP(B26,[1]список!A:J,4,FALSE)</f>
        <v>34844</v>
      </c>
      <c r="F26" s="136" t="str">
        <f>VLOOKUP(B26,[1]список!A:K,5,FALSE)</f>
        <v>ЗМС</v>
      </c>
      <c r="G26" s="147" t="str">
        <f>VLOOKUP(B26,[1]список!A:M,6,FALSE)</f>
        <v>Санкт-Петербург</v>
      </c>
      <c r="H26" s="148">
        <v>2.2091435185185183E-4</v>
      </c>
      <c r="I26" s="149">
        <v>3.9255787037037037E-4</v>
      </c>
      <c r="J26" s="150">
        <f t="shared" si="0"/>
        <v>53.07115605743433</v>
      </c>
      <c r="K26" s="151"/>
      <c r="L26" s="152"/>
    </row>
    <row r="27" spans="1:12" s="144" customFormat="1" ht="20.25" customHeight="1" x14ac:dyDescent="0.2">
      <c r="A27" s="145">
        <v>3</v>
      </c>
      <c r="B27" s="54">
        <v>68</v>
      </c>
      <c r="C27" s="136">
        <f>VLOOKUP(B27,[1]список!A:H,3,FALSE)</f>
        <v>10078794700</v>
      </c>
      <c r="D27" s="136" t="str">
        <f>VLOOKUP(B27,[1]список!A:I,2,FALSE)</f>
        <v>БОГОМОЛОВА Елизавета</v>
      </c>
      <c r="E27" s="146">
        <f>VLOOKUP(B27,[1]список!A:J,4,FALSE)</f>
        <v>37812</v>
      </c>
      <c r="F27" s="136" t="str">
        <f>VLOOKUP(B27,[1]список!A:K,5,FALSE)</f>
        <v>МС</v>
      </c>
      <c r="G27" s="147" t="str">
        <f>VLOOKUP(B27,[1]список!A:M,6,FALSE)</f>
        <v>Москва</v>
      </c>
      <c r="H27" s="148">
        <v>2.2409722222222221E-4</v>
      </c>
      <c r="I27" s="149">
        <v>3.9848379629629636E-4</v>
      </c>
      <c r="J27" s="150">
        <f t="shared" si="0"/>
        <v>52.281925121264045</v>
      </c>
      <c r="K27" s="153"/>
      <c r="L27" s="152"/>
    </row>
    <row r="28" spans="1:12" s="144" customFormat="1" ht="20.25" customHeight="1" x14ac:dyDescent="0.2">
      <c r="A28" s="145">
        <v>4</v>
      </c>
      <c r="B28" s="54">
        <v>104</v>
      </c>
      <c r="C28" s="136">
        <f>VLOOKUP(B28,[1]список!A:H,3,FALSE)</f>
        <v>10091970532</v>
      </c>
      <c r="D28" s="136" t="str">
        <f>VLOOKUP(B28,[1]список!A:I,2,FALSE)</f>
        <v>ЕВЛАНОВА Екатерина</v>
      </c>
      <c r="E28" s="146">
        <f>VLOOKUP(B28,[1]список!A:J,4,FALSE)</f>
        <v>39047</v>
      </c>
      <c r="F28" s="136" t="str">
        <f>VLOOKUP(B28,[1]список!A:K,5,FALSE)</f>
        <v>МС</v>
      </c>
      <c r="G28" s="147" t="str">
        <f>VLOOKUP(B28,[1]список!A:M,6,FALSE)</f>
        <v>Тульская обл.</v>
      </c>
      <c r="H28" s="148">
        <v>2.2858796296296296E-4</v>
      </c>
      <c r="I28" s="149">
        <v>3.9915509259259261E-4</v>
      </c>
      <c r="J28" s="150">
        <f t="shared" si="0"/>
        <v>52.193997738278192</v>
      </c>
      <c r="K28" s="153"/>
      <c r="L28" s="154"/>
    </row>
    <row r="29" spans="1:12" s="144" customFormat="1" ht="20.25" customHeight="1" x14ac:dyDescent="0.2">
      <c r="A29" s="145">
        <v>5</v>
      </c>
      <c r="B29" s="54">
        <v>70</v>
      </c>
      <c r="C29" s="136">
        <f>VLOOKUP(B29,[1]список!A:H,3,FALSE)</f>
        <v>10090187550</v>
      </c>
      <c r="D29" s="136" t="str">
        <f>VLOOKUP(B29,[1]список!A:I,2,FALSE)</f>
        <v>ЛЫСЕНКО Алина</v>
      </c>
      <c r="E29" s="146">
        <f>VLOOKUP(B29,[1]список!A:J,4,FALSE)</f>
        <v>37758</v>
      </c>
      <c r="F29" s="136" t="str">
        <f>VLOOKUP(B29,[1]список!A:K,5,FALSE)</f>
        <v>МСМК</v>
      </c>
      <c r="G29" s="147" t="str">
        <f>VLOOKUP(B29,[1]список!A:M,6,FALSE)</f>
        <v>Москва</v>
      </c>
      <c r="H29" s="148">
        <v>2.2971064814814818E-4</v>
      </c>
      <c r="I29" s="149">
        <v>3.9922453703703713E-4</v>
      </c>
      <c r="J29" s="150">
        <f t="shared" si="0"/>
        <v>52.184918679152283</v>
      </c>
      <c r="K29" s="153"/>
      <c r="L29" s="154"/>
    </row>
    <row r="30" spans="1:12" s="144" customFormat="1" ht="20.25" customHeight="1" x14ac:dyDescent="0.2">
      <c r="A30" s="145">
        <v>6</v>
      </c>
      <c r="B30" s="54">
        <v>67</v>
      </c>
      <c r="C30" s="136">
        <f>VLOOKUP(B30,[1]список!A:H,3,FALSE)</f>
        <v>10007498484</v>
      </c>
      <c r="D30" s="136" t="str">
        <f>VLOOKUP(B30,[1]список!A:I,2,FALSE)</f>
        <v>ВОЙНОВА Анастасия</v>
      </c>
      <c r="E30" s="146">
        <f>VLOOKUP(B30,[1]список!A:J,4,FALSE)</f>
        <v>34005</v>
      </c>
      <c r="F30" s="136" t="str">
        <f>VLOOKUP(B30,[1]список!A:K,5,FALSE)</f>
        <v>ЗМС</v>
      </c>
      <c r="G30" s="147" t="str">
        <f>VLOOKUP(B30,[1]список!A:M,6,FALSE)</f>
        <v>Москва</v>
      </c>
      <c r="H30" s="148">
        <v>2.2799768518518522E-4</v>
      </c>
      <c r="I30" s="149">
        <v>3.9991898148148151E-4</v>
      </c>
      <c r="J30" s="150">
        <f t="shared" si="0"/>
        <v>52.094301507828554</v>
      </c>
      <c r="K30" s="153"/>
      <c r="L30" s="152"/>
    </row>
    <row r="31" spans="1:12" s="144" customFormat="1" ht="20.25" customHeight="1" x14ac:dyDescent="0.2">
      <c r="A31" s="145">
        <v>7</v>
      </c>
      <c r="B31" s="54">
        <v>66</v>
      </c>
      <c r="C31" s="136">
        <f>VLOOKUP(B31,[1]список!A:H,3,FALSE)</f>
        <v>10094917312</v>
      </c>
      <c r="D31" s="136" t="str">
        <f>VLOOKUP(B31,[1]список!A:I,2,FALSE)</f>
        <v>СОЛОЗОБОВА Елизавета</v>
      </c>
      <c r="E31" s="146">
        <f>VLOOKUP(B31,[1]список!A:J,4,FALSE)</f>
        <v>38671</v>
      </c>
      <c r="F31" s="136" t="str">
        <f>VLOOKUP(B31,[1]список!A:K,5,FALSE)</f>
        <v>МС</v>
      </c>
      <c r="G31" s="147" t="str">
        <f>VLOOKUP(B31,[1]список!A:M,6,FALSE)</f>
        <v>Москва</v>
      </c>
      <c r="H31" s="148">
        <v>2.2938657407407405E-4</v>
      </c>
      <c r="I31" s="149">
        <v>4.0009259259259257E-4</v>
      </c>
      <c r="J31" s="150">
        <f t="shared" si="0"/>
        <v>52.071696366581818</v>
      </c>
      <c r="K31" s="153"/>
      <c r="L31" s="152"/>
    </row>
    <row r="32" spans="1:12" s="144" customFormat="1" ht="20.25" customHeight="1" x14ac:dyDescent="0.2">
      <c r="A32" s="145">
        <v>8</v>
      </c>
      <c r="B32" s="54">
        <v>109</v>
      </c>
      <c r="C32" s="136">
        <f>VLOOKUP(B32,[1]список!A:H,3,FALSE)</f>
        <v>10089461161</v>
      </c>
      <c r="D32" s="136" t="str">
        <f>VLOOKUP(B32,[1]список!A:I,2,FALSE)</f>
        <v>НОВИКОВА Софья</v>
      </c>
      <c r="E32" s="146">
        <f>VLOOKUP(B32,[1]список!A:J,4,FALSE)</f>
        <v>38988</v>
      </c>
      <c r="F32" s="136" t="str">
        <f>VLOOKUP(B32,[1]список!A:K,5,FALSE)</f>
        <v>МС</v>
      </c>
      <c r="G32" s="147" t="str">
        <f>VLOOKUP(B32,[1]список!A:M,6,FALSE)</f>
        <v>Москва</v>
      </c>
      <c r="H32" s="148">
        <v>2.3237268518518518E-4</v>
      </c>
      <c r="I32" s="149">
        <v>4.1028935185185184E-4</v>
      </c>
      <c r="J32" s="150">
        <f t="shared" si="0"/>
        <v>50.777579057237162</v>
      </c>
      <c r="K32" s="153"/>
      <c r="L32" s="152"/>
    </row>
    <row r="33" spans="1:15" s="144" customFormat="1" ht="20.25" customHeight="1" x14ac:dyDescent="0.2">
      <c r="A33" s="145">
        <v>9</v>
      </c>
      <c r="B33" s="54">
        <v>110</v>
      </c>
      <c r="C33" s="136">
        <f>VLOOKUP(B33,[1]список!A:H,3,FALSE)</f>
        <v>10094893363</v>
      </c>
      <c r="D33" s="136" t="str">
        <f>VLOOKUP(B33,[1]список!A:I,2,FALSE)</f>
        <v>СЕМЕНЮК Яна</v>
      </c>
      <c r="E33" s="146">
        <f>VLOOKUP(B33,[1]список!A:J,4,FALSE)</f>
        <v>38783</v>
      </c>
      <c r="F33" s="136" t="str">
        <f>VLOOKUP(B33,[1]список!A:K,5,FALSE)</f>
        <v>КМС</v>
      </c>
      <c r="G33" s="147" t="str">
        <f>VLOOKUP(B33,[1]список!A:M,6,FALSE)</f>
        <v>Москва</v>
      </c>
      <c r="H33" s="148">
        <v>3.1990740740740742E-4</v>
      </c>
      <c r="I33" s="149">
        <v>4.1182870370370369E-4</v>
      </c>
      <c r="J33" s="150">
        <f t="shared" si="0"/>
        <v>50.587780338373342</v>
      </c>
      <c r="K33" s="153"/>
      <c r="L33" s="152"/>
    </row>
    <row r="34" spans="1:15" s="144" customFormat="1" ht="20.25" customHeight="1" x14ac:dyDescent="0.2">
      <c r="A34" s="145">
        <v>10</v>
      </c>
      <c r="B34" s="54">
        <v>61</v>
      </c>
      <c r="C34" s="136">
        <f>VLOOKUP(B34,[1]список!A:H,3,FALSE)</f>
        <v>10009045434</v>
      </c>
      <c r="D34" s="136" t="str">
        <f>VLOOKUP(B34,[1]список!A:I,2,FALSE)</f>
        <v>ГОНЧАРОВА Ольга</v>
      </c>
      <c r="E34" s="146">
        <f>VLOOKUP(B34,[1]список!A:J,4,FALSE)</f>
        <v>35659</v>
      </c>
      <c r="F34" s="136" t="str">
        <f>VLOOKUP(B34,[1]список!A:K,5,FALSE)</f>
        <v>МС</v>
      </c>
      <c r="G34" s="147" t="str">
        <f>VLOOKUP(B34,[1]список!A:M,6,FALSE)</f>
        <v>Тульская обл.</v>
      </c>
      <c r="H34" s="148">
        <v>3.221759259259259E-4</v>
      </c>
      <c r="I34" s="149">
        <v>4.1649305555555558E-4</v>
      </c>
      <c r="J34" s="150">
        <f t="shared" si="0"/>
        <v>50.021242184243434</v>
      </c>
      <c r="K34" s="153"/>
      <c r="L34" s="152"/>
    </row>
    <row r="35" spans="1:15" s="144" customFormat="1" ht="20.25" customHeight="1" x14ac:dyDescent="0.2">
      <c r="A35" s="145">
        <v>11</v>
      </c>
      <c r="B35" s="54">
        <v>98</v>
      </c>
      <c r="C35" s="136">
        <f>VLOOKUP(B35,[1]список!A:H,3,FALSE)</f>
        <v>10128589850</v>
      </c>
      <c r="D35" s="136" t="str">
        <f>VLOOKUP(B35,[1]список!A:I,2,FALSE)</f>
        <v>БЕЛЯЕВА Анна</v>
      </c>
      <c r="E35" s="146">
        <f>VLOOKUP(B35,[1]список!A:J,4,FALSE)</f>
        <v>38965</v>
      </c>
      <c r="F35" s="136" t="str">
        <f>VLOOKUP(B35,[1]список!A:K,5,FALSE)</f>
        <v>КМС</v>
      </c>
      <c r="G35" s="147" t="str">
        <f>VLOOKUP(B35,[1]список!A:M,6,FALSE)</f>
        <v>Санкт-Петербург</v>
      </c>
      <c r="H35" s="148">
        <v>2.3778935185185188E-4</v>
      </c>
      <c r="I35" s="149">
        <v>4.1817129629629631E-4</v>
      </c>
      <c r="J35" s="150">
        <f t="shared" si="0"/>
        <v>49.820492665375035</v>
      </c>
      <c r="K35" s="153"/>
      <c r="L35" s="152"/>
    </row>
    <row r="36" spans="1:15" s="144" customFormat="1" ht="20.25" customHeight="1" x14ac:dyDescent="0.2">
      <c r="A36" s="145">
        <v>12</v>
      </c>
      <c r="B36" s="54">
        <v>103</v>
      </c>
      <c r="C36" s="136">
        <f>VLOOKUP(B36,[1]список!A:H,3,FALSE)</f>
        <v>10095066650</v>
      </c>
      <c r="D36" s="136" t="str">
        <f>VLOOKUP(B36,[1]список!A:I,2,FALSE)</f>
        <v>ХАЙБУЛЛАЕВА Виолетта</v>
      </c>
      <c r="E36" s="146">
        <f>VLOOKUP(B36,[1]список!A:J,4,FALSE)</f>
        <v>38905</v>
      </c>
      <c r="F36" s="136" t="str">
        <f>VLOOKUP(B36,[1]список!A:K,5,FALSE)</f>
        <v>КМС</v>
      </c>
      <c r="G36" s="147" t="str">
        <f>VLOOKUP(B36,[1]список!A:M,6,FALSE)</f>
        <v>Тульская обл.</v>
      </c>
      <c r="H36" s="148">
        <v>2.3762731481481484E-4</v>
      </c>
      <c r="I36" s="149">
        <v>4.194560185185185E-4</v>
      </c>
      <c r="J36" s="150">
        <f t="shared" si="0"/>
        <v>49.667900996109388</v>
      </c>
      <c r="K36" s="153"/>
      <c r="L36" s="152"/>
    </row>
    <row r="37" spans="1:15" s="144" customFormat="1" ht="20.25" customHeight="1" x14ac:dyDescent="0.2">
      <c r="A37" s="145">
        <v>13</v>
      </c>
      <c r="B37" s="54">
        <v>108</v>
      </c>
      <c r="C37" s="136">
        <f>VLOOKUP(B37,[1]список!A:H,3,FALSE)</f>
        <v>10096881762</v>
      </c>
      <c r="D37" s="136" t="str">
        <f>VLOOKUP(B37,[1]список!A:I,2,FALSE)</f>
        <v>ЗАИКА София</v>
      </c>
      <c r="E37" s="146">
        <f>VLOOKUP(B37,[1]список!A:J,4,FALSE)</f>
        <v>38989</v>
      </c>
      <c r="F37" s="136" t="str">
        <f>VLOOKUP(B37,[1]список!A:K,5,FALSE)</f>
        <v>КМС</v>
      </c>
      <c r="G37" s="147" t="str">
        <f>VLOOKUP(B37,[1]список!A:M,6,FALSE)</f>
        <v>Москва</v>
      </c>
      <c r="H37" s="148">
        <v>2.4248842592592594E-4</v>
      </c>
      <c r="I37" s="149">
        <v>4.224305555555555E-4</v>
      </c>
      <c r="J37" s="150">
        <f t="shared" si="0"/>
        <v>49.318165378924881</v>
      </c>
      <c r="K37" s="153"/>
      <c r="L37" s="152"/>
    </row>
    <row r="38" spans="1:15" s="144" customFormat="1" ht="20.25" customHeight="1" x14ac:dyDescent="0.2">
      <c r="A38" s="145">
        <v>14</v>
      </c>
      <c r="B38" s="54">
        <v>101</v>
      </c>
      <c r="C38" s="136">
        <f>VLOOKUP(B38,[1]список!A:H,3,FALSE)</f>
        <v>10090420653</v>
      </c>
      <c r="D38" s="136" t="str">
        <f>VLOOKUP(B38,[1]список!A:I,2,FALSE)</f>
        <v>ИМИНОВА Камила</v>
      </c>
      <c r="E38" s="146">
        <f>VLOOKUP(B38,[1]список!A:J,4,FALSE)</f>
        <v>38763</v>
      </c>
      <c r="F38" s="136" t="str">
        <f>VLOOKUP(B38,[1]список!A:K,5,FALSE)</f>
        <v>КМС</v>
      </c>
      <c r="G38" s="147" t="str">
        <f>VLOOKUP(B38,[1]список!A:M,6,FALSE)</f>
        <v>Санкт-Петербург</v>
      </c>
      <c r="H38" s="148">
        <v>2.4096064814814813E-4</v>
      </c>
      <c r="I38" s="149">
        <v>4.2442129629629638E-4</v>
      </c>
      <c r="J38" s="150">
        <f t="shared" si="0"/>
        <v>49.086839378238338</v>
      </c>
      <c r="K38" s="153"/>
      <c r="L38" s="152"/>
    </row>
    <row r="39" spans="1:15" s="144" customFormat="1" ht="20.25" customHeight="1" x14ac:dyDescent="0.2">
      <c r="A39" s="145">
        <v>15</v>
      </c>
      <c r="B39" s="54">
        <v>107</v>
      </c>
      <c r="C39" s="136">
        <f>VLOOKUP(B39,[1]список!A:H,3,FALSE)</f>
        <v>10090442679</v>
      </c>
      <c r="D39" s="136" t="str">
        <f>VLOOKUP(B39,[1]список!A:I,2,FALSE)</f>
        <v>БЕССОНОВА София</v>
      </c>
      <c r="E39" s="146">
        <f>VLOOKUP(B39,[1]список!A:J,4,FALSE)</f>
        <v>38772</v>
      </c>
      <c r="F39" s="136" t="str">
        <f>VLOOKUP(B39,[1]список!A:K,5,FALSE)</f>
        <v>КМС</v>
      </c>
      <c r="G39" s="147" t="str">
        <f>VLOOKUP(B39,[1]список!A:M,6,FALSE)</f>
        <v>Тульская обл.</v>
      </c>
      <c r="H39" s="148">
        <v>2.3959490740740744E-4</v>
      </c>
      <c r="I39" s="149">
        <v>4.247569444444444E-4</v>
      </c>
      <c r="J39" s="150">
        <f t="shared" si="0"/>
        <v>49.048050355595528</v>
      </c>
      <c r="K39" s="153"/>
      <c r="L39" s="152"/>
    </row>
    <row r="40" spans="1:15" s="144" customFormat="1" ht="20.25" customHeight="1" x14ac:dyDescent="0.2">
      <c r="A40" s="145">
        <v>16</v>
      </c>
      <c r="B40" s="54">
        <v>96</v>
      </c>
      <c r="C40" s="136">
        <f>VLOOKUP(B40,[1]список!A:H,3,FALSE)</f>
        <v>10090053164</v>
      </c>
      <c r="D40" s="136" t="str">
        <f>VLOOKUP(B40,[1]список!A:I,2,FALSE)</f>
        <v>КЛИМЕНКО Эвелина</v>
      </c>
      <c r="E40" s="146">
        <f>VLOOKUP(B40,[1]список!A:J,4,FALSE)</f>
        <v>39217</v>
      </c>
      <c r="F40" s="136" t="str">
        <f>VLOOKUP(B40,[1]список!A:K,5,FALSE)</f>
        <v>КМС</v>
      </c>
      <c r="G40" s="147" t="str">
        <f>VLOOKUP(B40,[1]список!A:M,6,FALSE)</f>
        <v>Санкт-Петербург</v>
      </c>
      <c r="H40" s="148">
        <v>2.4002314814814817E-4</v>
      </c>
      <c r="I40" s="149">
        <v>4.2751157407407402E-4</v>
      </c>
      <c r="J40" s="150">
        <f t="shared" si="0"/>
        <v>48.732013969732257</v>
      </c>
      <c r="K40" s="153"/>
      <c r="L40" s="152"/>
    </row>
    <row r="41" spans="1:15" s="144" customFormat="1" ht="20.25" customHeight="1" x14ac:dyDescent="0.2">
      <c r="A41" s="145">
        <v>17</v>
      </c>
      <c r="B41" s="155">
        <v>106</v>
      </c>
      <c r="C41" s="136">
        <f>VLOOKUP(B41,[1]список!A:H,3,FALSE)</f>
        <v>10100041841</v>
      </c>
      <c r="D41" s="136" t="str">
        <f>VLOOKUP(B41,[1]список!A:I,2,FALSE)</f>
        <v>ВАСИЛЕНКО Владислава</v>
      </c>
      <c r="E41" s="146">
        <f>VLOOKUP(B41,[1]список!A:J,4,FALSE)</f>
        <v>39082</v>
      </c>
      <c r="F41" s="136" t="str">
        <f>VLOOKUP(B41,[1]список!A:K,5,FALSE)</f>
        <v>КМС</v>
      </c>
      <c r="G41" s="147" t="str">
        <f>VLOOKUP(B41,[1]список!A:M,6,FALSE)</f>
        <v>Тульская обл.</v>
      </c>
      <c r="H41" s="148">
        <v>2.4429398148148146E-4</v>
      </c>
      <c r="I41" s="149">
        <v>4.3462962962962965E-4</v>
      </c>
      <c r="J41" s="150">
        <f t="shared" si="0"/>
        <v>47.933915636983386</v>
      </c>
      <c r="K41" s="153"/>
      <c r="L41" s="152"/>
    </row>
    <row r="42" spans="1:15" s="144" customFormat="1" ht="20.25" customHeight="1" x14ac:dyDescent="0.2">
      <c r="A42" s="145">
        <v>18</v>
      </c>
      <c r="B42" s="54">
        <v>72</v>
      </c>
      <c r="C42" s="136">
        <f>VLOOKUP(B42,[1]список!A:H,3,FALSE)</f>
        <v>10077686068</v>
      </c>
      <c r="D42" s="136" t="str">
        <f>VLOOKUP(B42,[1]список!A:I,2,FALSE)</f>
        <v>КОНОВАЛОВА Александра</v>
      </c>
      <c r="E42" s="146">
        <f>VLOOKUP(B42,[1]список!A:J,4,FALSE)</f>
        <v>36960</v>
      </c>
      <c r="F42" s="136" t="str">
        <f>VLOOKUP(B42,[1]список!A:K,5,FALSE)</f>
        <v>МС</v>
      </c>
      <c r="G42" s="147" t="s">
        <v>84</v>
      </c>
      <c r="H42" s="148">
        <v>2.5187499999999998E-4</v>
      </c>
      <c r="I42" s="149">
        <v>4.6328703703703706E-4</v>
      </c>
      <c r="J42" s="150">
        <f t="shared" si="0"/>
        <v>44.968881782752071</v>
      </c>
      <c r="K42" s="153"/>
      <c r="L42" s="152"/>
    </row>
    <row r="43" spans="1:15" s="144" customFormat="1" ht="20.25" customHeight="1" x14ac:dyDescent="0.2">
      <c r="A43" s="145">
        <v>19</v>
      </c>
      <c r="B43" s="54">
        <v>73</v>
      </c>
      <c r="C43" s="156">
        <f>VLOOKUP(B43,[1]список!A:H,3,FALSE)</f>
        <v>10077689001</v>
      </c>
      <c r="D43" s="156" t="str">
        <f>VLOOKUP(B43,[1]список!A:I,2,FALSE)</f>
        <v>КОРЛЯКОВА Евдокия</v>
      </c>
      <c r="E43" s="157">
        <f>VLOOKUP(B43,[1]список!A:J,4,FALSE)</f>
        <v>38574</v>
      </c>
      <c r="F43" s="156" t="str">
        <f>VLOOKUP(B43,[1]список!A:K,5,FALSE)</f>
        <v>КМС</v>
      </c>
      <c r="G43" s="147" t="s">
        <v>84</v>
      </c>
      <c r="H43" s="148">
        <v>2.5608796296296301E-4</v>
      </c>
      <c r="I43" s="149">
        <v>4.6839120370370372E-4</v>
      </c>
      <c r="J43" s="150">
        <f t="shared" si="0"/>
        <v>44.478845536089352</v>
      </c>
      <c r="K43" s="153"/>
      <c r="L43" s="152"/>
    </row>
    <row r="44" spans="1:15" s="144" customFormat="1" ht="20.25" customHeight="1" x14ac:dyDescent="0.2">
      <c r="A44" s="145">
        <v>20</v>
      </c>
      <c r="B44" s="54">
        <v>64</v>
      </c>
      <c r="C44" s="136">
        <f>VLOOKUP(B44,[1]список!A:H,3,FALSE)</f>
        <v>10142115084</v>
      </c>
      <c r="D44" s="136" t="str">
        <f>VLOOKUP(B44,[1]список!A:I,2,FALSE)</f>
        <v>ФЛОРИНСКАЯ Яна</v>
      </c>
      <c r="E44" s="146">
        <f>VLOOKUP(B44,[1]список!A:J,4,FALSE)</f>
        <v>31040</v>
      </c>
      <c r="F44" s="136" t="str">
        <f>VLOOKUP(B44,[1]список!A:K,5,FALSE)</f>
        <v>КМС</v>
      </c>
      <c r="G44" s="147" t="str">
        <f>VLOOKUP(B44,[1]список!A:M,6,FALSE)</f>
        <v>Тульская обл.</v>
      </c>
      <c r="H44" s="148">
        <v>2.8008101851851854E-4</v>
      </c>
      <c r="I44" s="149">
        <v>4.8174768518518515E-4</v>
      </c>
      <c r="J44" s="150">
        <f t="shared" si="0"/>
        <v>43.245667059077917</v>
      </c>
      <c r="K44" s="153"/>
      <c r="L44" s="152"/>
    </row>
    <row r="45" spans="1:15" s="144" customFormat="1" ht="20.25" customHeight="1" thickBot="1" x14ac:dyDescent="0.25">
      <c r="A45" s="145">
        <v>21</v>
      </c>
      <c r="B45" s="54">
        <v>74</v>
      </c>
      <c r="C45" s="136">
        <f>VLOOKUP(B45,[1]список!A:H,3,FALSE)</f>
        <v>10036035076</v>
      </c>
      <c r="D45" s="136" t="str">
        <f>VLOOKUP(B45,[1]список!A:I,2,FALSE)</f>
        <v>ЧЕКУНОВА Анастасия</v>
      </c>
      <c r="E45" s="146">
        <f>VLOOKUP(B45,[1]список!A:J,4,FALSE)</f>
        <v>37175</v>
      </c>
      <c r="F45" s="136" t="str">
        <f>VLOOKUP(B45,[1]список!A:K,5,FALSE)</f>
        <v>КМС</v>
      </c>
      <c r="G45" s="147" t="s">
        <v>84</v>
      </c>
      <c r="H45" s="148">
        <v>2.8196759259259256E-4</v>
      </c>
      <c r="I45" s="149">
        <v>5.0035879629629638E-4</v>
      </c>
      <c r="J45" s="150">
        <f t="shared" si="0"/>
        <v>41.637121510027519</v>
      </c>
      <c r="K45" s="153"/>
      <c r="L45" s="152"/>
    </row>
    <row r="46" spans="1:15" ht="17.25" customHeight="1" thickTop="1" x14ac:dyDescent="0.2">
      <c r="A46" s="158"/>
      <c r="B46" s="38"/>
      <c r="C46" s="159"/>
      <c r="D46" s="159"/>
      <c r="E46" s="160"/>
      <c r="F46" s="159"/>
      <c r="G46" s="160"/>
      <c r="H46" s="161"/>
      <c r="I46" s="161"/>
      <c r="J46" s="162"/>
      <c r="K46" s="163"/>
      <c r="L46" s="164"/>
    </row>
    <row r="47" spans="1:15" ht="15" x14ac:dyDescent="0.15">
      <c r="A47" s="201" t="s">
        <v>48</v>
      </c>
      <c r="B47" s="202"/>
      <c r="C47" s="202"/>
      <c r="D47" s="202"/>
      <c r="E47" s="202"/>
      <c r="F47" s="202"/>
      <c r="G47" s="202" t="s">
        <v>49</v>
      </c>
      <c r="H47" s="202"/>
      <c r="I47" s="202"/>
      <c r="J47" s="202"/>
      <c r="K47" s="202"/>
      <c r="L47" s="203"/>
    </row>
    <row r="48" spans="1:15" ht="15" x14ac:dyDescent="0.15">
      <c r="A48" s="84" t="s">
        <v>50</v>
      </c>
      <c r="B48" s="2"/>
      <c r="C48" s="85"/>
      <c r="D48" s="2"/>
      <c r="E48" s="2"/>
      <c r="F48" s="2"/>
      <c r="G48" s="86" t="s">
        <v>51</v>
      </c>
      <c r="H48" s="87">
        <v>4</v>
      </c>
      <c r="I48" s="80"/>
      <c r="J48" s="80"/>
      <c r="K48" s="86" t="s">
        <v>52</v>
      </c>
      <c r="L48" s="88">
        <f>COUNTIF(F$23:F147,"ЗМС")</f>
        <v>3</v>
      </c>
      <c r="N48" s="86"/>
      <c r="O48" s="166"/>
    </row>
    <row r="49" spans="1:15" ht="15" x14ac:dyDescent="0.15">
      <c r="A49" s="84" t="s">
        <v>53</v>
      </c>
      <c r="B49" s="2"/>
      <c r="C49" s="89"/>
      <c r="D49" s="2"/>
      <c r="E49" s="2"/>
      <c r="F49" s="2"/>
      <c r="G49" s="86" t="s">
        <v>54</v>
      </c>
      <c r="H49" s="90">
        <f>H50+H54</f>
        <v>21</v>
      </c>
      <c r="I49" s="91"/>
      <c r="J49" s="91"/>
      <c r="K49" s="86" t="s">
        <v>55</v>
      </c>
      <c r="L49" s="88">
        <f>COUNTIF(F$21:F145,"МСМК")</f>
        <v>1</v>
      </c>
      <c r="N49" s="86"/>
      <c r="O49" s="166"/>
    </row>
    <row r="50" spans="1:15" ht="15" x14ac:dyDescent="0.15">
      <c r="A50" s="92"/>
      <c r="B50" s="2"/>
      <c r="C50" s="2"/>
      <c r="D50" s="2"/>
      <c r="E50" s="2"/>
      <c r="F50" s="2"/>
      <c r="G50" s="86" t="s">
        <v>56</v>
      </c>
      <c r="H50" s="90">
        <f>COUNT(A15:A45)</f>
        <v>21</v>
      </c>
      <c r="I50" s="91"/>
      <c r="J50" s="91"/>
      <c r="K50" s="86" t="s">
        <v>57</v>
      </c>
      <c r="L50" s="88">
        <f>COUNTIF(F$21:F66,"МС")</f>
        <v>6</v>
      </c>
      <c r="N50" s="86"/>
      <c r="O50" s="166"/>
    </row>
    <row r="51" spans="1:15" ht="15" x14ac:dyDescent="0.15">
      <c r="A51" s="92"/>
      <c r="B51" s="2"/>
      <c r="C51" s="2"/>
      <c r="D51" s="2"/>
      <c r="E51" s="2"/>
      <c r="F51" s="2"/>
      <c r="G51" s="86" t="s">
        <v>58</v>
      </c>
      <c r="H51" s="90">
        <f>COUNT(A15:A45)</f>
        <v>21</v>
      </c>
      <c r="I51" s="91"/>
      <c r="J51" s="91"/>
      <c r="K51" s="86" t="s">
        <v>59</v>
      </c>
      <c r="L51" s="88">
        <f>COUNTIF(F$20:F66,"КМС")</f>
        <v>11</v>
      </c>
      <c r="N51" s="86"/>
      <c r="O51" s="166"/>
    </row>
    <row r="52" spans="1:15" ht="15" x14ac:dyDescent="0.15">
      <c r="A52" s="93"/>
      <c r="B52" s="2"/>
      <c r="C52" s="2"/>
      <c r="D52" s="2"/>
      <c r="G52" s="86" t="s">
        <v>60</v>
      </c>
      <c r="H52" s="90">
        <f>COUNTIF(A15:A45,"НФ")</f>
        <v>0</v>
      </c>
      <c r="I52" s="91"/>
      <c r="J52" s="91"/>
      <c r="K52" s="86" t="s">
        <v>61</v>
      </c>
      <c r="L52" s="88">
        <f>COUNTIF(F$23:F144,"1 СР")</f>
        <v>0</v>
      </c>
      <c r="N52" s="86"/>
      <c r="O52" s="166"/>
    </row>
    <row r="53" spans="1:15" ht="15" x14ac:dyDescent="0.15">
      <c r="A53" s="79"/>
      <c r="B53" s="1"/>
      <c r="D53" s="2"/>
      <c r="G53" s="86" t="s">
        <v>62</v>
      </c>
      <c r="H53" s="90">
        <f>COUNTIF(A15:A45,"ДСКВ")</f>
        <v>0</v>
      </c>
      <c r="I53" s="91"/>
      <c r="J53" s="91"/>
      <c r="K53" s="86" t="s">
        <v>63</v>
      </c>
      <c r="L53" s="88">
        <f>COUNTIF(F$23:F144,"2 СР")</f>
        <v>0</v>
      </c>
      <c r="N53" s="86"/>
      <c r="O53" s="166"/>
    </row>
    <row r="54" spans="1:15" ht="15" x14ac:dyDescent="0.15">
      <c r="A54" s="94"/>
      <c r="B54" s="2"/>
      <c r="C54" s="2"/>
      <c r="D54" s="2"/>
      <c r="E54" s="2"/>
      <c r="F54" s="2"/>
      <c r="G54" s="86" t="s">
        <v>64</v>
      </c>
      <c r="H54" s="90">
        <f>COUNTIF(A15:A45,"НС")</f>
        <v>0</v>
      </c>
      <c r="I54" s="91"/>
      <c r="J54" s="91"/>
      <c r="K54" s="86" t="s">
        <v>65</v>
      </c>
      <c r="L54" s="88">
        <f>COUNTIF(F$23:F144,"3 СР")</f>
        <v>0</v>
      </c>
      <c r="N54" s="86"/>
      <c r="O54" s="166"/>
    </row>
    <row r="55" spans="1:15" ht="7.5" customHeight="1" x14ac:dyDescent="0.15">
      <c r="A55" s="94"/>
      <c r="B55" s="2"/>
      <c r="C55" s="2"/>
      <c r="D55" s="2"/>
      <c r="E55" s="2"/>
      <c r="F55" s="2"/>
      <c r="G55" s="86"/>
      <c r="H55" s="90"/>
      <c r="I55" s="91"/>
      <c r="J55" s="91"/>
      <c r="K55" s="86"/>
      <c r="L55" s="88"/>
      <c r="N55" s="86"/>
      <c r="O55" s="166"/>
    </row>
    <row r="56" spans="1:15" ht="16" x14ac:dyDescent="0.15">
      <c r="A56" s="204" t="str">
        <f>A17</f>
        <v>ТЕХНИЧЕСКИЙ ДЕЛЕГАТ ФВСР:</v>
      </c>
      <c r="B56" s="205"/>
      <c r="C56" s="205"/>
      <c r="D56" s="205" t="str">
        <f>A18</f>
        <v>ГЛАВНЫЙ СУДЬЯ:</v>
      </c>
      <c r="E56" s="205"/>
      <c r="F56" s="205"/>
      <c r="G56" s="205" t="str">
        <f>A19</f>
        <v>ГЛАВНЫЙ СЕКРЕТАРЬ:</v>
      </c>
      <c r="H56" s="205"/>
      <c r="I56" s="205" t="str">
        <f>A20</f>
        <v>СУДЬЯ НА ФИНИШЕ:</v>
      </c>
      <c r="J56" s="205"/>
      <c r="K56" s="205"/>
      <c r="L56" s="206"/>
    </row>
    <row r="57" spans="1:15" x14ac:dyDescent="0.15">
      <c r="A57" s="197"/>
      <c r="B57" s="198"/>
      <c r="C57" s="198"/>
      <c r="D57" s="198"/>
      <c r="E57" s="198"/>
      <c r="F57" s="199"/>
      <c r="G57" s="199"/>
      <c r="H57" s="199"/>
      <c r="I57" s="165"/>
      <c r="J57" s="165"/>
      <c r="K57" s="165"/>
      <c r="L57" s="167"/>
    </row>
    <row r="58" spans="1:15" x14ac:dyDescent="0.15">
      <c r="A58" s="168"/>
      <c r="D58" s="80"/>
      <c r="E58" s="80"/>
      <c r="F58" s="80"/>
      <c r="G58" s="80"/>
      <c r="H58" s="80"/>
      <c r="L58" s="82"/>
    </row>
    <row r="59" spans="1:15" x14ac:dyDescent="0.15">
      <c r="A59" s="197"/>
      <c r="B59" s="198"/>
      <c r="C59" s="198"/>
      <c r="D59" s="198"/>
      <c r="E59" s="198"/>
      <c r="F59" s="198"/>
      <c r="G59" s="198"/>
      <c r="H59" s="198"/>
      <c r="L59" s="82"/>
    </row>
    <row r="60" spans="1:15" x14ac:dyDescent="0.15">
      <c r="A60" s="197"/>
      <c r="B60" s="198"/>
      <c r="C60" s="198"/>
      <c r="D60" s="198"/>
      <c r="E60" s="198"/>
      <c r="F60" s="200"/>
      <c r="G60" s="200"/>
      <c r="H60" s="200"/>
      <c r="I60" s="169"/>
      <c r="J60" s="169"/>
      <c r="K60" s="169"/>
      <c r="L60" s="6"/>
    </row>
    <row r="61" spans="1:15" ht="17" thickBot="1" x14ac:dyDescent="0.2">
      <c r="A61" s="194" t="str">
        <f>G17</f>
        <v xml:space="preserve">ДЕНИСЕНКО С.А. (г. МОСКВА) </v>
      </c>
      <c r="B61" s="195"/>
      <c r="C61" s="195"/>
      <c r="D61" s="195" t="str">
        <f>G18</f>
        <v xml:space="preserve">САВИЦКИЙ К.Н. (ВК, г. НОВОСИБИРСК) </v>
      </c>
      <c r="E61" s="195"/>
      <c r="F61" s="195"/>
      <c r="G61" s="195" t="str">
        <f>G19</f>
        <v>СЛАБКОВСКАЯ В.Н. ( ВК, г. ОМСК)</v>
      </c>
      <c r="H61" s="195"/>
      <c r="I61" s="195" t="str">
        <f>G20</f>
        <v xml:space="preserve">СТАРЧЕНКОВ С.А. (ВК, г. ОМСК) </v>
      </c>
      <c r="J61" s="195"/>
      <c r="K61" s="195"/>
      <c r="L61" s="196"/>
    </row>
    <row r="62" spans="1:15" ht="15" thickTop="1" x14ac:dyDescent="0.15"/>
  </sheetData>
  <mergeCells count="39">
    <mergeCell ref="A16:G16"/>
    <mergeCell ref="A1:L1"/>
    <mergeCell ref="A2:L2"/>
    <mergeCell ref="A3:L3"/>
    <mergeCell ref="A4:L4"/>
    <mergeCell ref="A5:L5"/>
    <mergeCell ref="A7:L7"/>
    <mergeCell ref="A8:L8"/>
    <mergeCell ref="A9:L9"/>
    <mergeCell ref="A10:L10"/>
    <mergeCell ref="A11:L11"/>
    <mergeCell ref="A12:L12"/>
    <mergeCell ref="A47:F47"/>
    <mergeCell ref="G47:L47"/>
    <mergeCell ref="A23:A24"/>
    <mergeCell ref="B23:B24"/>
    <mergeCell ref="C23:C24"/>
    <mergeCell ref="D23:D24"/>
    <mergeCell ref="E23:E24"/>
    <mergeCell ref="F23:F24"/>
    <mergeCell ref="G23:G24"/>
    <mergeCell ref="I23:I24"/>
    <mergeCell ref="J23:J24"/>
    <mergeCell ref="K23:K24"/>
    <mergeCell ref="L23:L24"/>
    <mergeCell ref="A56:C56"/>
    <mergeCell ref="D56:F56"/>
    <mergeCell ref="G56:H56"/>
    <mergeCell ref="I56:L56"/>
    <mergeCell ref="A57:E57"/>
    <mergeCell ref="F57:H57"/>
    <mergeCell ref="I61:L61"/>
    <mergeCell ref="A59:E59"/>
    <mergeCell ref="F59:H59"/>
    <mergeCell ref="A60:E60"/>
    <mergeCell ref="F60:H60"/>
    <mergeCell ref="A61:C61"/>
    <mergeCell ref="D61:F61"/>
    <mergeCell ref="G61:H61"/>
  </mergeCells>
  <printOptions horizontalCentered="1"/>
  <pageMargins left="0.19685039370078741" right="0.19685039370078741" top="0.9055118110236221" bottom="0.86614173228346458" header="0.15748031496062992" footer="0.11811023622047245"/>
  <pageSetup paperSize="9" scale="57" orientation="portrait" r:id="rId1"/>
  <headerFooter alignWithMargins="0">
    <oddHeader>&amp;L&amp;"Calibri,полужирный курсив"&amp;UРЕЗУЛЬТАТЫ НА САЙТЕ WWW.FVSR|highway|results&amp;R&amp;"Calibri,полужирный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rowBreaks count="1" manualBreakCount="1">
    <brk id="31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B7078-4A74-47CC-8722-A930444A40F2}">
  <sheetPr>
    <tabColor rgb="FFFF0000"/>
  </sheetPr>
  <dimension ref="A1:AE46"/>
  <sheetViews>
    <sheetView view="pageBreakPreview" topLeftCell="A6" zoomScaleNormal="100" zoomScaleSheetLayoutView="100" workbookViewId="0">
      <selection activeCell="R26" sqref="R26"/>
    </sheetView>
  </sheetViews>
  <sheetFormatPr baseColWidth="10" defaultColWidth="9.33203125" defaultRowHeight="14" x14ac:dyDescent="0.15"/>
  <cols>
    <col min="1" max="1" width="7" style="1" customWidth="1"/>
    <col min="2" max="2" width="7.6640625" style="80" customWidth="1"/>
    <col min="3" max="3" width="12.33203125" style="80" customWidth="1"/>
    <col min="4" max="4" width="26.83203125" style="1" customWidth="1"/>
    <col min="5" max="5" width="10.6640625" style="1" customWidth="1"/>
    <col min="6" max="6" width="8.33203125" style="80" customWidth="1"/>
    <col min="7" max="7" width="30.83203125" style="1" customWidth="1"/>
    <col min="8" max="8" width="9.33203125" style="1"/>
    <col min="9" max="10" width="8.6640625" style="1" bestFit="1" customWidth="1"/>
    <col min="11" max="11" width="11.6640625" style="80" bestFit="1" customWidth="1"/>
    <col min="12" max="12" width="8.6640625" style="1" hidden="1" customWidth="1"/>
    <col min="13" max="13" width="10.5" style="1" customWidth="1"/>
    <col min="14" max="14" width="11.6640625" style="1" customWidth="1"/>
    <col min="15" max="15" width="16.1640625" style="1" customWidth="1"/>
    <col min="16" max="16384" width="9.33203125" style="1"/>
  </cols>
  <sheetData>
    <row r="1" spans="1:15" ht="19" x14ac:dyDescent="0.1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15" ht="19" x14ac:dyDescent="0.15">
      <c r="A2" s="220" t="s">
        <v>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15" ht="19" x14ac:dyDescent="0.15">
      <c r="A3" s="220" t="s">
        <v>2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5" ht="19" x14ac:dyDescent="0.15">
      <c r="A4" s="220" t="s">
        <v>3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</row>
    <row r="5" spans="1:15" ht="19" x14ac:dyDescent="0.15">
      <c r="A5" s="220" t="s">
        <v>4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</row>
    <row r="6" spans="1:15" ht="15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3" customFormat="1" ht="29" x14ac:dyDescent="0.15">
      <c r="A7" s="221" t="s">
        <v>5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</row>
    <row r="8" spans="1:15" s="3" customFormat="1" ht="22" thickBot="1" x14ac:dyDescent="0.2">
      <c r="A8" s="222" t="s">
        <v>6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</row>
    <row r="9" spans="1:15" s="3" customFormat="1" ht="22" hidden="1" thickBot="1" x14ac:dyDescent="0.2">
      <c r="A9" s="222"/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</row>
    <row r="10" spans="1:15" ht="20" thickTop="1" x14ac:dyDescent="0.15">
      <c r="A10" s="223" t="s">
        <v>7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5"/>
    </row>
    <row r="11" spans="1:15" ht="19" x14ac:dyDescent="0.15">
      <c r="A11" s="226" t="s">
        <v>8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8"/>
    </row>
    <row r="12" spans="1:15" ht="19" x14ac:dyDescent="0.15">
      <c r="A12" s="226" t="s">
        <v>66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8"/>
    </row>
    <row r="13" spans="1:15" ht="21" x14ac:dyDescent="0.1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</row>
    <row r="14" spans="1:15" ht="15" x14ac:dyDescent="0.2">
      <c r="A14" s="7" t="s">
        <v>97</v>
      </c>
      <c r="B14" s="8"/>
      <c r="C14" s="8"/>
      <c r="D14" s="9"/>
      <c r="E14" s="10"/>
      <c r="F14" s="8"/>
      <c r="G14" s="11" t="s">
        <v>67</v>
      </c>
      <c r="H14" s="10"/>
      <c r="I14" s="10"/>
      <c r="J14" s="10"/>
      <c r="K14" s="8"/>
      <c r="L14" s="12"/>
      <c r="M14" s="12"/>
      <c r="N14" s="12"/>
      <c r="O14" s="13" t="s">
        <v>11</v>
      </c>
    </row>
    <row r="15" spans="1:15" ht="15" x14ac:dyDescent="0.15">
      <c r="A15" s="14" t="s">
        <v>12</v>
      </c>
      <c r="B15" s="15"/>
      <c r="C15" s="15"/>
      <c r="D15" s="16"/>
      <c r="E15" s="16"/>
      <c r="F15" s="15"/>
      <c r="G15" s="17" t="s">
        <v>68</v>
      </c>
      <c r="H15" s="16"/>
      <c r="I15" s="16"/>
      <c r="J15" s="16"/>
      <c r="K15" s="15"/>
      <c r="L15" s="18"/>
      <c r="M15" s="18"/>
      <c r="N15" s="18"/>
      <c r="O15" s="13" t="s">
        <v>14</v>
      </c>
    </row>
    <row r="16" spans="1:15" ht="15" x14ac:dyDescent="0.15">
      <c r="A16" s="217" t="s">
        <v>15</v>
      </c>
      <c r="B16" s="218"/>
      <c r="C16" s="218"/>
      <c r="D16" s="218"/>
      <c r="E16" s="218"/>
      <c r="F16" s="218"/>
      <c r="G16" s="219"/>
      <c r="H16" s="19" t="s">
        <v>16</v>
      </c>
      <c r="I16" s="20"/>
      <c r="J16" s="20"/>
      <c r="K16" s="21"/>
      <c r="L16" s="20"/>
      <c r="M16" s="20"/>
      <c r="N16" s="20"/>
      <c r="O16" s="22"/>
    </row>
    <row r="17" spans="1:15" ht="15" x14ac:dyDescent="0.2">
      <c r="A17" s="23" t="s">
        <v>17</v>
      </c>
      <c r="B17" s="24"/>
      <c r="C17" s="24"/>
      <c r="D17" s="25"/>
      <c r="E17" s="26"/>
      <c r="F17" s="24"/>
      <c r="G17" s="27" t="s">
        <v>18</v>
      </c>
      <c r="H17" s="28" t="s">
        <v>19</v>
      </c>
      <c r="I17" s="26"/>
      <c r="J17" s="26"/>
      <c r="K17" s="29"/>
      <c r="L17" s="30"/>
      <c r="M17" s="30"/>
      <c r="N17" s="29"/>
      <c r="O17" s="31" t="s">
        <v>20</v>
      </c>
    </row>
    <row r="18" spans="1:15" ht="15" x14ac:dyDescent="0.2">
      <c r="A18" s="23" t="s">
        <v>21</v>
      </c>
      <c r="B18" s="24"/>
      <c r="C18" s="24"/>
      <c r="D18" s="30"/>
      <c r="E18" s="26"/>
      <c r="F18" s="24"/>
      <c r="G18" s="27" t="s">
        <v>22</v>
      </c>
      <c r="H18" s="28" t="s">
        <v>23</v>
      </c>
      <c r="I18" s="26"/>
      <c r="J18" s="26"/>
      <c r="K18" s="29"/>
      <c r="L18" s="30"/>
      <c r="M18" s="30"/>
      <c r="N18" s="29"/>
      <c r="O18" s="31" t="s">
        <v>24</v>
      </c>
    </row>
    <row r="19" spans="1:15" ht="15" x14ac:dyDescent="0.15">
      <c r="A19" s="23" t="s">
        <v>25</v>
      </c>
      <c r="B19" s="24"/>
      <c r="C19" s="24"/>
      <c r="D19" s="30"/>
      <c r="E19" s="26"/>
      <c r="F19" s="24"/>
      <c r="G19" s="32" t="s">
        <v>26</v>
      </c>
      <c r="H19" s="33" t="s">
        <v>27</v>
      </c>
      <c r="I19" s="26"/>
      <c r="J19" s="26"/>
      <c r="K19" s="29"/>
      <c r="L19" s="30"/>
      <c r="M19" s="30"/>
      <c r="N19" s="29"/>
      <c r="O19" s="34" t="s">
        <v>28</v>
      </c>
    </row>
    <row r="20" spans="1:15" ht="16" thickBot="1" x14ac:dyDescent="0.25">
      <c r="A20" s="23" t="s">
        <v>29</v>
      </c>
      <c r="B20" s="35"/>
      <c r="C20" s="35"/>
      <c r="D20" s="36"/>
      <c r="E20" s="36"/>
      <c r="F20" s="35"/>
      <c r="G20" s="27" t="s">
        <v>30</v>
      </c>
      <c r="H20" s="33" t="s">
        <v>31</v>
      </c>
      <c r="I20" s="26"/>
      <c r="J20" s="26"/>
      <c r="K20" s="29"/>
      <c r="L20" s="30"/>
      <c r="M20" s="30"/>
      <c r="N20" s="29"/>
      <c r="O20" s="34">
        <v>16</v>
      </c>
    </row>
    <row r="21" spans="1:15" ht="15" thickTop="1" x14ac:dyDescent="0.15">
      <c r="A21" s="37"/>
      <c r="B21" s="38"/>
      <c r="C21" s="38"/>
      <c r="D21" s="39"/>
      <c r="E21" s="39"/>
      <c r="F21" s="38"/>
      <c r="G21" s="39"/>
      <c r="H21" s="39"/>
      <c r="I21" s="39"/>
      <c r="J21" s="39"/>
      <c r="K21" s="38"/>
      <c r="L21" s="39"/>
      <c r="M21" s="39"/>
      <c r="N21" s="39"/>
      <c r="O21" s="40"/>
    </row>
    <row r="22" spans="1:15" s="41" customFormat="1" ht="12" customHeight="1" x14ac:dyDescent="0.15">
      <c r="A22" s="243" t="s">
        <v>32</v>
      </c>
      <c r="B22" s="245" t="s">
        <v>33</v>
      </c>
      <c r="C22" s="245" t="s">
        <v>34</v>
      </c>
      <c r="D22" s="245" t="s">
        <v>35</v>
      </c>
      <c r="E22" s="245" t="s">
        <v>36</v>
      </c>
      <c r="F22" s="245" t="s">
        <v>37</v>
      </c>
      <c r="G22" s="247" t="s">
        <v>38</v>
      </c>
      <c r="H22" s="249" t="s">
        <v>39</v>
      </c>
      <c r="I22" s="250"/>
      <c r="J22" s="250"/>
      <c r="K22" s="247" t="s">
        <v>40</v>
      </c>
      <c r="L22" s="251"/>
      <c r="M22" s="245" t="s">
        <v>41</v>
      </c>
      <c r="N22" s="253" t="s">
        <v>42</v>
      </c>
      <c r="O22" s="241" t="s">
        <v>43</v>
      </c>
    </row>
    <row r="23" spans="1:15" s="41" customFormat="1" ht="15" x14ac:dyDescent="0.15">
      <c r="A23" s="244"/>
      <c r="B23" s="246"/>
      <c r="C23" s="246"/>
      <c r="D23" s="246"/>
      <c r="E23" s="246"/>
      <c r="F23" s="246"/>
      <c r="G23" s="248"/>
      <c r="H23" s="42" t="s">
        <v>44</v>
      </c>
      <c r="I23" s="43" t="s">
        <v>45</v>
      </c>
      <c r="J23" s="42" t="s">
        <v>46</v>
      </c>
      <c r="K23" s="248"/>
      <c r="L23" s="252"/>
      <c r="M23" s="246"/>
      <c r="N23" s="254"/>
      <c r="O23" s="242"/>
    </row>
    <row r="24" spans="1:15" s="41" customFormat="1" ht="18.75" customHeight="1" x14ac:dyDescent="0.15">
      <c r="A24" s="237">
        <v>1</v>
      </c>
      <c r="B24" s="45">
        <v>50</v>
      </c>
      <c r="C24" s="46">
        <f>VLOOKUP(B24,[1]список!A:H,3,FALSE)</f>
        <v>10036059328</v>
      </c>
      <c r="D24" s="46" t="str">
        <f>VLOOKUP(B24,[1]список!A:I,2,FALSE)</f>
        <v>ИВАНЦОВА Мария</v>
      </c>
      <c r="E24" s="47">
        <f>VLOOKUP(B24,[1]список!A:J,4,FALSE)</f>
        <v>37004</v>
      </c>
      <c r="F24" s="46" t="str">
        <f>VLOOKUP(B24,[1]список!A:K,5,FALSE)</f>
        <v>МС</v>
      </c>
      <c r="G24" s="48" t="s">
        <v>89</v>
      </c>
      <c r="H24" s="50">
        <v>8.4555555555555556E-4</v>
      </c>
      <c r="I24" s="50">
        <v>1.6528356481481481E-3</v>
      </c>
      <c r="J24" s="51"/>
      <c r="K24" s="239" t="s">
        <v>69</v>
      </c>
      <c r="L24" s="52"/>
      <c r="M24" s="53"/>
      <c r="N24" s="190"/>
      <c r="O24" s="192"/>
    </row>
    <row r="25" spans="1:15" s="41" customFormat="1" ht="19.25" customHeight="1" x14ac:dyDescent="0.2">
      <c r="A25" s="238"/>
      <c r="B25" s="54">
        <v>51</v>
      </c>
      <c r="C25" s="46">
        <f>VLOOKUP(B25,[1]список!A:H,3,FALSE)</f>
        <v>10009692001</v>
      </c>
      <c r="D25" s="46" t="str">
        <f>VLOOKUP(B25,[1]список!A:I,2,FALSE)</f>
        <v>СТЕПАНОВА Дарья</v>
      </c>
      <c r="E25" s="55">
        <f>VLOOKUP(B25,[1]список!A:J,4,FALSE)</f>
        <v>35536</v>
      </c>
      <c r="F25" s="46" t="str">
        <f>VLOOKUP(B25,[1]список!A:K,5,FALSE)</f>
        <v>МС</v>
      </c>
      <c r="G25" s="46" t="s">
        <v>89</v>
      </c>
      <c r="H25" s="100"/>
      <c r="I25" s="101">
        <f>I24-H24</f>
        <v>8.0728009259259251E-4</v>
      </c>
      <c r="J25" s="102"/>
      <c r="K25" s="240"/>
      <c r="L25" s="60" t="e">
        <f>K24-I24</f>
        <v>#VALUE!</v>
      </c>
      <c r="M25" s="61"/>
      <c r="N25" s="191"/>
      <c r="O25" s="193"/>
    </row>
    <row r="26" spans="1:15" s="41" customFormat="1" ht="19.25" customHeight="1" x14ac:dyDescent="0.15">
      <c r="A26" s="237">
        <v>2</v>
      </c>
      <c r="B26" s="45">
        <v>63</v>
      </c>
      <c r="C26" s="62">
        <f>VLOOKUP(B26,[1]список!A:H,3,FALSE)</f>
        <v>10136682074</v>
      </c>
      <c r="D26" s="62" t="str">
        <f>VLOOKUP(B26,[1]список!A:I,2,FALSE)</f>
        <v>РОДИОНОВА Александра</v>
      </c>
      <c r="E26" s="47">
        <f>VLOOKUP(B26,[1]список!A:J,4,FALSE)</f>
        <v>32030</v>
      </c>
      <c r="F26" s="62" t="str">
        <f>VLOOKUP(B26,[1]список!A:K,5,FALSE)</f>
        <v>КМС</v>
      </c>
      <c r="G26" s="63" t="s">
        <v>86</v>
      </c>
      <c r="H26" s="65">
        <v>8.957986111111111E-4</v>
      </c>
      <c r="I26" s="65">
        <v>1.7955324074074074E-3</v>
      </c>
      <c r="J26" s="180"/>
      <c r="K26" s="239" t="s">
        <v>69</v>
      </c>
      <c r="L26" s="185"/>
      <c r="M26" s="66"/>
      <c r="N26" s="190"/>
      <c r="O26" s="192"/>
    </row>
    <row r="27" spans="1:15" s="41" customFormat="1" ht="19.25" customHeight="1" x14ac:dyDescent="0.2">
      <c r="A27" s="238"/>
      <c r="B27" s="54">
        <v>62</v>
      </c>
      <c r="C27" s="46">
        <f>VLOOKUP(B27,[1]список!A:H,3,FALSE)</f>
        <v>10091733183</v>
      </c>
      <c r="D27" s="46" t="str">
        <f>VLOOKUP(B27,[1]список!A:I,2,FALSE)</f>
        <v>КРОТКОВА Наталья</v>
      </c>
      <c r="E27" s="55">
        <f>VLOOKUP(B27,[1]список!A:J,4,FALSE)</f>
        <v>31898</v>
      </c>
      <c r="F27" s="46" t="str">
        <f>VLOOKUP(B27,[1]список!A:K,5,FALSE)</f>
        <v>КМС</v>
      </c>
      <c r="G27" s="46" t="s">
        <v>86</v>
      </c>
      <c r="H27" s="100"/>
      <c r="I27" s="101">
        <f>I26-H26</f>
        <v>8.9973379629629626E-4</v>
      </c>
      <c r="J27" s="102"/>
      <c r="K27" s="240"/>
      <c r="L27" s="60" t="e">
        <f>K26-I26</f>
        <v>#VALUE!</v>
      </c>
      <c r="M27" s="61"/>
      <c r="N27" s="191"/>
      <c r="O27" s="193"/>
    </row>
    <row r="28" spans="1:15" s="41" customFormat="1" ht="19.25" customHeight="1" x14ac:dyDescent="0.2">
      <c r="A28" s="229">
        <v>3</v>
      </c>
      <c r="B28" s="45">
        <v>53</v>
      </c>
      <c r="C28" s="62">
        <f>VLOOKUP(B28,[1]список!A:H,3,FALSE)</f>
        <v>10084468994</v>
      </c>
      <c r="D28" s="62" t="str">
        <f>VLOOKUP(B28,[1]список!A:I,2,FALSE)</f>
        <v>МАНАННИКОВА Анастасия</v>
      </c>
      <c r="E28" s="47">
        <f>VLOOKUP(B28,[1]список!A:J,4,FALSE)</f>
        <v>37914</v>
      </c>
      <c r="F28" s="62" t="str">
        <f>VLOOKUP(B28,[1]список!A:K,5,FALSE)</f>
        <v>МС</v>
      </c>
      <c r="G28" s="63" t="s">
        <v>88</v>
      </c>
      <c r="H28" s="65"/>
      <c r="I28" s="65"/>
      <c r="J28" s="180"/>
      <c r="K28" s="67"/>
      <c r="L28" s="185"/>
      <c r="M28" s="66"/>
      <c r="N28" s="188"/>
      <c r="O28" s="68"/>
    </row>
    <row r="29" spans="1:15" s="41" customFormat="1" ht="19.25" customHeight="1" thickBot="1" x14ac:dyDescent="0.25">
      <c r="A29" s="230"/>
      <c r="B29" s="70">
        <v>54</v>
      </c>
      <c r="C29" s="71">
        <f>VLOOKUP(B29,[1]список!A:H,3,FALSE)</f>
        <v>10079773790</v>
      </c>
      <c r="D29" s="71" t="str">
        <f>VLOOKUP(B29,[1]список!A:I,2,FALSE)</f>
        <v>ШВАРЕВА Варвара</v>
      </c>
      <c r="E29" s="72">
        <f>VLOOKUP(B29,[1]список!A:J,4,FALSE)</f>
        <v>38272</v>
      </c>
      <c r="F29" s="71" t="str">
        <f>VLOOKUP(B29,[1]список!A:K,5,FALSE)</f>
        <v>КМС</v>
      </c>
      <c r="G29" s="71" t="s">
        <v>88</v>
      </c>
      <c r="H29" s="103"/>
      <c r="I29" s="104"/>
      <c r="J29" s="105"/>
      <c r="K29" s="106"/>
      <c r="L29" s="107"/>
      <c r="M29" s="77"/>
      <c r="N29" s="189"/>
      <c r="O29" s="78"/>
    </row>
    <row r="30" spans="1:15" s="41" customFormat="1" ht="12" customHeight="1" thickTop="1" thickBot="1" x14ac:dyDescent="0.25">
      <c r="A30" s="108"/>
      <c r="B30" s="109"/>
      <c r="C30" s="110"/>
      <c r="D30" s="110"/>
      <c r="E30" s="111"/>
      <c r="F30" s="111"/>
      <c r="G30" s="186"/>
      <c r="H30" s="187"/>
      <c r="I30" s="112"/>
      <c r="J30" s="113"/>
      <c r="K30" s="114"/>
      <c r="L30" s="115"/>
      <c r="M30" s="116"/>
      <c r="N30" s="117"/>
      <c r="O30" s="118"/>
    </row>
    <row r="31" spans="1:15" ht="16" thickTop="1" x14ac:dyDescent="0.15">
      <c r="A31" s="231" t="s">
        <v>48</v>
      </c>
      <c r="B31" s="232"/>
      <c r="C31" s="232"/>
      <c r="D31" s="232"/>
      <c r="E31" s="232"/>
      <c r="F31" s="232"/>
      <c r="G31" s="232"/>
      <c r="H31" s="232" t="s">
        <v>49</v>
      </c>
      <c r="I31" s="232"/>
      <c r="J31" s="232"/>
      <c r="K31" s="232"/>
      <c r="L31" s="232"/>
      <c r="M31" s="232"/>
      <c r="N31" s="232"/>
      <c r="O31" s="233"/>
    </row>
    <row r="32" spans="1:15" ht="15" x14ac:dyDescent="0.15">
      <c r="A32" s="84" t="s">
        <v>50</v>
      </c>
      <c r="B32" s="2"/>
      <c r="C32" s="85"/>
      <c r="D32" s="2"/>
      <c r="E32" s="2"/>
      <c r="F32" s="2"/>
      <c r="G32" s="86" t="s">
        <v>51</v>
      </c>
      <c r="H32" s="87">
        <v>3</v>
      </c>
      <c r="I32" s="80"/>
      <c r="J32" s="80"/>
      <c r="L32" s="182"/>
      <c r="N32" s="86" t="s">
        <v>52</v>
      </c>
      <c r="O32" s="88">
        <f>COUNTIF(F$21:F128,"ЗМС")</f>
        <v>0</v>
      </c>
    </row>
    <row r="33" spans="1:31" ht="15" x14ac:dyDescent="0.15">
      <c r="A33" s="84" t="s">
        <v>53</v>
      </c>
      <c r="B33" s="2"/>
      <c r="C33" s="89"/>
      <c r="D33" s="2"/>
      <c r="E33" s="2"/>
      <c r="F33" s="2"/>
      <c r="G33" s="86" t="s">
        <v>54</v>
      </c>
      <c r="H33" s="90">
        <f>H34+H38</f>
        <v>3</v>
      </c>
      <c r="I33" s="91"/>
      <c r="J33" s="91"/>
      <c r="K33" s="91"/>
      <c r="L33" s="183"/>
      <c r="N33" s="86" t="s">
        <v>55</v>
      </c>
      <c r="O33" s="88">
        <f>COUNTIF(F$21:F128,"МСМК")</f>
        <v>0</v>
      </c>
    </row>
    <row r="34" spans="1:31" ht="15" x14ac:dyDescent="0.15">
      <c r="A34" s="92"/>
      <c r="B34" s="2"/>
      <c r="C34" s="2"/>
      <c r="D34" s="2"/>
      <c r="E34" s="2"/>
      <c r="F34" s="2"/>
      <c r="G34" s="86" t="s">
        <v>56</v>
      </c>
      <c r="H34" s="90">
        <f>COUNT(A20:A29)</f>
        <v>3</v>
      </c>
      <c r="I34" s="91"/>
      <c r="J34" s="91"/>
      <c r="K34" s="91"/>
      <c r="L34" s="183"/>
      <c r="N34" s="86" t="s">
        <v>57</v>
      </c>
      <c r="O34" s="88">
        <f>COUNTIF(F$21:F49,"МС")</f>
        <v>3</v>
      </c>
    </row>
    <row r="35" spans="1:31" ht="15" x14ac:dyDescent="0.15">
      <c r="A35" s="92"/>
      <c r="B35" s="2"/>
      <c r="C35" s="2"/>
      <c r="D35" s="2"/>
      <c r="E35" s="2"/>
      <c r="F35" s="2"/>
      <c r="G35" s="86" t="s">
        <v>58</v>
      </c>
      <c r="H35" s="90">
        <f>COUNT(A20:A29)</f>
        <v>3</v>
      </c>
      <c r="I35" s="91"/>
      <c r="J35" s="91"/>
      <c r="K35" s="91"/>
      <c r="L35" s="183"/>
      <c r="N35" s="86" t="s">
        <v>59</v>
      </c>
      <c r="O35" s="88">
        <f>COUNTIF(F$20:F49,"КМС")</f>
        <v>3</v>
      </c>
    </row>
    <row r="36" spans="1:31" ht="15" x14ac:dyDescent="0.15">
      <c r="A36" s="93"/>
      <c r="B36" s="2"/>
      <c r="C36" s="2"/>
      <c r="D36" s="2"/>
      <c r="F36" s="1"/>
      <c r="G36" s="86" t="s">
        <v>60</v>
      </c>
      <c r="H36" s="90">
        <f>COUNTIF(A20:A29,"НФ")</f>
        <v>0</v>
      </c>
      <c r="I36" s="91"/>
      <c r="J36" s="91"/>
      <c r="K36" s="91"/>
      <c r="L36" s="183"/>
      <c r="N36" s="86" t="s">
        <v>61</v>
      </c>
      <c r="O36" s="88">
        <f>COUNTIF(F$23:F127,"1 СР")</f>
        <v>0</v>
      </c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</row>
    <row r="37" spans="1:31" ht="15" x14ac:dyDescent="0.15">
      <c r="A37" s="79"/>
      <c r="B37" s="1"/>
      <c r="D37" s="2"/>
      <c r="F37" s="1"/>
      <c r="G37" s="86" t="s">
        <v>62</v>
      </c>
      <c r="H37" s="90">
        <f>COUNTIF(A20:A29,"ДСКВ")</f>
        <v>0</v>
      </c>
      <c r="I37" s="91"/>
      <c r="J37" s="91"/>
      <c r="K37" s="91"/>
      <c r="L37" s="183"/>
      <c r="N37" s="86" t="s">
        <v>63</v>
      </c>
      <c r="O37" s="88">
        <f>COUNTIF(F$23:F127,"2 СР")</f>
        <v>0</v>
      </c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</row>
    <row r="38" spans="1:31" ht="15" x14ac:dyDescent="0.15">
      <c r="A38" s="94"/>
      <c r="B38" s="2"/>
      <c r="C38" s="2"/>
      <c r="D38" s="2"/>
      <c r="E38" s="2"/>
      <c r="F38" s="2"/>
      <c r="G38" s="86" t="s">
        <v>64</v>
      </c>
      <c r="H38" s="90">
        <f>COUNTIF(A20:A29,"НС")</f>
        <v>0</v>
      </c>
      <c r="I38" s="91"/>
      <c r="J38" s="91"/>
      <c r="K38" s="91"/>
      <c r="L38" s="183"/>
      <c r="N38" s="86" t="s">
        <v>65</v>
      </c>
      <c r="O38" s="88">
        <f>COUNTIF(F$23:F127,"3 СР")</f>
        <v>0</v>
      </c>
    </row>
    <row r="39" spans="1:31" ht="8.5" customHeight="1" x14ac:dyDescent="0.15">
      <c r="A39" s="94"/>
      <c r="B39" s="2"/>
      <c r="C39" s="2"/>
      <c r="D39" s="2"/>
      <c r="E39" s="2"/>
      <c r="F39" s="2"/>
      <c r="G39" s="86"/>
      <c r="H39" s="90"/>
      <c r="I39" s="91"/>
      <c r="J39" s="91"/>
      <c r="K39" s="91"/>
      <c r="L39" s="183"/>
      <c r="N39" s="86"/>
      <c r="O39" s="88"/>
    </row>
    <row r="40" spans="1:31" ht="16" x14ac:dyDescent="0.15">
      <c r="A40" s="204" t="str">
        <f>A17</f>
        <v>ТЕХНИЧЕСКИЙ ДЕЛЕГАТ ФВСР:</v>
      </c>
      <c r="B40" s="205"/>
      <c r="C40" s="205"/>
      <c r="D40" s="205"/>
      <c r="E40" s="205" t="str">
        <f>A18</f>
        <v>ГЛАВНЫЙ СУДЬЯ:</v>
      </c>
      <c r="F40" s="205"/>
      <c r="G40" s="205"/>
      <c r="H40" s="205" t="str">
        <f>A19</f>
        <v>ГЛАВНЫЙ СЕКРЕТАРЬ:</v>
      </c>
      <c r="I40" s="205"/>
      <c r="J40" s="205"/>
      <c r="K40" s="205"/>
      <c r="L40" s="95" t="s">
        <v>29</v>
      </c>
      <c r="M40" s="205" t="str">
        <f>A20</f>
        <v>СУДЬЯ НА ФИНИШЕ:</v>
      </c>
      <c r="N40" s="205"/>
      <c r="O40" s="206"/>
    </row>
    <row r="41" spans="1:31" x14ac:dyDescent="0.15">
      <c r="A41" s="79"/>
      <c r="O41" s="82"/>
    </row>
    <row r="42" spans="1:31" x14ac:dyDescent="0.15">
      <c r="A42" s="79"/>
      <c r="O42" s="82"/>
    </row>
    <row r="43" spans="1:31" x14ac:dyDescent="0.15">
      <c r="A43" s="79"/>
      <c r="O43" s="82"/>
    </row>
    <row r="44" spans="1:31" x14ac:dyDescent="0.15">
      <c r="A44" s="234"/>
      <c r="B44" s="235"/>
      <c r="C44" s="235"/>
      <c r="D44" s="235"/>
      <c r="E44" s="235"/>
      <c r="F44" s="236"/>
      <c r="G44" s="236"/>
      <c r="H44" s="236"/>
      <c r="I44" s="236"/>
      <c r="J44" s="236"/>
      <c r="K44" s="96"/>
      <c r="L44" s="97"/>
      <c r="M44" s="97"/>
      <c r="N44" s="97"/>
      <c r="O44" s="98"/>
    </row>
    <row r="45" spans="1:31" ht="17" thickBot="1" x14ac:dyDescent="0.2">
      <c r="A45" s="194" t="str">
        <f>G17</f>
        <v xml:space="preserve">ДЕНИСЕНКО С.А. (г. МОСКВА) </v>
      </c>
      <c r="B45" s="195"/>
      <c r="C45" s="195"/>
      <c r="D45" s="195"/>
      <c r="E45" s="195" t="str">
        <f>G18</f>
        <v xml:space="preserve">САВИЦКИЙ К.Н. (ВК, г. НОВОСИБИРСК) </v>
      </c>
      <c r="F45" s="195"/>
      <c r="G45" s="195"/>
      <c r="H45" s="195" t="str">
        <f>G19</f>
        <v>СЛАБКОВСКАЯ В.Н. ( ВК, г. ОМСК)</v>
      </c>
      <c r="I45" s="195"/>
      <c r="J45" s="195"/>
      <c r="K45" s="195"/>
      <c r="L45" s="99" t="str">
        <f>G18</f>
        <v xml:space="preserve">САВИЦКИЙ К.Н. (ВК, г. НОВОСИБИРСК) </v>
      </c>
      <c r="M45" s="195" t="str">
        <f>G20</f>
        <v xml:space="preserve">СТАРЧЕНКОВ С.А. (ВК, г. ОМСК) </v>
      </c>
      <c r="N45" s="195"/>
      <c r="O45" s="196"/>
    </row>
    <row r="46" spans="1:31" ht="15" thickTop="1" x14ac:dyDescent="0.15"/>
  </sheetData>
  <mergeCells count="41">
    <mergeCell ref="A16:G16"/>
    <mergeCell ref="A1:O1"/>
    <mergeCell ref="A2:O2"/>
    <mergeCell ref="A3:O3"/>
    <mergeCell ref="A4:O4"/>
    <mergeCell ref="A5:O5"/>
    <mergeCell ref="A7:O7"/>
    <mergeCell ref="A8:O8"/>
    <mergeCell ref="A9:O9"/>
    <mergeCell ref="A10:O10"/>
    <mergeCell ref="A11:O11"/>
    <mergeCell ref="A12:O12"/>
    <mergeCell ref="A24:A25"/>
    <mergeCell ref="A26:A27"/>
    <mergeCell ref="K24:K25"/>
    <mergeCell ref="K26:K27"/>
    <mergeCell ref="O22:O23"/>
    <mergeCell ref="A22:A23"/>
    <mergeCell ref="B22:B23"/>
    <mergeCell ref="C22:C23"/>
    <mergeCell ref="D22:D23"/>
    <mergeCell ref="E22:E23"/>
    <mergeCell ref="F22:F23"/>
    <mergeCell ref="G22:G23"/>
    <mergeCell ref="H22:J22"/>
    <mergeCell ref="K22:L23"/>
    <mergeCell ref="M22:M23"/>
    <mergeCell ref="N22:N23"/>
    <mergeCell ref="M45:O45"/>
    <mergeCell ref="A28:A29"/>
    <mergeCell ref="A31:G31"/>
    <mergeCell ref="H31:O31"/>
    <mergeCell ref="A40:D40"/>
    <mergeCell ref="E40:G40"/>
    <mergeCell ref="H40:K40"/>
    <mergeCell ref="M40:O40"/>
    <mergeCell ref="A44:E44"/>
    <mergeCell ref="F44:J44"/>
    <mergeCell ref="A45:D45"/>
    <mergeCell ref="E45:G45"/>
    <mergeCell ref="H45:K45"/>
  </mergeCells>
  <pageMargins left="0.31496062992125984" right="0.31496062992125984" top="0.74803149606299213" bottom="0.74803149606299213" header="0.31496062992125984" footer="0.31496062992125984"/>
  <pageSetup paperSize="9" scale="4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8569E-8A0B-41B7-81B1-404D61EE7DFD}">
  <sheetPr>
    <tabColor theme="3" tint="0.39997558519241921"/>
  </sheetPr>
  <dimension ref="A1:P48"/>
  <sheetViews>
    <sheetView tabSelected="1" view="pageBreakPreview" zoomScaleNormal="100" zoomScaleSheetLayoutView="100" workbookViewId="0">
      <selection activeCell="A24" sqref="A24:A25"/>
    </sheetView>
  </sheetViews>
  <sheetFormatPr baseColWidth="10" defaultColWidth="9.33203125" defaultRowHeight="14" x14ac:dyDescent="0.15"/>
  <cols>
    <col min="1" max="1" width="7" style="1" customWidth="1"/>
    <col min="2" max="2" width="7.6640625" style="80" customWidth="1"/>
    <col min="3" max="3" width="13.1640625" style="80" customWidth="1"/>
    <col min="4" max="4" width="25.6640625" style="1" customWidth="1"/>
    <col min="5" max="5" width="10.6640625" style="1" customWidth="1"/>
    <col min="6" max="6" width="8.33203125" style="80" customWidth="1"/>
    <col min="7" max="7" width="30.5" style="1" customWidth="1"/>
    <col min="8" max="10" width="9.5" style="1" customWidth="1"/>
    <col min="11" max="11" width="11.6640625" style="80" bestFit="1" customWidth="1"/>
    <col min="12" max="12" width="10.5" style="1" customWidth="1"/>
    <col min="13" max="14" width="12.6640625" style="1" customWidth="1"/>
    <col min="15" max="16384" width="9.33203125" style="1"/>
  </cols>
  <sheetData>
    <row r="1" spans="1:14" ht="19" x14ac:dyDescent="0.15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19" x14ac:dyDescent="0.15">
      <c r="A2" s="220" t="s">
        <v>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19" x14ac:dyDescent="0.15">
      <c r="A3" s="220" t="s">
        <v>2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ht="19" x14ac:dyDescent="0.15">
      <c r="A4" s="220" t="s">
        <v>3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</row>
    <row r="5" spans="1:14" ht="19" x14ac:dyDescent="0.15">
      <c r="A5" s="220" t="s">
        <v>4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</row>
    <row r="6" spans="1:14" ht="15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s="3" customFormat="1" ht="29" x14ac:dyDescent="0.15">
      <c r="A7" s="221" t="s">
        <v>5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</row>
    <row r="8" spans="1:14" s="3" customFormat="1" ht="22" thickBot="1" x14ac:dyDescent="0.2">
      <c r="A8" s="222" t="s">
        <v>6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</row>
    <row r="9" spans="1:14" s="3" customFormat="1" ht="22" hidden="1" thickBot="1" x14ac:dyDescent="0.2">
      <c r="A9" s="222"/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</row>
    <row r="10" spans="1:14" ht="20" thickTop="1" x14ac:dyDescent="0.15">
      <c r="A10" s="223" t="s">
        <v>7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5"/>
    </row>
    <row r="11" spans="1:14" ht="19" x14ac:dyDescent="0.15">
      <c r="A11" s="226" t="s">
        <v>8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8"/>
    </row>
    <row r="12" spans="1:14" ht="19" x14ac:dyDescent="0.15">
      <c r="A12" s="226" t="s">
        <v>9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8"/>
    </row>
    <row r="13" spans="1:14" ht="21" x14ac:dyDescent="0.1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1:14" ht="15" x14ac:dyDescent="0.2">
      <c r="A14" s="7" t="s">
        <v>97</v>
      </c>
      <c r="B14" s="8"/>
      <c r="C14" s="8"/>
      <c r="D14" s="9"/>
      <c r="E14" s="10"/>
      <c r="F14" s="8"/>
      <c r="G14" s="11" t="s">
        <v>10</v>
      </c>
      <c r="H14" s="10"/>
      <c r="I14" s="10"/>
      <c r="J14" s="10"/>
      <c r="K14" s="8"/>
      <c r="L14" s="12"/>
      <c r="M14" s="12"/>
      <c r="N14" s="13" t="s">
        <v>11</v>
      </c>
    </row>
    <row r="15" spans="1:14" ht="15" x14ac:dyDescent="0.15">
      <c r="A15" s="14" t="s">
        <v>12</v>
      </c>
      <c r="B15" s="15"/>
      <c r="C15" s="15"/>
      <c r="D15" s="16"/>
      <c r="E15" s="16"/>
      <c r="F15" s="15"/>
      <c r="G15" s="17" t="s">
        <v>13</v>
      </c>
      <c r="H15" s="16"/>
      <c r="I15" s="16"/>
      <c r="J15" s="16"/>
      <c r="K15" s="15"/>
      <c r="L15" s="18"/>
      <c r="M15" s="18"/>
      <c r="N15" s="13" t="s">
        <v>14</v>
      </c>
    </row>
    <row r="16" spans="1:14" ht="15" x14ac:dyDescent="0.15">
      <c r="A16" s="217" t="s">
        <v>15</v>
      </c>
      <c r="B16" s="218"/>
      <c r="C16" s="218"/>
      <c r="D16" s="218"/>
      <c r="E16" s="218"/>
      <c r="F16" s="218"/>
      <c r="G16" s="263"/>
      <c r="H16" s="19" t="s">
        <v>16</v>
      </c>
      <c r="I16" s="20"/>
      <c r="J16" s="20"/>
      <c r="K16" s="21"/>
      <c r="L16" s="20"/>
      <c r="M16" s="20"/>
      <c r="N16" s="22"/>
    </row>
    <row r="17" spans="1:14" ht="15" x14ac:dyDescent="0.2">
      <c r="A17" s="23" t="s">
        <v>17</v>
      </c>
      <c r="B17" s="24"/>
      <c r="C17" s="24"/>
      <c r="D17" s="25"/>
      <c r="E17" s="26"/>
      <c r="F17" s="24"/>
      <c r="G17" s="27" t="s">
        <v>18</v>
      </c>
      <c r="H17" s="28" t="s">
        <v>19</v>
      </c>
      <c r="I17" s="26"/>
      <c r="J17" s="26"/>
      <c r="K17" s="29"/>
      <c r="L17" s="30"/>
      <c r="M17" s="29"/>
      <c r="N17" s="31" t="s">
        <v>20</v>
      </c>
    </row>
    <row r="18" spans="1:14" ht="15" x14ac:dyDescent="0.2">
      <c r="A18" s="23" t="s">
        <v>21</v>
      </c>
      <c r="B18" s="24"/>
      <c r="C18" s="24"/>
      <c r="D18" s="30"/>
      <c r="E18" s="26"/>
      <c r="F18" s="24"/>
      <c r="G18" s="27" t="s">
        <v>22</v>
      </c>
      <c r="H18" s="28" t="s">
        <v>23</v>
      </c>
      <c r="I18" s="26"/>
      <c r="J18" s="26"/>
      <c r="K18" s="29"/>
      <c r="L18" s="30"/>
      <c r="M18" s="29"/>
      <c r="N18" s="31" t="s">
        <v>24</v>
      </c>
    </row>
    <row r="19" spans="1:14" ht="15" x14ac:dyDescent="0.15">
      <c r="A19" s="23" t="s">
        <v>25</v>
      </c>
      <c r="B19" s="24"/>
      <c r="C19" s="24"/>
      <c r="D19" s="30"/>
      <c r="E19" s="26"/>
      <c r="F19" s="24"/>
      <c r="G19" s="32" t="s">
        <v>26</v>
      </c>
      <c r="H19" s="33" t="s">
        <v>27</v>
      </c>
      <c r="I19" s="26"/>
      <c r="J19" s="26"/>
      <c r="K19" s="29"/>
      <c r="L19" s="30"/>
      <c r="M19" s="29"/>
      <c r="N19" s="34" t="s">
        <v>28</v>
      </c>
    </row>
    <row r="20" spans="1:14" ht="16" thickBot="1" x14ac:dyDescent="0.25">
      <c r="A20" s="23" t="s">
        <v>29</v>
      </c>
      <c r="B20" s="35"/>
      <c r="C20" s="35"/>
      <c r="D20" s="36"/>
      <c r="E20" s="36"/>
      <c r="F20" s="35"/>
      <c r="G20" s="27" t="s">
        <v>30</v>
      </c>
      <c r="H20" s="33" t="s">
        <v>31</v>
      </c>
      <c r="I20" s="26"/>
      <c r="J20" s="26"/>
      <c r="K20" s="29"/>
      <c r="L20" s="30"/>
      <c r="M20" s="29"/>
      <c r="N20" s="34">
        <v>16</v>
      </c>
    </row>
    <row r="21" spans="1:14" ht="15" thickTop="1" x14ac:dyDescent="0.15">
      <c r="A21" s="37"/>
      <c r="B21" s="38"/>
      <c r="C21" s="38"/>
      <c r="D21" s="39"/>
      <c r="E21" s="39"/>
      <c r="F21" s="38"/>
      <c r="G21" s="39"/>
      <c r="H21" s="39"/>
      <c r="I21" s="39"/>
      <c r="J21" s="39"/>
      <c r="K21" s="38"/>
      <c r="L21" s="39"/>
      <c r="M21" s="39"/>
      <c r="N21" s="40"/>
    </row>
    <row r="22" spans="1:14" s="41" customFormat="1" x14ac:dyDescent="0.15">
      <c r="A22" s="243" t="s">
        <v>32</v>
      </c>
      <c r="B22" s="245" t="s">
        <v>33</v>
      </c>
      <c r="C22" s="245" t="s">
        <v>34</v>
      </c>
      <c r="D22" s="245" t="s">
        <v>35</v>
      </c>
      <c r="E22" s="245" t="s">
        <v>36</v>
      </c>
      <c r="F22" s="245" t="s">
        <v>37</v>
      </c>
      <c r="G22" s="247" t="s">
        <v>38</v>
      </c>
      <c r="H22" s="261" t="s">
        <v>39</v>
      </c>
      <c r="I22" s="262"/>
      <c r="J22" s="262"/>
      <c r="K22" s="247" t="s">
        <v>40</v>
      </c>
      <c r="L22" s="245" t="s">
        <v>41</v>
      </c>
      <c r="M22" s="253" t="s">
        <v>42</v>
      </c>
      <c r="N22" s="241" t="s">
        <v>43</v>
      </c>
    </row>
    <row r="23" spans="1:14" s="41" customFormat="1" ht="15" x14ac:dyDescent="0.15">
      <c r="A23" s="244"/>
      <c r="B23" s="246"/>
      <c r="C23" s="246"/>
      <c r="D23" s="246"/>
      <c r="E23" s="246"/>
      <c r="F23" s="246"/>
      <c r="G23" s="248"/>
      <c r="H23" s="42" t="s">
        <v>44</v>
      </c>
      <c r="I23" s="43" t="s">
        <v>45</v>
      </c>
      <c r="J23" s="44" t="s">
        <v>46</v>
      </c>
      <c r="K23" s="248"/>
      <c r="L23" s="246"/>
      <c r="M23" s="254"/>
      <c r="N23" s="242"/>
    </row>
    <row r="24" spans="1:14" s="41" customFormat="1" ht="18.75" customHeight="1" x14ac:dyDescent="0.15">
      <c r="A24" s="237">
        <v>1</v>
      </c>
      <c r="B24" s="45">
        <v>2</v>
      </c>
      <c r="C24" s="46">
        <f>VLOOKUP(B24,[1]список!A:H,3,FALSE)</f>
        <v>10010085960</v>
      </c>
      <c r="D24" s="46" t="str">
        <f>VLOOKUP(B24,[1]список!A:I,2,FALSE)</f>
        <v>КИРЖАЙКИН Никита</v>
      </c>
      <c r="E24" s="47">
        <f>VLOOKUP(B24,[1]список!A:J,4,FALSE)</f>
        <v>34246</v>
      </c>
      <c r="F24" s="46" t="str">
        <f>VLOOKUP(B24,[1]список!A:K,5,FALSE)</f>
        <v>МС</v>
      </c>
      <c r="G24" s="48" t="s">
        <v>93</v>
      </c>
      <c r="H24" s="49">
        <v>7.8059027777777773E-4</v>
      </c>
      <c r="I24" s="50">
        <v>1.5213425925925924E-3</v>
      </c>
      <c r="J24" s="51">
        <v>2.2928703703703705E-3</v>
      </c>
      <c r="K24" s="50">
        <v>3.0911111111111109E-3</v>
      </c>
      <c r="L24" s="53">
        <f>0.166665/(K24/1)</f>
        <v>53.917505391804461</v>
      </c>
      <c r="M24" s="256"/>
      <c r="N24" s="259" t="s">
        <v>47</v>
      </c>
    </row>
    <row r="25" spans="1:14" s="41" customFormat="1" ht="19.25" customHeight="1" x14ac:dyDescent="0.2">
      <c r="A25" s="238"/>
      <c r="B25" s="54">
        <v>1</v>
      </c>
      <c r="C25" s="46">
        <f>VLOOKUP(B25,[1]список!A:H,3,FALSE)</f>
        <v>10015328509</v>
      </c>
      <c r="D25" s="46" t="str">
        <f>VLOOKUP(B25,[1]список!A:I,2,FALSE)</f>
        <v>ПОПОВ Антон</v>
      </c>
      <c r="E25" s="55">
        <f>VLOOKUP(B25,[1]список!A:J,4,FALSE)</f>
        <v>36190</v>
      </c>
      <c r="F25" s="46" t="str">
        <f>VLOOKUP(B25,[1]список!A:K,5,FALSE)</f>
        <v>МС</v>
      </c>
      <c r="G25" s="46" t="s">
        <v>94</v>
      </c>
      <c r="H25" s="56"/>
      <c r="I25" s="57">
        <f>I24-H24</f>
        <v>7.4075231481481464E-4</v>
      </c>
      <c r="J25" s="58">
        <f>J24-I24</f>
        <v>7.715277777777781E-4</v>
      </c>
      <c r="K25" s="57"/>
      <c r="L25" s="61">
        <f>0.166665/(K24/1)</f>
        <v>53.917505391804461</v>
      </c>
      <c r="M25" s="257"/>
      <c r="N25" s="260"/>
    </row>
    <row r="26" spans="1:14" s="41" customFormat="1" ht="19.25" customHeight="1" x14ac:dyDescent="0.15">
      <c r="A26" s="237">
        <v>2</v>
      </c>
      <c r="B26" s="45">
        <v>7</v>
      </c>
      <c r="C26" s="62">
        <f>VLOOKUP(B26,[1]список!A:H,3,FALSE)</f>
        <v>10095787480</v>
      </c>
      <c r="D26" s="62" t="str">
        <f>VLOOKUP(B26,[1]список!A:I,2,FALSE)</f>
        <v>ТЕРЕШЕНОК Виталий</v>
      </c>
      <c r="E26" s="47">
        <f>VLOOKUP(B26,[1]список!A:J,4,FALSE)</f>
        <v>37065</v>
      </c>
      <c r="F26" s="62" t="str">
        <f>VLOOKUP(B26,[1]список!A:K,5,FALSE)</f>
        <v>МС</v>
      </c>
      <c r="G26" s="63" t="s">
        <v>89</v>
      </c>
      <c r="H26" s="64">
        <v>7.9391203703703698E-4</v>
      </c>
      <c r="I26" s="65">
        <v>1.5251157407407407E-3</v>
      </c>
      <c r="J26" s="180">
        <v>2.3155324074074076E-3</v>
      </c>
      <c r="K26" s="50">
        <v>3.1463773148148154E-3</v>
      </c>
      <c r="L26" s="66">
        <f>0.166665/(K26/1)</f>
        <v>52.97044293297332</v>
      </c>
      <c r="M26" s="256"/>
      <c r="N26" s="259" t="s">
        <v>47</v>
      </c>
    </row>
    <row r="27" spans="1:14" s="41" customFormat="1" ht="19.25" customHeight="1" x14ac:dyDescent="0.2">
      <c r="A27" s="238"/>
      <c r="B27" s="54">
        <v>3</v>
      </c>
      <c r="C27" s="46">
        <f>VLOOKUP(B27,[1]список!A:H,3,FALSE)</f>
        <v>10010193367</v>
      </c>
      <c r="D27" s="46" t="str">
        <f>VLOOKUP(B27,[1]список!A:I,2,FALSE)</f>
        <v>НИЧИПУРЕНКО Павел</v>
      </c>
      <c r="E27" s="55">
        <f>VLOOKUP(B27,[1]список!A:J,4,FALSE)</f>
        <v>36098</v>
      </c>
      <c r="F27" s="46" t="str">
        <f>VLOOKUP(B27,[1]список!A:K,5,FALSE)</f>
        <v>МС</v>
      </c>
      <c r="G27" s="46" t="s">
        <v>90</v>
      </c>
      <c r="H27" s="56"/>
      <c r="I27" s="57">
        <f>I26-H26</f>
        <v>7.3120370370370375E-4</v>
      </c>
      <c r="J27" s="58">
        <f>J26-I26</f>
        <v>7.9041666666666691E-4</v>
      </c>
      <c r="K27" s="57"/>
      <c r="L27" s="61">
        <f>0.166665/(K26/1)</f>
        <v>52.97044293297332</v>
      </c>
      <c r="M27" s="257"/>
      <c r="N27" s="260"/>
    </row>
    <row r="28" spans="1:14" s="41" customFormat="1" ht="19.25" customHeight="1" x14ac:dyDescent="0.2">
      <c r="A28" s="237">
        <v>3</v>
      </c>
      <c r="B28" s="45">
        <v>47</v>
      </c>
      <c r="C28" s="62">
        <f>VLOOKUP(B28,[1]список!A:H,3,FALSE)</f>
        <v>10008705025</v>
      </c>
      <c r="D28" s="62" t="str">
        <f>VLOOKUP(B28,[1]список!A:I,2,FALSE)</f>
        <v>ЕВТУШЕНКО Александр</v>
      </c>
      <c r="E28" s="47">
        <f>VLOOKUP(B28,[1]список!A:J,4,FALSE)</f>
        <v>34150</v>
      </c>
      <c r="F28" s="62" t="str">
        <f>VLOOKUP(B28,[1]список!A:K,5,FALSE)</f>
        <v>МСМК</v>
      </c>
      <c r="G28" s="63" t="s">
        <v>95</v>
      </c>
      <c r="H28" s="64"/>
      <c r="I28" s="65"/>
      <c r="J28" s="180"/>
      <c r="K28" s="67"/>
      <c r="L28" s="66"/>
      <c r="M28" s="256"/>
      <c r="N28" s="68"/>
    </row>
    <row r="29" spans="1:14" s="41" customFormat="1" ht="19.25" customHeight="1" x14ac:dyDescent="0.2">
      <c r="A29" s="238"/>
      <c r="B29" s="54">
        <v>46</v>
      </c>
      <c r="C29" s="46">
        <f>VLOOKUP(B29,[1]список!A:H,3,FALSE)</f>
        <v>10100958893</v>
      </c>
      <c r="D29" s="46" t="str">
        <f>VLOOKUP(B29,[1]список!A:I,2,FALSE)</f>
        <v>БЕЛИКОВ Никита</v>
      </c>
      <c r="E29" s="55">
        <f>VLOOKUP(B29,[1]список!A:J,4,FALSE)</f>
        <v>38488</v>
      </c>
      <c r="F29" s="46" t="str">
        <f>VLOOKUP(B29,[1]список!A:K,5,FALSE)</f>
        <v>МС</v>
      </c>
      <c r="G29" s="46" t="s">
        <v>92</v>
      </c>
      <c r="H29" s="56"/>
      <c r="I29" s="57"/>
      <c r="J29" s="58"/>
      <c r="K29" s="59"/>
      <c r="L29" s="61"/>
      <c r="M29" s="257"/>
      <c r="N29" s="69"/>
    </row>
    <row r="30" spans="1:14" s="41" customFormat="1" ht="19.25" customHeight="1" x14ac:dyDescent="0.2">
      <c r="A30" s="237">
        <v>4</v>
      </c>
      <c r="B30" s="45">
        <v>14</v>
      </c>
      <c r="C30" s="62">
        <f>VLOOKUP(B30,[1]список!A:H,3,FALSE)</f>
        <v>10062636217</v>
      </c>
      <c r="D30" s="62" t="str">
        <f>VLOOKUP(B30,[1]список!A:I,2,FALSE)</f>
        <v>ВЕДМИДЬ Георгий</v>
      </c>
      <c r="E30" s="47">
        <f>VLOOKUP(B30,[1]список!A:J,4,FALSE)</f>
        <v>38114</v>
      </c>
      <c r="F30" s="62" t="str">
        <f>VLOOKUP(B30,[1]список!A:K,5,FALSE)</f>
        <v>КМС</v>
      </c>
      <c r="G30" s="63" t="s">
        <v>88</v>
      </c>
      <c r="H30" s="64"/>
      <c r="I30" s="65"/>
      <c r="J30" s="180"/>
      <c r="K30" s="67"/>
      <c r="L30" s="66"/>
      <c r="M30" s="256"/>
      <c r="N30" s="68"/>
    </row>
    <row r="31" spans="1:14" s="41" customFormat="1" ht="19.25" customHeight="1" thickBot="1" x14ac:dyDescent="0.25">
      <c r="A31" s="230"/>
      <c r="B31" s="70">
        <v>6</v>
      </c>
      <c r="C31" s="71">
        <f>VLOOKUP(B31,[1]список!A:H,3,FALSE)</f>
        <v>10013902104</v>
      </c>
      <c r="D31" s="71" t="s">
        <v>98</v>
      </c>
      <c r="E31" s="72">
        <f>VLOOKUP(B31,[1]список!A:J,4,FALSE)</f>
        <v>35191</v>
      </c>
      <c r="F31" s="71" t="str">
        <f>VLOOKUP(B31,[1]список!A:K,5,FALSE)</f>
        <v>МС</v>
      </c>
      <c r="G31" s="71" t="s">
        <v>89</v>
      </c>
      <c r="H31" s="73"/>
      <c r="I31" s="74"/>
      <c r="J31" s="75"/>
      <c r="K31" s="76"/>
      <c r="L31" s="77"/>
      <c r="M31" s="258"/>
      <c r="N31" s="78"/>
    </row>
    <row r="32" spans="1:14" ht="16" thickTop="1" thickBot="1" x14ac:dyDescent="0.2">
      <c r="A32" s="79"/>
      <c r="H32" s="81"/>
      <c r="N32" s="82"/>
    </row>
    <row r="33" spans="1:16" ht="16" thickTop="1" x14ac:dyDescent="0.15">
      <c r="A33" s="231" t="s">
        <v>48</v>
      </c>
      <c r="B33" s="232"/>
      <c r="C33" s="232"/>
      <c r="D33" s="232"/>
      <c r="E33" s="181"/>
      <c r="F33" s="181"/>
      <c r="G33" s="232" t="s">
        <v>49</v>
      </c>
      <c r="H33" s="232"/>
      <c r="I33" s="232"/>
      <c r="J33" s="232"/>
      <c r="K33" s="232"/>
      <c r="L33" s="232"/>
      <c r="M33" s="232"/>
      <c r="N33" s="233"/>
    </row>
    <row r="34" spans="1:16" ht="15" x14ac:dyDescent="0.15">
      <c r="A34" s="84" t="s">
        <v>50</v>
      </c>
      <c r="B34" s="2"/>
      <c r="C34" s="85"/>
      <c r="D34" s="2"/>
      <c r="E34" s="2"/>
      <c r="F34" s="2"/>
      <c r="G34" s="86" t="s">
        <v>51</v>
      </c>
      <c r="H34" s="87">
        <v>6</v>
      </c>
      <c r="I34" s="80"/>
      <c r="J34" s="80"/>
      <c r="M34" s="86" t="s">
        <v>52</v>
      </c>
      <c r="N34" s="88">
        <f>COUNTIF(F$21:F129,"ЗМС")</f>
        <v>0</v>
      </c>
    </row>
    <row r="35" spans="1:16" ht="15" x14ac:dyDescent="0.15">
      <c r="A35" s="84" t="s">
        <v>53</v>
      </c>
      <c r="B35" s="2"/>
      <c r="C35" s="89"/>
      <c r="D35" s="2"/>
      <c r="E35" s="2"/>
      <c r="F35" s="2"/>
      <c r="G35" s="86" t="s">
        <v>54</v>
      </c>
      <c r="H35" s="90">
        <f>H36+H40</f>
        <v>4</v>
      </c>
      <c r="I35" s="91"/>
      <c r="J35" s="91"/>
      <c r="K35" s="91"/>
      <c r="M35" s="86" t="s">
        <v>55</v>
      </c>
      <c r="N35" s="88">
        <f>COUNTIF(F$21:F129,"МСМК")</f>
        <v>1</v>
      </c>
    </row>
    <row r="36" spans="1:16" ht="15" x14ac:dyDescent="0.15">
      <c r="A36" s="92"/>
      <c r="B36" s="2"/>
      <c r="C36" s="2"/>
      <c r="D36" s="2"/>
      <c r="E36" s="2"/>
      <c r="F36" s="2"/>
      <c r="G36" s="86" t="s">
        <v>56</v>
      </c>
      <c r="H36" s="90">
        <f>COUNT(A24:A31)</f>
        <v>4</v>
      </c>
      <c r="I36" s="91"/>
      <c r="J36" s="91"/>
      <c r="K36" s="91"/>
      <c r="M36" s="86" t="s">
        <v>57</v>
      </c>
      <c r="N36" s="88">
        <f>COUNTIF(F$21:F50,"МС")</f>
        <v>6</v>
      </c>
    </row>
    <row r="37" spans="1:16" ht="15" x14ac:dyDescent="0.15">
      <c r="A37" s="92"/>
      <c r="B37" s="2"/>
      <c r="C37" s="2"/>
      <c r="D37" s="2"/>
      <c r="E37" s="2"/>
      <c r="F37" s="2"/>
      <c r="G37" s="86" t="s">
        <v>58</v>
      </c>
      <c r="H37" s="90">
        <f>COUNT(A24:A31)</f>
        <v>4</v>
      </c>
      <c r="I37" s="91"/>
      <c r="J37" s="91"/>
      <c r="K37" s="91"/>
      <c r="M37" s="86" t="s">
        <v>59</v>
      </c>
      <c r="N37" s="88">
        <f>COUNTIF(F$20:F50,"КМС")</f>
        <v>1</v>
      </c>
    </row>
    <row r="38" spans="1:16" ht="15" x14ac:dyDescent="0.15">
      <c r="A38" s="93"/>
      <c r="B38" s="2"/>
      <c r="C38" s="2"/>
      <c r="D38" s="2"/>
      <c r="F38" s="1"/>
      <c r="G38" s="86" t="s">
        <v>60</v>
      </c>
      <c r="H38" s="90">
        <f>COUNTIF(A24:A31,"НФ")</f>
        <v>0</v>
      </c>
      <c r="I38" s="91"/>
      <c r="J38" s="91"/>
      <c r="K38" s="91"/>
      <c r="M38" s="86" t="s">
        <v>61</v>
      </c>
      <c r="N38" s="88">
        <f>COUNTIF(F$23:F128,"1 СР")</f>
        <v>0</v>
      </c>
    </row>
    <row r="39" spans="1:16" ht="15" x14ac:dyDescent="0.15">
      <c r="A39" s="79"/>
      <c r="B39" s="1"/>
      <c r="D39" s="2"/>
      <c r="F39" s="1"/>
      <c r="G39" s="86" t="s">
        <v>62</v>
      </c>
      <c r="H39" s="90">
        <f>COUNTIF(A24:A31,"ДСКВ")</f>
        <v>0</v>
      </c>
      <c r="I39" s="91"/>
      <c r="J39" s="91"/>
      <c r="K39" s="91"/>
      <c r="M39" s="86" t="s">
        <v>63</v>
      </c>
      <c r="N39" s="88">
        <f>COUNTIF(F$23:F128,"2 СР")</f>
        <v>0</v>
      </c>
    </row>
    <row r="40" spans="1:16" ht="15" x14ac:dyDescent="0.15">
      <c r="A40" s="94"/>
      <c r="B40" s="2"/>
      <c r="C40" s="2"/>
      <c r="D40" s="2"/>
      <c r="E40" s="2"/>
      <c r="F40" s="2"/>
      <c r="G40" s="86" t="s">
        <v>64</v>
      </c>
      <c r="H40" s="90">
        <f>COUNTIF(A24:A31,"НС")</f>
        <v>0</v>
      </c>
      <c r="I40" s="91"/>
      <c r="J40" s="91"/>
      <c r="K40" s="91"/>
      <c r="M40" s="86" t="s">
        <v>65</v>
      </c>
      <c r="N40" s="88">
        <f>COUNTIF(F$23:F128,"3 СР")</f>
        <v>0</v>
      </c>
    </row>
    <row r="41" spans="1:16" x14ac:dyDescent="0.15">
      <c r="A41" s="79"/>
      <c r="N41" s="82"/>
    </row>
    <row r="42" spans="1:16" ht="16" x14ac:dyDescent="0.15">
      <c r="A42" s="204" t="str">
        <f>A17</f>
        <v>ТЕХНИЧЕСКИЙ ДЕЛЕГАТ ФВСР:</v>
      </c>
      <c r="B42" s="205"/>
      <c r="C42" s="205"/>
      <c r="D42" s="205"/>
      <c r="E42" s="205" t="str">
        <f>A20</f>
        <v>СУДЬЯ НА ФИНИШЕ:</v>
      </c>
      <c r="F42" s="205"/>
      <c r="G42" s="205"/>
      <c r="H42" s="205" t="str">
        <f>A19</f>
        <v>ГЛАВНЫЙ СЕКРЕТАРЬ:</v>
      </c>
      <c r="I42" s="205"/>
      <c r="J42" s="205"/>
      <c r="K42" s="205"/>
      <c r="L42" s="205" t="str">
        <f>A20</f>
        <v>СУДЬЯ НА ФИНИШЕ:</v>
      </c>
      <c r="M42" s="205"/>
      <c r="N42" s="206"/>
      <c r="O42" s="184"/>
      <c r="P42" s="179"/>
    </row>
    <row r="43" spans="1:16" x14ac:dyDescent="0.15">
      <c r="A43" s="79"/>
      <c r="N43" s="82"/>
    </row>
    <row r="44" spans="1:16" x14ac:dyDescent="0.15">
      <c r="A44" s="79"/>
      <c r="N44" s="82"/>
    </row>
    <row r="45" spans="1:16" x14ac:dyDescent="0.15">
      <c r="A45" s="79"/>
      <c r="N45" s="82"/>
    </row>
    <row r="46" spans="1:16" x14ac:dyDescent="0.15">
      <c r="A46" s="255"/>
      <c r="B46" s="236"/>
      <c r="C46" s="236"/>
      <c r="D46" s="236"/>
      <c r="E46" s="236"/>
      <c r="F46" s="236"/>
      <c r="G46" s="236"/>
      <c r="H46" s="236"/>
      <c r="I46" s="236"/>
      <c r="J46" s="236"/>
      <c r="K46" s="96"/>
      <c r="L46" s="97"/>
      <c r="M46" s="97"/>
      <c r="N46" s="98"/>
    </row>
    <row r="47" spans="1:16" ht="17" thickBot="1" x14ac:dyDescent="0.2">
      <c r="A47" s="194" t="str">
        <f>G17</f>
        <v xml:space="preserve">ДЕНИСЕНКО С.А. (г. МОСКВА) </v>
      </c>
      <c r="B47" s="195"/>
      <c r="C47" s="195"/>
      <c r="D47" s="195"/>
      <c r="E47" s="195" t="str">
        <f>G18</f>
        <v xml:space="preserve">САВИЦКИЙ К.Н. (ВК, г. НОВОСИБИРСК) </v>
      </c>
      <c r="F47" s="195"/>
      <c r="G47" s="195"/>
      <c r="H47" s="195" t="str">
        <f>G19</f>
        <v>СЛАБКОВСКАЯ В.Н. ( ВК, г. ОМСК)</v>
      </c>
      <c r="I47" s="195"/>
      <c r="J47" s="195"/>
      <c r="K47" s="195"/>
      <c r="L47" s="195" t="str">
        <f>G20</f>
        <v xml:space="preserve">СТАРЧЕНКОВ С.А. (ВК, г. ОМСК) </v>
      </c>
      <c r="M47" s="195"/>
      <c r="N47" s="196"/>
    </row>
    <row r="48" spans="1:16" ht="15" thickTop="1" x14ac:dyDescent="0.15"/>
  </sheetData>
  <mergeCells count="46">
    <mergeCell ref="A16:G16"/>
    <mergeCell ref="A1:N1"/>
    <mergeCell ref="A2:N2"/>
    <mergeCell ref="A3:N3"/>
    <mergeCell ref="A4:N4"/>
    <mergeCell ref="A5:N5"/>
    <mergeCell ref="A7:N7"/>
    <mergeCell ref="A8:N8"/>
    <mergeCell ref="A9:N9"/>
    <mergeCell ref="A10:N10"/>
    <mergeCell ref="A11:N11"/>
    <mergeCell ref="A12:N12"/>
    <mergeCell ref="N22:N23"/>
    <mergeCell ref="A22:A23"/>
    <mergeCell ref="B22:B23"/>
    <mergeCell ref="C22:C23"/>
    <mergeCell ref="D22:D23"/>
    <mergeCell ref="E22:E23"/>
    <mergeCell ref="F22:F23"/>
    <mergeCell ref="G22:G23"/>
    <mergeCell ref="H22:J22"/>
    <mergeCell ref="K22:K23"/>
    <mergeCell ref="L22:L23"/>
    <mergeCell ref="M22:M23"/>
    <mergeCell ref="A24:A25"/>
    <mergeCell ref="M24:M25"/>
    <mergeCell ref="N24:N25"/>
    <mergeCell ref="A26:A27"/>
    <mergeCell ref="M26:M27"/>
    <mergeCell ref="N26:N27"/>
    <mergeCell ref="A28:A29"/>
    <mergeCell ref="M28:M29"/>
    <mergeCell ref="A30:A31"/>
    <mergeCell ref="M30:M31"/>
    <mergeCell ref="A33:D33"/>
    <mergeCell ref="G33:N33"/>
    <mergeCell ref="A47:D47"/>
    <mergeCell ref="E47:G47"/>
    <mergeCell ref="H47:K47"/>
    <mergeCell ref="L47:N47"/>
    <mergeCell ref="A42:D42"/>
    <mergeCell ref="E42:G42"/>
    <mergeCell ref="H42:K42"/>
    <mergeCell ref="L42:N42"/>
    <mergeCell ref="A46:E46"/>
    <mergeCell ref="F46:J46"/>
  </mergeCells>
  <pageMargins left="0.31496062992125984" right="0.31496062992125984" top="0.74803149606299213" bottom="0.74803149606299213" header="0.31496062992125984" footer="0.31496062992125984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1км см М рез.</vt:lpstr>
      <vt:lpstr>0,5км см Ж</vt:lpstr>
      <vt:lpstr>пар 4км-фин Ж</vt:lpstr>
      <vt:lpstr>пар 4км-фин М </vt:lpstr>
      <vt:lpstr>'0,5км см Ж'!Заголовки_для_печати</vt:lpstr>
      <vt:lpstr>'1км см М рез.'!Заголовки_для_печати</vt:lpstr>
      <vt:lpstr>'0,5км см Ж'!Область_печати</vt:lpstr>
      <vt:lpstr>'1км см М рез.'!Область_печати</vt:lpstr>
      <vt:lpstr>'пар 4км-фин Ж'!Область_печати</vt:lpstr>
      <vt:lpstr>'пар 4км-фин М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Вера Тарасенко</dc:creator>
  <cp:lastModifiedBy>Andrey Kubeev</cp:lastModifiedBy>
  <dcterms:created xsi:type="dcterms:W3CDTF">2024-03-19T04:37:52Z</dcterms:created>
  <dcterms:modified xsi:type="dcterms:W3CDTF">2024-03-19T12:44:40Z</dcterms:modified>
</cp:coreProperties>
</file>