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"/>
    </mc:Choice>
  </mc:AlternateContent>
  <bookViews>
    <workbookView xWindow="0" yWindow="0" windowWidth="28800" windowHeight="12315"/>
  </bookViews>
  <sheets>
    <sheet name="мэд д15-16" sheetId="1" r:id="rId1"/>
  </sheets>
  <externalReferences>
    <externalReference r:id="rId2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_xlnm.Print_Area" localSheetId="0">'мэд д15-16'!$A$1:$AP$63</definedName>
    <definedName name="СУ">[1]Табл!$B$7:$G$481</definedName>
    <definedName name="уч">[1]Табл!$B$8:$F$244</definedName>
    <definedName name="ччччч" localSheetId="0">#REF!</definedName>
    <definedName name="чччч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63" i="1" l="1"/>
  <c r="J63" i="1"/>
  <c r="F63" i="1"/>
  <c r="K55" i="1"/>
  <c r="K54" i="1"/>
  <c r="K53" i="1"/>
  <c r="K52" i="1"/>
  <c r="K51" i="1"/>
  <c r="K50" i="1"/>
  <c r="K49" i="1"/>
  <c r="AM35" i="1"/>
  <c r="AM33" i="1"/>
  <c r="AM31" i="1"/>
  <c r="AM29" i="1"/>
  <c r="AM27" i="1"/>
  <c r="AM25" i="1"/>
  <c r="AM23" i="1"/>
  <c r="H14" i="1"/>
</calcChain>
</file>

<file path=xl/sharedStrings.xml><?xml version="1.0" encoding="utf-8"?>
<sst xmlns="http://schemas.openxmlformats.org/spreadsheetml/2006/main" count="115" uniqueCount="80">
  <si>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</si>
  <si>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</si>
  <si>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</si>
  <si>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</si>
  <si>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</si>
  <si>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</si>
  <si>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трек - мэдисон</t>
  </si>
  <si>
    <t>МЕСТО ПРОВЕДЕНИЯ: г. Санкт-Петербург</t>
  </si>
  <si>
    <t>ВРЕМЯ ГОНКИ:</t>
  </si>
  <si>
    <t>№ ВРВС: 0080461611Я</t>
  </si>
  <si>
    <t>ДАТА ПРОВЕДЕНИЯ: 17 Октября 2024 года</t>
  </si>
  <si>
    <t>СР.СКОРОСТЬ:</t>
  </si>
  <si>
    <t>№ ЕКП 2024: 2008780022017488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</si>
  <si>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</si>
  <si>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</si>
  <si>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</si>
  <si>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</si>
  <si>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</si>
  <si>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 xml:space="preserve">Валова А.С. (ВК, г. САНКТ -ПЕТЕРБУРГ) </t>
  </si>
  <si>
    <t>ПОКРЫТИЕ ТРЕКА: дерево</t>
  </si>
  <si>
    <t>ГЛАВНЫЙ СЕКРЕТАРЬ:</t>
  </si>
  <si>
    <t xml:space="preserve">Михайлова И.Н. (ВК, г. САНКТ -ПЕТЕРБУРГ) </t>
  </si>
  <si>
    <t>ДЛИНА ТРЕКА: 250 м</t>
  </si>
  <si>
    <t>СУДЬЯ НА ФИНИШЕ:</t>
  </si>
  <si>
    <t xml:space="preserve">Соловьев Г.Н. (ВК, г. САНКТ- ПЕТЕРБУРГ) </t>
  </si>
  <si>
    <t>ДИСТАНЦИЯ: ДЛИНА КРУГА/КРУГОВ</t>
  </si>
  <si>
    <t>0,250м/60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</si>
  <si>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</si>
  <si>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</si>
  <si>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</si>
  <si>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</si>
  <si>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</si>
  <si>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</si>
  <si>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</si>
  <si>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</si>
  <si>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</si>
  <si>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</si>
  <si>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>РЕЗУЛЬТАТ очки</t>
  </si>
  <si>
    <t>Доп. Инфо</t>
  </si>
  <si>
    <t>ВЫПОЛНЕНИЕ НТУ ЕВСК</t>
  </si>
  <si>
    <t>ПРИМЕЧАНИЕ</t>
  </si>
  <si>
    <t>+ ЗА КРУГ</t>
  </si>
  <si>
    <t>- ЗА КРУГ</t>
  </si>
  <si>
    <t>Грибова Марина</t>
  </si>
  <si>
    <t>МС</t>
  </si>
  <si>
    <t>Санкт-Петербург</t>
  </si>
  <si>
    <t>КМС</t>
  </si>
  <si>
    <t>Реппо Эрика</t>
  </si>
  <si>
    <t>Деменкова Анастасия</t>
  </si>
  <si>
    <t>Костина Ольга</t>
  </si>
  <si>
    <t>Соломатина Олеся</t>
  </si>
  <si>
    <t>Васюкова Валерия</t>
  </si>
  <si>
    <t>Королева София</t>
  </si>
  <si>
    <t>Голыбина Валентина</t>
  </si>
  <si>
    <t>Афанасьева Дарья</t>
  </si>
  <si>
    <t>1 СР</t>
  </si>
  <si>
    <t>Тучина Дарья</t>
  </si>
  <si>
    <t>2 СР</t>
  </si>
  <si>
    <t>Галкина Кристина</t>
  </si>
  <si>
    <t>Шипилова Дарья</t>
  </si>
  <si>
    <t>Гончарова Варвара</t>
  </si>
  <si>
    <t>Корчебная Ольга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</si>
  <si>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</si>
  <si>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</si>
  <si>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</si>
  <si>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</si>
  <si>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</si>
  <si>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</si>
  <si>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</si>
  <si>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</si>
  <si>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</si>
  <si>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</si>
  <si>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</si>
  <si>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</si>
  <si>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</si>
  <si>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3 СР</t>
  </si>
  <si>
    <t>ГЛАВНЫЙ СУДЬЯ</t>
  </si>
  <si>
    <t>ГЛАВНЫЙ СЕКРЕТАРЬ</t>
  </si>
  <si>
    <t>СУДЬЯ НА ФИНИШЕ</t>
  </si>
  <si>
    <t>Девушки 15-16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</si>
</sst>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:ss.000"/>
    <numFmt numFmtId="165" formatCode="h:mm:ss.00"/>
    <numFmt numFmtId="166" formatCode="0.0"/>
    <numFmt numFmtId="167" formatCode="yyyy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" fillId="0" borderId="0"/>
  </cellStyleXfs>
  <cellXfs count="185">
    <xf numFmtId="0" fontId="0" fillId="0" borderId="0" xfId="0"/>
    <xf numFmtId="0" fontId="1" fillId="0" borderId="0" xfId="1"/>
    <xf numFmtId="0" fontId="8" fillId="0" borderId="9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4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10" xfId="1" applyFont="1" applyBorder="1" applyAlignment="1">
      <alignment horizontal="right" vertical="center"/>
    </xf>
    <xf numFmtId="0" fontId="12" fillId="0" borderId="11" xfId="1" applyFont="1" applyBorder="1" applyAlignment="1">
      <alignment horizontal="right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14" fontId="9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7" xfId="1" applyFont="1" applyBorder="1" applyAlignment="1">
      <alignment horizontal="right" vertical="center"/>
    </xf>
    <xf numFmtId="0" fontId="12" fillId="0" borderId="8" xfId="1" applyFont="1" applyBorder="1" applyAlignment="1">
      <alignment horizontal="right" vertical="center"/>
    </xf>
    <xf numFmtId="0" fontId="8" fillId="0" borderId="12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4" fontId="9" fillId="0" borderId="13" xfId="1" applyNumberFormat="1" applyFont="1" applyBorder="1" applyAlignment="1">
      <alignment vertical="center"/>
    </xf>
    <xf numFmtId="0" fontId="9" fillId="0" borderId="13" xfId="1" applyFont="1" applyBorder="1" applyAlignment="1">
      <alignment horizontal="right" vertical="center"/>
    </xf>
    <xf numFmtId="0" fontId="3" fillId="0" borderId="13" xfId="1" applyFont="1" applyBorder="1" applyAlignment="1">
      <alignment vertical="center"/>
    </xf>
    <xf numFmtId="14" fontId="9" fillId="0" borderId="13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0" fontId="8" fillId="0" borderId="17" xfId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right" vertical="center"/>
    </xf>
    <xf numFmtId="14" fontId="9" fillId="0" borderId="18" xfId="1" applyNumberFormat="1" applyFont="1" applyBorder="1" applyAlignment="1">
      <alignment horizontal="right" vertical="center"/>
    </xf>
    <xf numFmtId="0" fontId="3" fillId="0" borderId="18" xfId="1" applyFont="1" applyBorder="1" applyAlignment="1">
      <alignment vertical="center"/>
    </xf>
    <xf numFmtId="0" fontId="3" fillId="0" borderId="10" xfId="1" applyFont="1" applyBorder="1" applyAlignment="1">
      <alignment horizontal="right" vertical="center"/>
    </xf>
    <xf numFmtId="1" fontId="13" fillId="0" borderId="18" xfId="1" applyNumberFormat="1" applyFont="1" applyBorder="1" applyAlignment="1">
      <alignment horizontal="center" vertical="center"/>
    </xf>
    <xf numFmtId="165" fontId="13" fillId="0" borderId="18" xfId="1" applyNumberFormat="1" applyFont="1" applyBorder="1" applyAlignment="1">
      <alignment vertical="center"/>
    </xf>
    <xf numFmtId="166" fontId="13" fillId="0" borderId="18" xfId="1" applyNumberFormat="1" applyFont="1" applyBorder="1" applyAlignment="1">
      <alignment horizontal="center" vertical="center"/>
    </xf>
    <xf numFmtId="165" fontId="13" fillId="0" borderId="20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3" fillId="0" borderId="21" xfId="1" applyFont="1" applyBorder="1" applyAlignment="1">
      <alignment vertical="center"/>
    </xf>
    <xf numFmtId="0" fontId="10" fillId="3" borderId="27" xfId="2" applyFont="1" applyFill="1" applyBorder="1" applyAlignment="1">
      <alignment horizontal="center" vertical="center" wrapText="1"/>
    </xf>
    <xf numFmtId="49" fontId="10" fillId="3" borderId="27" xfId="2" applyNumberFormat="1" applyFont="1" applyFill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vertical="center" wrapText="1"/>
    </xf>
    <xf numFmtId="14" fontId="18" fillId="0" borderId="31" xfId="1" applyNumberFormat="1" applyFont="1" applyFill="1" applyBorder="1" applyAlignment="1">
      <alignment horizontal="center" vertical="center" wrapText="1"/>
    </xf>
    <xf numFmtId="1" fontId="16" fillId="0" borderId="31" xfId="3" applyNumberFormat="1" applyFont="1" applyBorder="1" applyAlignment="1">
      <alignment horizontal="center" vertical="center" wrapText="1"/>
    </xf>
    <xf numFmtId="1" fontId="14" fillId="0" borderId="31" xfId="3" applyNumberFormat="1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/>
    </xf>
    <xf numFmtId="0" fontId="16" fillId="0" borderId="35" xfId="1" applyFont="1" applyFill="1" applyBorder="1" applyAlignment="1">
      <alignment horizontal="center" vertical="center"/>
    </xf>
    <xf numFmtId="0" fontId="17" fillId="0" borderId="35" xfId="1" applyFont="1" applyFill="1" applyBorder="1" applyAlignment="1">
      <alignment vertical="center" wrapText="1"/>
    </xf>
    <xf numFmtId="14" fontId="18" fillId="0" borderId="35" xfId="1" applyNumberFormat="1" applyFont="1" applyFill="1" applyBorder="1" applyAlignment="1">
      <alignment horizontal="center" vertical="center" wrapText="1"/>
    </xf>
    <xf numFmtId="14" fontId="18" fillId="0" borderId="36" xfId="1" applyNumberFormat="1" applyFont="1" applyFill="1" applyBorder="1" applyAlignment="1">
      <alignment horizontal="center" vertical="center" wrapText="1"/>
    </xf>
    <xf numFmtId="1" fontId="16" fillId="0" borderId="35" xfId="3" applyNumberFormat="1" applyFont="1" applyBorder="1" applyAlignment="1">
      <alignment horizontal="center" vertical="center" wrapText="1"/>
    </xf>
    <xf numFmtId="1" fontId="19" fillId="0" borderId="35" xfId="3" applyNumberFormat="1" applyFont="1" applyBorder="1" applyAlignment="1">
      <alignment horizontal="center" vertical="center" wrapText="1"/>
    </xf>
    <xf numFmtId="1" fontId="14" fillId="0" borderId="35" xfId="3" applyNumberFormat="1" applyFont="1" applyBorder="1" applyAlignment="1">
      <alignment horizontal="center" vertical="center" wrapText="1"/>
    </xf>
    <xf numFmtId="0" fontId="16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6" fillId="0" borderId="31" xfId="1" applyFont="1" applyBorder="1" applyAlignment="1">
      <alignment horizontal="left" vertical="center"/>
    </xf>
    <xf numFmtId="14" fontId="16" fillId="0" borderId="31" xfId="1" applyNumberFormat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35" xfId="1" applyFont="1" applyBorder="1" applyAlignment="1">
      <alignment horizontal="left" vertical="center"/>
    </xf>
    <xf numFmtId="14" fontId="16" fillId="0" borderId="35" xfId="1" applyNumberFormat="1" applyFont="1" applyBorder="1" applyAlignment="1">
      <alignment horizontal="center" vertical="center"/>
    </xf>
    <xf numFmtId="0" fontId="16" fillId="0" borderId="31" xfId="1" applyFont="1" applyBorder="1" applyAlignment="1">
      <alignment vertical="center"/>
    </xf>
    <xf numFmtId="14" fontId="16" fillId="0" borderId="31" xfId="1" applyNumberFormat="1" applyFont="1" applyBorder="1" applyAlignment="1">
      <alignment horizontal="center"/>
    </xf>
    <xf numFmtId="0" fontId="18" fillId="0" borderId="35" xfId="1" applyFont="1" applyBorder="1" applyAlignment="1">
      <alignment vertical="center" wrapText="1"/>
    </xf>
    <xf numFmtId="14" fontId="18" fillId="0" borderId="35" xfId="1" applyNumberFormat="1" applyFont="1" applyBorder="1" applyAlignment="1">
      <alignment horizontal="center" vertical="center" wrapText="1"/>
    </xf>
    <xf numFmtId="0" fontId="16" fillId="0" borderId="39" xfId="1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/>
    </xf>
    <xf numFmtId="0" fontId="16" fillId="0" borderId="28" xfId="1" applyFont="1" applyFill="1" applyBorder="1" applyAlignment="1">
      <alignment horizontal="center" vertical="center"/>
    </xf>
    <xf numFmtId="0" fontId="17" fillId="0" borderId="28" xfId="1" applyFont="1" applyFill="1" applyBorder="1" applyAlignment="1">
      <alignment vertical="center" wrapText="1"/>
    </xf>
    <xf numFmtId="14" fontId="18" fillId="0" borderId="28" xfId="1" applyNumberFormat="1" applyFont="1" applyFill="1" applyBorder="1" applyAlignment="1">
      <alignment horizontal="center" vertical="center" wrapText="1"/>
    </xf>
    <xf numFmtId="1" fontId="16" fillId="0" borderId="28" xfId="3" applyNumberFormat="1" applyFont="1" applyFill="1" applyBorder="1" applyAlignment="1">
      <alignment horizontal="center" vertical="center" wrapText="1"/>
    </xf>
    <xf numFmtId="1" fontId="14" fillId="0" borderId="28" xfId="3" applyNumberFormat="1" applyFont="1" applyFill="1" applyBorder="1" applyAlignment="1">
      <alignment horizontal="center" vertical="center" wrapText="1"/>
    </xf>
    <xf numFmtId="0" fontId="16" fillId="0" borderId="40" xfId="1" applyFont="1" applyFill="1" applyBorder="1" applyAlignment="1">
      <alignment horizontal="center" vertical="center"/>
    </xf>
    <xf numFmtId="0" fontId="19" fillId="0" borderId="34" xfId="1" applyFont="1" applyFill="1" applyBorder="1" applyAlignment="1">
      <alignment horizontal="center" vertical="center" wrapText="1"/>
    </xf>
    <xf numFmtId="0" fontId="19" fillId="0" borderId="35" xfId="1" applyFont="1" applyFill="1" applyBorder="1" applyAlignment="1">
      <alignment horizontal="center" vertical="center"/>
    </xf>
    <xf numFmtId="1" fontId="16" fillId="0" borderId="35" xfId="3" applyNumberFormat="1" applyFont="1" applyFill="1" applyBorder="1" applyAlignment="1">
      <alignment horizontal="center" vertical="center" wrapText="1"/>
    </xf>
    <xf numFmtId="1" fontId="19" fillId="0" borderId="35" xfId="3" applyNumberFormat="1" applyFont="1" applyFill="1" applyBorder="1" applyAlignment="1">
      <alignment horizontal="center" vertical="center" wrapText="1"/>
    </xf>
    <xf numFmtId="1" fontId="14" fillId="0" borderId="35" xfId="3" applyNumberFormat="1" applyFont="1" applyFill="1" applyBorder="1" applyAlignment="1">
      <alignment horizontal="center" vertical="center" wrapText="1"/>
    </xf>
    <xf numFmtId="0" fontId="16" fillId="0" borderId="41" xfId="1" applyFont="1" applyFill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/>
    </xf>
    <xf numFmtId="0" fontId="17" fillId="0" borderId="28" xfId="1" applyFont="1" applyFill="1" applyBorder="1" applyAlignment="1">
      <alignment horizontal="left" vertical="center" wrapText="1"/>
    </xf>
    <xf numFmtId="1" fontId="16" fillId="0" borderId="28" xfId="3" applyNumberFormat="1" applyFont="1" applyBorder="1" applyAlignment="1">
      <alignment horizontal="center" vertical="center" wrapText="1"/>
    </xf>
    <xf numFmtId="1" fontId="14" fillId="0" borderId="28" xfId="3" applyNumberFormat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7" fillId="0" borderId="35" xfId="1" applyFont="1" applyFill="1" applyBorder="1" applyAlignment="1">
      <alignment horizontal="left" vertical="center" wrapText="1"/>
    </xf>
    <xf numFmtId="14" fontId="17" fillId="0" borderId="35" xfId="1" applyNumberFormat="1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21" fillId="0" borderId="0" xfId="4" applyFont="1" applyBorder="1" applyAlignment="1">
      <alignment vertical="center" wrapText="1"/>
    </xf>
    <xf numFmtId="14" fontId="21" fillId="0" borderId="0" xfId="3" applyNumberFormat="1" applyFont="1" applyBorder="1" applyAlignment="1">
      <alignment horizontal="center" vertical="center" wrapText="1"/>
    </xf>
    <xf numFmtId="167" fontId="3" fillId="0" borderId="0" xfId="1" applyNumberFormat="1" applyFont="1" applyBorder="1" applyAlignment="1">
      <alignment horizontal="center" vertical="center" wrapText="1"/>
    </xf>
    <xf numFmtId="1" fontId="20" fillId="0" borderId="0" xfId="3" applyNumberFormat="1" applyFont="1" applyBorder="1" applyAlignment="1">
      <alignment horizontal="center" vertical="center" wrapText="1"/>
    </xf>
    <xf numFmtId="1" fontId="21" fillId="0" borderId="0" xfId="3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8" fillId="3" borderId="45" xfId="1" applyFont="1" applyFill="1" applyBorder="1" applyAlignment="1">
      <alignment vertical="center"/>
    </xf>
    <xf numFmtId="0" fontId="3" fillId="0" borderId="45" xfId="1" applyFont="1" applyBorder="1" applyAlignment="1">
      <alignment vertical="center"/>
    </xf>
    <xf numFmtId="49" fontId="3" fillId="0" borderId="45" xfId="1" applyNumberFormat="1" applyFont="1" applyBorder="1" applyAlignment="1">
      <alignment horizontal="left" vertical="center"/>
    </xf>
    <xf numFmtId="14" fontId="3" fillId="0" borderId="45" xfId="1" applyNumberFormat="1" applyFont="1" applyBorder="1" applyAlignment="1">
      <alignment vertical="center"/>
    </xf>
    <xf numFmtId="0" fontId="3" fillId="0" borderId="45" xfId="5" applyFont="1" applyBorder="1" applyAlignment="1">
      <alignment horizontal="left" vertical="center"/>
    </xf>
    <xf numFmtId="0" fontId="3" fillId="0" borderId="45" xfId="5" applyFont="1" applyBorder="1" applyAlignment="1">
      <alignment horizontal="center" vertical="center"/>
    </xf>
    <xf numFmtId="0" fontId="8" fillId="0" borderId="45" xfId="5" applyFont="1" applyFill="1" applyBorder="1" applyAlignment="1">
      <alignment horizontal="center" vertical="center"/>
    </xf>
    <xf numFmtId="49" fontId="3" fillId="0" borderId="45" xfId="5" applyNumberFormat="1" applyFont="1" applyBorder="1" applyAlignment="1">
      <alignment vertical="center"/>
    </xf>
    <xf numFmtId="0" fontId="3" fillId="0" borderId="45" xfId="6" applyFont="1" applyBorder="1" applyAlignment="1">
      <alignment horizontal="left" vertical="center"/>
    </xf>
    <xf numFmtId="0" fontId="1" fillId="0" borderId="45" xfId="1" applyBorder="1"/>
    <xf numFmtId="2" fontId="3" fillId="0" borderId="45" xfId="1" applyNumberFormat="1" applyFont="1" applyBorder="1" applyAlignment="1">
      <alignment vertical="center"/>
    </xf>
    <xf numFmtId="0" fontId="3" fillId="0" borderId="45" xfId="1" applyFont="1" applyBorder="1" applyAlignment="1">
      <alignment horizontal="left" vertical="center"/>
    </xf>
    <xf numFmtId="49" fontId="9" fillId="0" borderId="45" xfId="1" applyNumberFormat="1" applyFont="1" applyBorder="1" applyAlignment="1">
      <alignment vertical="center"/>
    </xf>
    <xf numFmtId="49" fontId="9" fillId="0" borderId="45" xfId="1" applyNumberFormat="1" applyFont="1" applyBorder="1" applyAlignment="1">
      <alignment horizontal="left" vertical="center"/>
    </xf>
    <xf numFmtId="49" fontId="3" fillId="0" borderId="45" xfId="5" applyNumberFormat="1" applyFont="1" applyBorder="1" applyAlignment="1">
      <alignment horizontal="left" vertical="center"/>
    </xf>
    <xf numFmtId="2" fontId="3" fillId="0" borderId="45" xfId="5" applyNumberFormat="1" applyFont="1" applyBorder="1" applyAlignment="1">
      <alignment vertical="center"/>
    </xf>
    <xf numFmtId="0" fontId="3" fillId="0" borderId="45" xfId="5" applyFont="1" applyFill="1" applyBorder="1" applyAlignment="1">
      <alignment horizontal="right" vertical="center"/>
    </xf>
    <xf numFmtId="0" fontId="3" fillId="0" borderId="7" xfId="1" applyFont="1" applyBorder="1" applyAlignment="1">
      <alignment horizontal="center" vertical="center" wrapText="1"/>
    </xf>
    <xf numFmtId="0" fontId="12" fillId="3" borderId="13" xfId="1" applyFont="1" applyFill="1" applyBorder="1" applyAlignment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8" fillId="3" borderId="45" xfId="1" applyFont="1" applyFill="1" applyBorder="1" applyAlignment="1">
      <alignment horizontal="center" vertical="center"/>
    </xf>
    <xf numFmtId="0" fontId="8" fillId="3" borderId="45" xfId="1" applyFont="1" applyFill="1" applyBorder="1" applyAlignment="1">
      <alignment horizontal="left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5" fillId="3" borderId="23" xfId="2" applyFont="1" applyFill="1" applyBorder="1" applyAlignment="1">
      <alignment horizontal="center" vertical="center" wrapText="1"/>
    </xf>
    <xf numFmtId="0" fontId="15" fillId="3" borderId="27" xfId="2" applyFont="1" applyFill="1" applyBorder="1" applyAlignment="1">
      <alignment horizontal="center" vertical="center" wrapText="1"/>
    </xf>
    <xf numFmtId="165" fontId="10" fillId="3" borderId="23" xfId="2" applyNumberFormat="1" applyFont="1" applyFill="1" applyBorder="1" applyAlignment="1">
      <alignment horizontal="center" vertical="center" wrapText="1"/>
    </xf>
    <xf numFmtId="0" fontId="10" fillId="3" borderId="23" xfId="2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165" fontId="13" fillId="0" borderId="15" xfId="1" applyNumberFormat="1" applyFont="1" applyBorder="1" applyAlignment="1">
      <alignment horizontal="left" vertical="center"/>
    </xf>
    <xf numFmtId="165" fontId="13" fillId="0" borderId="13" xfId="1" applyNumberFormat="1" applyFont="1" applyBorder="1" applyAlignment="1">
      <alignment horizontal="left" vertical="center"/>
    </xf>
    <xf numFmtId="165" fontId="13" fillId="0" borderId="16" xfId="1" applyNumberFormat="1" applyFont="1" applyBorder="1" applyAlignment="1">
      <alignment horizontal="left" vertical="center"/>
    </xf>
    <xf numFmtId="165" fontId="13" fillId="0" borderId="19" xfId="1" applyNumberFormat="1" applyFont="1" applyBorder="1" applyAlignment="1">
      <alignment horizontal="left" vertical="center"/>
    </xf>
    <xf numFmtId="165" fontId="13" fillId="0" borderId="18" xfId="1" applyNumberFormat="1" applyFont="1" applyBorder="1" applyAlignment="1">
      <alignment horizontal="left" vertical="center"/>
    </xf>
    <xf numFmtId="0" fontId="10" fillId="3" borderId="22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14" fontId="10" fillId="3" borderId="24" xfId="2" applyNumberFormat="1" applyFont="1" applyFill="1" applyBorder="1" applyAlignment="1">
      <alignment horizontal="center" vertical="center" wrapText="1"/>
    </xf>
    <xf numFmtId="14" fontId="10" fillId="3" borderId="28" xfId="2" applyNumberFormat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/>
    </xf>
    <xf numFmtId="164" fontId="11" fillId="2" borderId="10" xfId="1" applyNumberFormat="1" applyFont="1" applyFill="1" applyBorder="1" applyAlignment="1">
      <alignment horizontal="left" vertical="center"/>
    </xf>
    <xf numFmtId="2" fontId="11" fillId="0" borderId="7" xfId="1" applyNumberFormat="1" applyFont="1" applyBorder="1" applyAlignment="1">
      <alignment horizontal="left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7">
    <cellStyle name="Обычный" xfId="0" builtinId="0"/>
    <cellStyle name="Обычный 2 2 2" xfId="6"/>
    <cellStyle name="Обычный 2 4" xfId="1"/>
    <cellStyle name="Обычный 5 2" xfId="5"/>
    <cellStyle name="Обычный_ID4938_RS" xfId="4"/>
    <cellStyle name="Обычный_ID4938_RS_1" xfId="3"/>
    <cellStyle name="Обычный_Стартовый протокол Смирнов_20101106_Results" xfId="2"/>
  </cellStyles>
  <dxfs count="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171450</xdr:rowOff>
    </xdr:from>
    <xdr:to>
      <xdr:col>3</xdr:col>
      <xdr:colOff>933450</xdr:colOff>
      <xdr:row>6</xdr:row>
      <xdr:rowOff>0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1450"/>
          <a:ext cx="2000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638968</xdr:colOff>
      <xdr:row>57</xdr:row>
      <xdr:rowOff>185341</xdr:rowOff>
    </xdr:from>
    <xdr:to>
      <xdr:col>7</xdr:col>
      <xdr:colOff>476248</xdr:colOff>
      <xdr:row>61</xdr:row>
      <xdr:rowOff>71040</xdr:rowOff>
    </xdr:to>
    <xdr:pic>
      <xdr:nvPicPr>
        <xdr:cNvPr id="3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6693" y="9367441"/>
          <a:ext cx="1056480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352425</xdr:colOff>
      <xdr:row>0</xdr:row>
      <xdr:rowOff>180975</xdr:rowOff>
    </xdr:from>
    <xdr:to>
      <xdr:col>41</xdr:col>
      <xdr:colOff>257175</xdr:colOff>
      <xdr:row>5</xdr:row>
      <xdr:rowOff>111919</xdr:rowOff>
    </xdr:to>
    <xdr:pic>
      <xdr:nvPicPr>
        <xdr:cNvPr id="4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4425" y="180975"/>
          <a:ext cx="685800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69454</xdr:colOff>
      <xdr:row>56</xdr:row>
      <xdr:rowOff>64162</xdr:rowOff>
    </xdr:from>
    <xdr:to>
      <xdr:col>35</xdr:col>
      <xdr:colOff>317501</xdr:colOff>
      <xdr:row>61</xdr:row>
      <xdr:rowOff>114168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5679" y="9046237"/>
          <a:ext cx="1257697" cy="973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188517</xdr:colOff>
      <xdr:row>56</xdr:row>
      <xdr:rowOff>198437</xdr:rowOff>
    </xdr:from>
    <xdr:to>
      <xdr:col>40</xdr:col>
      <xdr:colOff>439341</xdr:colOff>
      <xdr:row>62</xdr:row>
      <xdr:rowOff>38099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3692" y="9180512"/>
          <a:ext cx="1517649" cy="925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P71"/>
  <sheetViews>
    <sheetView tabSelected="1" topLeftCell="A7" zoomScale="96" zoomScaleNormal="96" zoomScaleSheetLayoutView="50" zoomScalePageLayoutView="80" workbookViewId="0">
      <selection activeCell="AQ17" sqref="AQ17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13.7109375" style="1" customWidth="1"/>
    <col min="4" max="4" width="23.7109375" style="1" customWidth="1"/>
    <col min="5" max="5" width="10.7109375" style="1" customWidth="1"/>
    <col min="6" max="6" width="8.42578125" style="1" customWidth="1"/>
    <col min="7" max="7" width="18.28515625" style="1" customWidth="1"/>
    <col min="8" max="13" width="7.5703125" style="1" customWidth="1"/>
    <col min="14" max="35" width="3" style="1" hidden="1" customWidth="1"/>
    <col min="36" max="36" width="12" style="1" customWidth="1"/>
    <col min="37" max="38" width="9.140625" style="1"/>
    <col min="39" max="39" width="9.85546875" style="1" customWidth="1"/>
    <col min="40" max="40" width="9.140625" style="1"/>
    <col min="41" max="41" width="11.7109375" style="1" customWidth="1"/>
    <col min="42" max="42" width="12.28515625" style="1" customWidth="1"/>
    <col min="43" max="16384" width="9.140625" style="1"/>
  </cols>
  <sheetData>
    <row r="1" spans="1:42" ht="21" x14ac:dyDescent="0.2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</row>
    <row r="2" spans="1:42" ht="16.149999999999999" customHeight="1" x14ac:dyDescent="0.2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</row>
    <row r="3" spans="1:42" ht="9.7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</row>
    <row r="4" spans="1:42" ht="8.4499999999999993" customHeight="1" x14ac:dyDescent="0.2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</row>
    <row r="5" spans="1:42" ht="8.4499999999999993" customHeight="1" x14ac:dyDescent="0.2">
      <c r="A5" s="142" t="s">
        <v>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</row>
    <row r="6" spans="1:42" ht="22.9" customHeight="1" x14ac:dyDescent="0.2">
      <c r="A6" s="173" t="s">
        <v>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</row>
    <row r="7" spans="1:42" ht="26.25" x14ac:dyDescent="0.2">
      <c r="A7" s="173" t="s">
        <v>4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</row>
    <row r="8" spans="1:42" ht="4.9000000000000004" customHeight="1" thickBot="1" x14ac:dyDescent="0.25">
      <c r="A8" s="174" t="s">
        <v>2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</row>
    <row r="9" spans="1:42" ht="19.5" thickTop="1" x14ac:dyDescent="0.2">
      <c r="A9" s="175" t="s">
        <v>5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7"/>
    </row>
    <row r="10" spans="1:42" ht="18.75" x14ac:dyDescent="0.2">
      <c r="A10" s="178" t="s">
        <v>6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80"/>
    </row>
    <row r="11" spans="1:42" ht="18.75" x14ac:dyDescent="0.2">
      <c r="A11" s="178" t="s">
        <v>79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80"/>
    </row>
    <row r="12" spans="1:42" ht="9" customHeight="1" x14ac:dyDescent="0.2">
      <c r="A12" s="181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3"/>
    </row>
    <row r="13" spans="1:42" ht="15.75" x14ac:dyDescent="0.2">
      <c r="A13" s="2" t="s">
        <v>7</v>
      </c>
      <c r="B13" s="3"/>
      <c r="C13" s="4"/>
      <c r="D13" s="5"/>
      <c r="E13" s="6"/>
      <c r="F13" s="7"/>
      <c r="G13" s="8" t="s">
        <v>8</v>
      </c>
      <c r="H13" s="163">
        <v>1.3672453703703702E-2</v>
      </c>
      <c r="I13" s="163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9"/>
      <c r="AP13" s="10" t="s">
        <v>9</v>
      </c>
    </row>
    <row r="14" spans="1:42" ht="15.75" x14ac:dyDescent="0.2">
      <c r="A14" s="11" t="s">
        <v>10</v>
      </c>
      <c r="B14" s="12"/>
      <c r="C14" s="12"/>
      <c r="D14" s="13"/>
      <c r="E14" s="14"/>
      <c r="F14" s="15"/>
      <c r="G14" s="16" t="s">
        <v>11</v>
      </c>
      <c r="H14" s="164">
        <f>AJ19*0.25/(HOUR(H13)+MINUTE(H13)/60+SECOND(H13)/3600)</f>
        <v>45.723962743437767</v>
      </c>
      <c r="I14" s="16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7"/>
      <c r="AP14" s="18" t="s">
        <v>12</v>
      </c>
    </row>
    <row r="15" spans="1:42" ht="15" x14ac:dyDescent="0.2">
      <c r="A15" s="165" t="s">
        <v>13</v>
      </c>
      <c r="B15" s="166"/>
      <c r="C15" s="166"/>
      <c r="D15" s="166"/>
      <c r="E15" s="166"/>
      <c r="F15" s="166"/>
      <c r="G15" s="167"/>
      <c r="H15" s="168" t="s">
        <v>14</v>
      </c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9"/>
    </row>
    <row r="16" spans="1:42" ht="15" x14ac:dyDescent="0.2">
      <c r="A16" s="19" t="s">
        <v>15</v>
      </c>
      <c r="B16" s="20"/>
      <c r="C16" s="20"/>
      <c r="D16" s="21"/>
      <c r="E16" s="22"/>
      <c r="F16" s="21"/>
      <c r="G16" s="23" t="s">
        <v>2</v>
      </c>
      <c r="H16" s="170" t="s">
        <v>16</v>
      </c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2"/>
    </row>
    <row r="17" spans="1:42" ht="15" x14ac:dyDescent="0.2">
      <c r="A17" s="19" t="s">
        <v>17</v>
      </c>
      <c r="B17" s="20"/>
      <c r="C17" s="20"/>
      <c r="D17" s="24"/>
      <c r="E17" s="25"/>
      <c r="F17" s="24"/>
      <c r="G17" s="26" t="s">
        <v>18</v>
      </c>
      <c r="H17" s="153" t="s">
        <v>19</v>
      </c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5"/>
    </row>
    <row r="18" spans="1:42" ht="15" x14ac:dyDescent="0.2">
      <c r="A18" s="19" t="s">
        <v>20</v>
      </c>
      <c r="B18" s="20"/>
      <c r="C18" s="20"/>
      <c r="D18" s="23"/>
      <c r="E18" s="22"/>
      <c r="F18" s="21"/>
      <c r="G18" s="26" t="s">
        <v>21</v>
      </c>
      <c r="H18" s="153" t="s">
        <v>22</v>
      </c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5"/>
    </row>
    <row r="19" spans="1:42" ht="15.75" thickBot="1" x14ac:dyDescent="0.25">
      <c r="A19" s="27" t="s">
        <v>23</v>
      </c>
      <c r="B19" s="28"/>
      <c r="C19" s="28"/>
      <c r="D19" s="29"/>
      <c r="E19" s="30"/>
      <c r="F19" s="31"/>
      <c r="G19" s="32" t="s">
        <v>24</v>
      </c>
      <c r="H19" s="156" t="s">
        <v>25</v>
      </c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33">
        <v>60</v>
      </c>
      <c r="AK19" s="34"/>
      <c r="AL19" s="34"/>
      <c r="AM19" s="35"/>
      <c r="AN19" s="34"/>
      <c r="AO19" s="34"/>
      <c r="AP19" s="36" t="s">
        <v>26</v>
      </c>
    </row>
    <row r="20" spans="1:42" ht="14.25" thickTop="1" thickBot="1" x14ac:dyDescent="0.25">
      <c r="A20" s="37"/>
      <c r="B20" s="38"/>
      <c r="C20" s="38"/>
      <c r="D20" s="37"/>
      <c r="E20" s="39"/>
      <c r="F20" s="37"/>
      <c r="G20" s="40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</row>
    <row r="21" spans="1:42" ht="13.5" thickTop="1" x14ac:dyDescent="0.2">
      <c r="A21" s="158" t="s">
        <v>27</v>
      </c>
      <c r="B21" s="147" t="s">
        <v>28</v>
      </c>
      <c r="C21" s="147" t="s">
        <v>29</v>
      </c>
      <c r="D21" s="147" t="s">
        <v>30</v>
      </c>
      <c r="E21" s="160" t="s">
        <v>31</v>
      </c>
      <c r="F21" s="147" t="s">
        <v>32</v>
      </c>
      <c r="G21" s="147" t="s">
        <v>33</v>
      </c>
      <c r="H21" s="162" t="s">
        <v>34</v>
      </c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44" t="s">
        <v>35</v>
      </c>
      <c r="AK21" s="146" t="s">
        <v>36</v>
      </c>
      <c r="AL21" s="146"/>
      <c r="AM21" s="147" t="s">
        <v>37</v>
      </c>
      <c r="AN21" s="147" t="s">
        <v>38</v>
      </c>
      <c r="AO21" s="149" t="s">
        <v>39</v>
      </c>
      <c r="AP21" s="151" t="s">
        <v>40</v>
      </c>
    </row>
    <row r="22" spans="1:42" ht="13.5" thickBot="1" x14ac:dyDescent="0.25">
      <c r="A22" s="159"/>
      <c r="B22" s="148"/>
      <c r="C22" s="148"/>
      <c r="D22" s="148"/>
      <c r="E22" s="161"/>
      <c r="F22" s="148"/>
      <c r="G22" s="148"/>
      <c r="H22" s="41">
        <v>1</v>
      </c>
      <c r="I22" s="41">
        <v>2</v>
      </c>
      <c r="J22" s="41">
        <v>3</v>
      </c>
      <c r="K22" s="41">
        <v>4</v>
      </c>
      <c r="L22" s="41">
        <v>5</v>
      </c>
      <c r="M22" s="41">
        <v>6</v>
      </c>
      <c r="N22" s="41">
        <v>13</v>
      </c>
      <c r="O22" s="41">
        <v>14</v>
      </c>
      <c r="P22" s="41">
        <v>15</v>
      </c>
      <c r="Q22" s="41">
        <v>16</v>
      </c>
      <c r="R22" s="41">
        <v>17</v>
      </c>
      <c r="S22" s="41">
        <v>18</v>
      </c>
      <c r="T22" s="41">
        <v>19</v>
      </c>
      <c r="U22" s="41">
        <v>20</v>
      </c>
      <c r="V22" s="41">
        <v>21</v>
      </c>
      <c r="W22" s="41">
        <v>22</v>
      </c>
      <c r="X22" s="41">
        <v>23</v>
      </c>
      <c r="Y22" s="41">
        <v>24</v>
      </c>
      <c r="Z22" s="41">
        <v>25</v>
      </c>
      <c r="AA22" s="41">
        <v>26</v>
      </c>
      <c r="AB22" s="41">
        <v>27</v>
      </c>
      <c r="AC22" s="41">
        <v>28</v>
      </c>
      <c r="AD22" s="41">
        <v>29</v>
      </c>
      <c r="AE22" s="41">
        <v>30</v>
      </c>
      <c r="AF22" s="41">
        <v>31</v>
      </c>
      <c r="AG22" s="41">
        <v>32</v>
      </c>
      <c r="AH22" s="41">
        <v>33</v>
      </c>
      <c r="AI22" s="41">
        <v>34</v>
      </c>
      <c r="AJ22" s="145"/>
      <c r="AK22" s="42" t="s">
        <v>41</v>
      </c>
      <c r="AL22" s="42" t="s">
        <v>42</v>
      </c>
      <c r="AM22" s="148"/>
      <c r="AN22" s="148"/>
      <c r="AO22" s="150"/>
      <c r="AP22" s="152"/>
    </row>
    <row r="23" spans="1:42" ht="16.5" customHeight="1" x14ac:dyDescent="0.2">
      <c r="A23" s="43">
        <v>1</v>
      </c>
      <c r="B23" s="44">
        <v>37</v>
      </c>
      <c r="C23" s="45">
        <v>10137268320</v>
      </c>
      <c r="D23" s="46" t="s">
        <v>43</v>
      </c>
      <c r="E23" s="47">
        <v>39488</v>
      </c>
      <c r="F23" s="47" t="s">
        <v>44</v>
      </c>
      <c r="G23" s="45" t="s">
        <v>45</v>
      </c>
      <c r="H23" s="48">
        <v>1</v>
      </c>
      <c r="I23" s="48">
        <v>2</v>
      </c>
      <c r="J23" s="48">
        <v>2</v>
      </c>
      <c r="K23" s="48">
        <v>5</v>
      </c>
      <c r="L23" s="48">
        <v>1</v>
      </c>
      <c r="M23" s="48">
        <v>4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>
        <v>3</v>
      </c>
      <c r="AK23" s="44">
        <v>20</v>
      </c>
      <c r="AL23" s="48"/>
      <c r="AM23" s="49">
        <f>H23+I23+J23+K23+L23+M23+AK23-AL23</f>
        <v>35</v>
      </c>
      <c r="AN23" s="49"/>
      <c r="AO23" s="50" t="s">
        <v>46</v>
      </c>
      <c r="AP23" s="51"/>
    </row>
    <row r="24" spans="1:42" ht="16.5" customHeight="1" thickBot="1" x14ac:dyDescent="0.25">
      <c r="A24" s="52"/>
      <c r="B24" s="53"/>
      <c r="C24" s="54">
        <v>10144646178</v>
      </c>
      <c r="D24" s="55" t="s">
        <v>47</v>
      </c>
      <c r="E24" s="56">
        <v>40295</v>
      </c>
      <c r="F24" s="57" t="s">
        <v>46</v>
      </c>
      <c r="G24" s="54" t="s">
        <v>45</v>
      </c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9"/>
      <c r="AN24" s="60"/>
      <c r="AO24" s="61"/>
      <c r="AP24" s="62"/>
    </row>
    <row r="25" spans="1:42" ht="16.5" customHeight="1" x14ac:dyDescent="0.2">
      <c r="A25" s="43">
        <v>2</v>
      </c>
      <c r="B25" s="44">
        <v>35</v>
      </c>
      <c r="C25" s="44">
        <v>10127774848</v>
      </c>
      <c r="D25" s="63" t="s">
        <v>48</v>
      </c>
      <c r="E25" s="64">
        <v>39967</v>
      </c>
      <c r="F25" s="45" t="s">
        <v>44</v>
      </c>
      <c r="G25" s="45" t="s">
        <v>45</v>
      </c>
      <c r="H25" s="48">
        <v>5</v>
      </c>
      <c r="I25" s="48">
        <v>5</v>
      </c>
      <c r="J25" s="48">
        <v>3</v>
      </c>
      <c r="K25" s="48">
        <v>2</v>
      </c>
      <c r="L25" s="48">
        <v>5</v>
      </c>
      <c r="M25" s="48">
        <v>10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>
        <v>1</v>
      </c>
      <c r="AK25" s="44"/>
      <c r="AL25" s="48"/>
      <c r="AM25" s="49">
        <f>H25+I25+J25+K25+L25+M25+AK25-AL25</f>
        <v>30</v>
      </c>
      <c r="AN25" s="49"/>
      <c r="AO25" s="50" t="s">
        <v>46</v>
      </c>
      <c r="AP25" s="51"/>
    </row>
    <row r="26" spans="1:42" ht="16.5" customHeight="1" thickBot="1" x14ac:dyDescent="0.25">
      <c r="A26" s="52"/>
      <c r="B26" s="53"/>
      <c r="C26" s="65">
        <v>10137271047</v>
      </c>
      <c r="D26" s="66" t="s">
        <v>49</v>
      </c>
      <c r="E26" s="67">
        <v>40018</v>
      </c>
      <c r="F26" s="54" t="s">
        <v>46</v>
      </c>
      <c r="G26" s="54" t="s">
        <v>45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9"/>
      <c r="AN26" s="60"/>
      <c r="AO26" s="61"/>
      <c r="AP26" s="62"/>
    </row>
    <row r="27" spans="1:42" ht="16.5" customHeight="1" x14ac:dyDescent="0.2">
      <c r="A27" s="43">
        <v>3</v>
      </c>
      <c r="B27" s="44">
        <v>36</v>
      </c>
      <c r="C27" s="44">
        <v>10137270845</v>
      </c>
      <c r="D27" s="68" t="s">
        <v>50</v>
      </c>
      <c r="E27" s="69">
        <v>39844</v>
      </c>
      <c r="F27" s="45" t="s">
        <v>44</v>
      </c>
      <c r="G27" s="45" t="s">
        <v>45</v>
      </c>
      <c r="H27" s="48">
        <v>3</v>
      </c>
      <c r="I27" s="48">
        <v>3</v>
      </c>
      <c r="J27" s="48">
        <v>5</v>
      </c>
      <c r="K27" s="48">
        <v>3</v>
      </c>
      <c r="L27" s="48">
        <v>2</v>
      </c>
      <c r="M27" s="48">
        <v>6</v>
      </c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>
        <v>2</v>
      </c>
      <c r="AK27" s="44"/>
      <c r="AL27" s="48"/>
      <c r="AM27" s="49">
        <f>H27+I27+J27+K27+L27+M27+AK27-AL27</f>
        <v>22</v>
      </c>
      <c r="AN27" s="49"/>
      <c r="AO27" s="50" t="s">
        <v>46</v>
      </c>
      <c r="AP27" s="51"/>
    </row>
    <row r="28" spans="1:42" ht="16.5" customHeight="1" thickBot="1" x14ac:dyDescent="0.25">
      <c r="A28" s="52"/>
      <c r="B28" s="53"/>
      <c r="C28" s="65">
        <v>10127617931</v>
      </c>
      <c r="D28" s="70" t="s">
        <v>51</v>
      </c>
      <c r="E28" s="71">
        <v>39814</v>
      </c>
      <c r="F28" s="54" t="s">
        <v>44</v>
      </c>
      <c r="G28" s="54" t="s">
        <v>45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9"/>
      <c r="AN28" s="60"/>
      <c r="AO28" s="61"/>
      <c r="AP28" s="62"/>
    </row>
    <row r="29" spans="1:42" ht="16.5" customHeight="1" x14ac:dyDescent="0.2">
      <c r="A29" s="72">
        <v>4</v>
      </c>
      <c r="B29" s="73">
        <v>38</v>
      </c>
      <c r="C29" s="74">
        <v>10144647693</v>
      </c>
      <c r="D29" s="75" t="s">
        <v>52</v>
      </c>
      <c r="E29" s="76">
        <v>40324</v>
      </c>
      <c r="F29" s="76" t="s">
        <v>46</v>
      </c>
      <c r="G29" s="74" t="s">
        <v>45</v>
      </c>
      <c r="H29" s="77">
        <v>2</v>
      </c>
      <c r="I29" s="77">
        <v>1</v>
      </c>
      <c r="J29" s="77">
        <v>1</v>
      </c>
      <c r="K29" s="77">
        <v>1</v>
      </c>
      <c r="L29" s="77">
        <v>3</v>
      </c>
      <c r="M29" s="77">
        <v>2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>
        <v>4</v>
      </c>
      <c r="AK29" s="77"/>
      <c r="AL29" s="77"/>
      <c r="AM29" s="49">
        <f>H29+I29+J29+K29+L29+M29+AK29-AL29</f>
        <v>10</v>
      </c>
      <c r="AN29" s="78"/>
      <c r="AO29" s="50" t="s">
        <v>46</v>
      </c>
      <c r="AP29" s="79"/>
    </row>
    <row r="30" spans="1:42" ht="16.5" customHeight="1" thickBot="1" x14ac:dyDescent="0.25">
      <c r="A30" s="80"/>
      <c r="B30" s="81"/>
      <c r="C30" s="54">
        <v>10141780436</v>
      </c>
      <c r="D30" s="55" t="s">
        <v>53</v>
      </c>
      <c r="E30" s="56">
        <v>40463</v>
      </c>
      <c r="F30" s="56" t="s">
        <v>46</v>
      </c>
      <c r="G30" s="54" t="s">
        <v>45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3"/>
      <c r="AN30" s="84"/>
      <c r="AO30" s="54"/>
      <c r="AP30" s="85"/>
    </row>
    <row r="31" spans="1:42" ht="16.5" customHeight="1" x14ac:dyDescent="0.2">
      <c r="A31" s="43">
        <v>5</v>
      </c>
      <c r="B31" s="44">
        <v>39</v>
      </c>
      <c r="C31" s="45">
        <v>10156552728</v>
      </c>
      <c r="D31" s="46" t="s">
        <v>54</v>
      </c>
      <c r="E31" s="47">
        <v>40708</v>
      </c>
      <c r="F31" s="47" t="s">
        <v>55</v>
      </c>
      <c r="G31" s="45" t="s">
        <v>45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>
        <v>5</v>
      </c>
      <c r="AK31" s="48"/>
      <c r="AL31" s="48"/>
      <c r="AM31" s="49">
        <f>H31+I31+J31+K31+L31+M31+AK31-AL31</f>
        <v>0</v>
      </c>
      <c r="AN31" s="49"/>
      <c r="AO31" s="50" t="s">
        <v>46</v>
      </c>
      <c r="AP31" s="86"/>
    </row>
    <row r="32" spans="1:42" ht="16.5" customHeight="1" thickBot="1" x14ac:dyDescent="0.25">
      <c r="A32" s="52"/>
      <c r="B32" s="53"/>
      <c r="C32" s="54">
        <v>10156554849</v>
      </c>
      <c r="D32" s="55" t="s">
        <v>56</v>
      </c>
      <c r="E32" s="56">
        <v>40613</v>
      </c>
      <c r="F32" s="56" t="s">
        <v>57</v>
      </c>
      <c r="G32" s="54" t="s">
        <v>45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60"/>
      <c r="AO32" s="65"/>
      <c r="AP32" s="87"/>
    </row>
    <row r="33" spans="1:42" ht="16.5" customHeight="1" x14ac:dyDescent="0.2">
      <c r="A33" s="88">
        <v>6</v>
      </c>
      <c r="B33" s="44">
        <v>41</v>
      </c>
      <c r="C33" s="44">
        <v>10137450192</v>
      </c>
      <c r="D33" s="68" t="s">
        <v>58</v>
      </c>
      <c r="E33" s="69">
        <v>39453</v>
      </c>
      <c r="F33" s="45" t="s">
        <v>46</v>
      </c>
      <c r="G33" s="45" t="s">
        <v>45</v>
      </c>
      <c r="H33" s="48"/>
      <c r="I33" s="48"/>
      <c r="J33" s="48"/>
      <c r="K33" s="48"/>
      <c r="L33" s="48"/>
      <c r="M33" s="48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>
        <v>6</v>
      </c>
      <c r="AK33" s="44"/>
      <c r="AL33" s="48"/>
      <c r="AM33" s="49">
        <f>H33+I33+J33+K33+L33+M33+AK33-AL33</f>
        <v>0</v>
      </c>
      <c r="AN33" s="49"/>
      <c r="AO33" s="50"/>
      <c r="AP33" s="51"/>
    </row>
    <row r="34" spans="1:42" ht="16.5" customHeight="1" thickBot="1" x14ac:dyDescent="0.25">
      <c r="A34" s="52"/>
      <c r="B34" s="53"/>
      <c r="C34" s="65">
        <v>10137550125</v>
      </c>
      <c r="D34" s="70" t="s">
        <v>59</v>
      </c>
      <c r="E34" s="71">
        <v>39501</v>
      </c>
      <c r="F34" s="54" t="s">
        <v>46</v>
      </c>
      <c r="G34" s="54" t="s">
        <v>45</v>
      </c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60"/>
      <c r="AO34" s="61"/>
      <c r="AP34" s="62"/>
    </row>
    <row r="35" spans="1:42" ht="16.5" customHeight="1" x14ac:dyDescent="0.2">
      <c r="A35" s="43">
        <v>7</v>
      </c>
      <c r="B35" s="89">
        <v>40</v>
      </c>
      <c r="C35" s="89">
        <v>10140572683</v>
      </c>
      <c r="D35" s="90" t="s">
        <v>60</v>
      </c>
      <c r="E35" s="76">
        <v>39626</v>
      </c>
      <c r="F35" s="74" t="s">
        <v>46</v>
      </c>
      <c r="G35" s="74" t="s">
        <v>45</v>
      </c>
      <c r="H35" s="91"/>
      <c r="I35" s="91"/>
      <c r="J35" s="91"/>
      <c r="K35" s="91"/>
      <c r="L35" s="91"/>
      <c r="M35" s="91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>
        <v>7</v>
      </c>
      <c r="AK35" s="89"/>
      <c r="AL35" s="91"/>
      <c r="AM35" s="49">
        <f>H35+I35+J35+K35+L35+M35+AK35-AL35</f>
        <v>0</v>
      </c>
      <c r="AN35" s="92"/>
      <c r="AO35" s="93"/>
      <c r="AP35" s="94"/>
    </row>
    <row r="36" spans="1:42" ht="16.5" customHeight="1" thickBot="1" x14ac:dyDescent="0.25">
      <c r="A36" s="52"/>
      <c r="B36" s="53"/>
      <c r="C36" s="65">
        <v>10117276418</v>
      </c>
      <c r="D36" s="95" t="s">
        <v>61</v>
      </c>
      <c r="E36" s="96">
        <v>39475</v>
      </c>
      <c r="F36" s="54" t="s">
        <v>46</v>
      </c>
      <c r="G36" s="54" t="s">
        <v>45</v>
      </c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60"/>
      <c r="AO36" s="61"/>
      <c r="AP36" s="62"/>
    </row>
    <row r="37" spans="1:42" ht="18.600000000000001" hidden="1" customHeight="1" x14ac:dyDescent="0.2">
      <c r="A37" s="97"/>
      <c r="B37" s="98"/>
      <c r="C37" s="99"/>
      <c r="D37" s="100"/>
      <c r="E37" s="101"/>
      <c r="F37" s="102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4"/>
      <c r="AO37" s="105"/>
      <c r="AP37" s="105"/>
    </row>
    <row r="38" spans="1:42" x14ac:dyDescent="0.2">
      <c r="A38" s="97"/>
      <c r="B38" s="98"/>
      <c r="C38" s="99"/>
      <c r="D38" s="100"/>
      <c r="E38" s="101"/>
      <c r="F38" s="102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4"/>
      <c r="AO38" s="105"/>
      <c r="AP38" s="105"/>
    </row>
    <row r="39" spans="1:42" ht="15.75" hidden="1" customHeight="1" thickTop="1" x14ac:dyDescent="0.2">
      <c r="A39" s="97"/>
      <c r="B39" s="98"/>
      <c r="C39" s="99"/>
      <c r="D39" s="100"/>
      <c r="E39" s="101"/>
      <c r="F39" s="102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4"/>
      <c r="AO39" s="105"/>
      <c r="AP39" s="105"/>
    </row>
    <row r="40" spans="1:42" ht="15" hidden="1" customHeight="1" x14ac:dyDescent="0.2">
      <c r="A40" s="97"/>
      <c r="B40" s="98"/>
      <c r="C40" s="99"/>
      <c r="D40" s="100"/>
      <c r="E40" s="101"/>
      <c r="F40" s="102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4"/>
      <c r="AO40" s="105"/>
      <c r="AP40" s="105"/>
    </row>
    <row r="41" spans="1:42" ht="15" hidden="1" customHeight="1" x14ac:dyDescent="0.2">
      <c r="A41" s="97"/>
      <c r="B41" s="98"/>
      <c r="C41" s="99"/>
      <c r="D41" s="100"/>
      <c r="E41" s="101"/>
      <c r="F41" s="102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4"/>
      <c r="AO41" s="105"/>
      <c r="AP41" s="105"/>
    </row>
    <row r="42" spans="1:42" ht="15" hidden="1" customHeight="1" x14ac:dyDescent="0.2">
      <c r="A42" s="97"/>
      <c r="B42" s="98"/>
      <c r="C42" s="99"/>
      <c r="D42" s="100"/>
      <c r="E42" s="101"/>
      <c r="F42" s="102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4"/>
      <c r="AO42" s="105"/>
      <c r="AP42" s="105"/>
    </row>
    <row r="43" spans="1:42" ht="15" hidden="1" customHeight="1" x14ac:dyDescent="0.2">
      <c r="A43" s="97"/>
      <c r="B43" s="98"/>
      <c r="C43" s="99"/>
      <c r="D43" s="100"/>
      <c r="E43" s="101"/>
      <c r="F43" s="102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4"/>
      <c r="AO43" s="105"/>
      <c r="AP43" s="105"/>
    </row>
    <row r="44" spans="1:42" ht="15" hidden="1" customHeight="1" x14ac:dyDescent="0.2">
      <c r="A44" s="97"/>
      <c r="B44" s="98"/>
      <c r="C44" s="99"/>
      <c r="D44" s="100"/>
      <c r="E44" s="101"/>
      <c r="F44" s="102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4"/>
      <c r="AO44" s="105"/>
      <c r="AP44" s="105"/>
    </row>
    <row r="45" spans="1:42" ht="15" hidden="1" customHeight="1" x14ac:dyDescent="0.2">
      <c r="A45" s="97"/>
      <c r="B45" s="98"/>
      <c r="C45" s="99"/>
      <c r="D45" s="100"/>
      <c r="E45" s="101"/>
      <c r="F45" s="102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4"/>
      <c r="AO45" s="105"/>
      <c r="AP45" s="105"/>
    </row>
    <row r="46" spans="1:42" hidden="1" x14ac:dyDescent="0.2">
      <c r="A46" s="97"/>
      <c r="B46" s="98"/>
      <c r="C46" s="99"/>
      <c r="D46" s="100"/>
      <c r="E46" s="101"/>
      <c r="F46" s="102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4"/>
      <c r="AO46" s="105"/>
      <c r="AP46" s="105"/>
    </row>
    <row r="47" spans="1:42" hidden="1" x14ac:dyDescent="0.2">
      <c r="A47" s="97"/>
      <c r="B47" s="98"/>
      <c r="C47" s="99"/>
      <c r="D47" s="100"/>
      <c r="E47" s="101"/>
      <c r="F47" s="102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4"/>
      <c r="AO47" s="105"/>
      <c r="AP47" s="105"/>
    </row>
    <row r="48" spans="1:42" ht="15" x14ac:dyDescent="0.2">
      <c r="A48" s="136" t="s">
        <v>62</v>
      </c>
      <c r="B48" s="136"/>
      <c r="C48" s="136"/>
      <c r="D48" s="136"/>
      <c r="E48" s="106"/>
      <c r="F48" s="106"/>
      <c r="G48" s="137" t="s">
        <v>63</v>
      </c>
      <c r="H48" s="137"/>
      <c r="I48" s="137"/>
      <c r="J48" s="137"/>
      <c r="K48" s="137"/>
      <c r="L48" s="137"/>
      <c r="M48" s="137"/>
      <c r="N48" s="137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</row>
    <row r="49" spans="1:42" ht="15" x14ac:dyDescent="0.2">
      <c r="A49" s="107" t="s">
        <v>64</v>
      </c>
      <c r="B49" s="107"/>
      <c r="C49" s="108"/>
      <c r="D49" s="107"/>
      <c r="E49" s="109"/>
      <c r="F49" s="107"/>
      <c r="G49" s="110" t="s">
        <v>65</v>
      </c>
      <c r="H49" s="111">
        <v>1</v>
      </c>
      <c r="I49" s="112"/>
      <c r="J49" s="113" t="s">
        <v>66</v>
      </c>
      <c r="K49" s="114">
        <f>COUNTIF(F9:F47,"ЗМС")</f>
        <v>0</v>
      </c>
      <c r="L49" s="115"/>
      <c r="M49" s="116"/>
      <c r="N49" s="117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07"/>
      <c r="AP49" s="119"/>
    </row>
    <row r="50" spans="1:42" ht="15" x14ac:dyDescent="0.2">
      <c r="A50" s="107" t="s">
        <v>67</v>
      </c>
      <c r="B50" s="107"/>
      <c r="C50" s="108"/>
      <c r="D50" s="107"/>
      <c r="E50" s="109"/>
      <c r="F50" s="107"/>
      <c r="G50" s="120" t="s">
        <v>68</v>
      </c>
      <c r="H50" s="111">
        <v>7</v>
      </c>
      <c r="I50" s="112"/>
      <c r="J50" s="113" t="s">
        <v>69</v>
      </c>
      <c r="K50" s="114">
        <f>COUNTIF(F9:F47,"МСМК")</f>
        <v>0</v>
      </c>
      <c r="L50" s="115"/>
      <c r="M50" s="116"/>
      <c r="N50" s="117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07"/>
      <c r="AP50" s="119"/>
    </row>
    <row r="51" spans="1:42" ht="15" x14ac:dyDescent="0.2">
      <c r="A51" s="107"/>
      <c r="B51" s="107"/>
      <c r="C51" s="108"/>
      <c r="D51" s="107"/>
      <c r="E51" s="109"/>
      <c r="F51" s="107"/>
      <c r="G51" s="120" t="s">
        <v>70</v>
      </c>
      <c r="H51" s="111">
        <v>7</v>
      </c>
      <c r="I51" s="112"/>
      <c r="J51" s="113" t="s">
        <v>44</v>
      </c>
      <c r="K51" s="114">
        <f>COUNTIF(F9:F47,"МС")</f>
        <v>4</v>
      </c>
      <c r="L51" s="115"/>
      <c r="M51" s="116"/>
      <c r="N51" s="117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07"/>
      <c r="AP51" s="119"/>
    </row>
    <row r="52" spans="1:42" ht="15" x14ac:dyDescent="0.2">
      <c r="A52" s="107"/>
      <c r="B52" s="107"/>
      <c r="C52" s="108"/>
      <c r="D52" s="107"/>
      <c r="E52" s="109"/>
      <c r="F52" s="107"/>
      <c r="G52" s="120" t="s">
        <v>71</v>
      </c>
      <c r="H52" s="111">
        <v>7</v>
      </c>
      <c r="I52" s="112"/>
      <c r="J52" s="113" t="s">
        <v>46</v>
      </c>
      <c r="K52" s="114">
        <f>COUNTIF(F9:F47,"КМС")</f>
        <v>8</v>
      </c>
      <c r="L52" s="115"/>
      <c r="M52" s="116"/>
      <c r="N52" s="117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07"/>
      <c r="AP52" s="119"/>
    </row>
    <row r="53" spans="1:42" ht="15" x14ac:dyDescent="0.2">
      <c r="A53" s="107"/>
      <c r="B53" s="107"/>
      <c r="C53" s="108"/>
      <c r="D53" s="107"/>
      <c r="E53" s="109"/>
      <c r="F53" s="107"/>
      <c r="G53" s="120" t="s">
        <v>72</v>
      </c>
      <c r="H53" s="111">
        <v>0</v>
      </c>
      <c r="I53" s="112"/>
      <c r="J53" s="113" t="s">
        <v>55</v>
      </c>
      <c r="K53" s="114">
        <f>COUNTIF(F9:F47,"1 СР")</f>
        <v>1</v>
      </c>
      <c r="L53" s="115"/>
      <c r="M53" s="116"/>
      <c r="N53" s="117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07"/>
      <c r="AP53" s="119"/>
    </row>
    <row r="54" spans="1:42" ht="15" x14ac:dyDescent="0.2">
      <c r="A54" s="107"/>
      <c r="B54" s="107"/>
      <c r="C54" s="108"/>
      <c r="D54" s="107"/>
      <c r="E54" s="109"/>
      <c r="F54" s="107"/>
      <c r="G54" s="120" t="s">
        <v>73</v>
      </c>
      <c r="H54" s="111">
        <v>0</v>
      </c>
      <c r="I54" s="112"/>
      <c r="J54" s="121" t="s">
        <v>57</v>
      </c>
      <c r="K54" s="114">
        <f>COUNTIF(F9:F47,"2 СР")</f>
        <v>1</v>
      </c>
      <c r="L54" s="115"/>
      <c r="M54" s="116"/>
      <c r="N54" s="117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07"/>
      <c r="AP54" s="119"/>
    </row>
    <row r="55" spans="1:42" ht="15" x14ac:dyDescent="0.2">
      <c r="A55" s="107"/>
      <c r="B55" s="107"/>
      <c r="C55" s="108"/>
      <c r="D55" s="107"/>
      <c r="E55" s="109"/>
      <c r="F55" s="107"/>
      <c r="G55" s="120" t="s">
        <v>74</v>
      </c>
      <c r="H55" s="111">
        <v>0</v>
      </c>
      <c r="I55" s="122"/>
      <c r="J55" s="121" t="s">
        <v>75</v>
      </c>
      <c r="K55" s="114">
        <f>COUNTIF(F9:F47,"3 СР")</f>
        <v>0</v>
      </c>
      <c r="L55" s="115"/>
      <c r="M55" s="116"/>
      <c r="N55" s="117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07"/>
      <c r="AP55" s="119"/>
    </row>
    <row r="56" spans="1:42" x14ac:dyDescent="0.2">
      <c r="A56" s="123"/>
      <c r="B56" s="38"/>
      <c r="C56" s="38"/>
      <c r="D56" s="37"/>
      <c r="E56" s="39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</row>
    <row r="57" spans="1:42" ht="15.75" x14ac:dyDescent="0.2">
      <c r="A57" s="138"/>
      <c r="B57" s="139"/>
      <c r="C57" s="139"/>
      <c r="D57" s="139"/>
      <c r="E57" s="139"/>
      <c r="F57" s="139" t="s">
        <v>76</v>
      </c>
      <c r="G57" s="139"/>
      <c r="H57" s="139"/>
      <c r="I57" s="139"/>
      <c r="J57" s="124"/>
      <c r="K57" s="124"/>
      <c r="L57" s="124" t="s">
        <v>77</v>
      </c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39" t="s">
        <v>78</v>
      </c>
      <c r="AM57" s="139"/>
      <c r="AN57" s="139"/>
      <c r="AO57" s="139"/>
      <c r="AP57" s="140"/>
    </row>
    <row r="58" spans="1:42" ht="15.75" x14ac:dyDescent="0.2">
      <c r="A58" s="125"/>
      <c r="B58" s="126"/>
      <c r="C58" s="126"/>
      <c r="D58" s="126"/>
      <c r="E58" s="126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8"/>
    </row>
    <row r="59" spans="1:42" ht="15.75" x14ac:dyDescent="0.2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9"/>
    </row>
    <row r="60" spans="1:42" x14ac:dyDescent="0.2">
      <c r="A60" s="141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38"/>
      <c r="AK60" s="38"/>
      <c r="AL60" s="38"/>
      <c r="AM60" s="142"/>
      <c r="AN60" s="142"/>
      <c r="AO60" s="142"/>
      <c r="AP60" s="143"/>
    </row>
    <row r="61" spans="1:42" x14ac:dyDescent="0.2">
      <c r="A61" s="130"/>
      <c r="B61" s="38"/>
      <c r="C61" s="38"/>
      <c r="D61" s="38"/>
      <c r="E61" s="131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132"/>
    </row>
    <row r="62" spans="1:42" x14ac:dyDescent="0.2">
      <c r="A62" s="130"/>
      <c r="B62" s="38"/>
      <c r="C62" s="38"/>
      <c r="D62" s="38"/>
      <c r="E62" s="131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132"/>
    </row>
    <row r="63" spans="1:42" ht="16.5" thickBot="1" x14ac:dyDescent="0.25">
      <c r="A63" s="133" t="s">
        <v>2</v>
      </c>
      <c r="B63" s="134"/>
      <c r="C63" s="134"/>
      <c r="D63" s="134"/>
      <c r="E63" s="134"/>
      <c r="F63" s="134" t="str">
        <f>G17</f>
        <v xml:space="preserve">Валова А.С. (ВК, г. САНКТ -ПЕТЕРБУРГ) </v>
      </c>
      <c r="G63" s="134"/>
      <c r="H63" s="134"/>
      <c r="I63" s="134"/>
      <c r="J63" s="134" t="str">
        <f>G18</f>
        <v xml:space="preserve">Михайлова И.Н. (ВК, г. САНКТ -ПЕТЕРБУРГ) </v>
      </c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 t="str">
        <f>G19</f>
        <v xml:space="preserve">Соловьев Г.Н. (ВК, г. САНКТ- ПЕТЕРБУРГ) </v>
      </c>
      <c r="AM63" s="134"/>
      <c r="AN63" s="134"/>
      <c r="AO63" s="134"/>
      <c r="AP63" s="135"/>
    </row>
    <row r="64" spans="1:42" ht="13.5" thickTop="1" x14ac:dyDescent="0.2">
      <c r="A64" s="37"/>
      <c r="B64" s="38"/>
      <c r="C64" s="38"/>
      <c r="D64" s="37"/>
      <c r="E64" s="39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</row>
    <row r="71" spans="7:7" x14ac:dyDescent="0.2">
      <c r="G71" s="1">
        <v>38</v>
      </c>
    </row>
  </sheetData>
  <mergeCells count="46">
    <mergeCell ref="A6:AP6"/>
    <mergeCell ref="A1:AP1"/>
    <mergeCell ref="A2:AP2"/>
    <mergeCell ref="A3:AP3"/>
    <mergeCell ref="A4:AP4"/>
    <mergeCell ref="A5:AP5"/>
    <mergeCell ref="H17:AP17"/>
    <mergeCell ref="A7:AP7"/>
    <mergeCell ref="A8:AP8"/>
    <mergeCell ref="A9:AP9"/>
    <mergeCell ref="A10:AP10"/>
    <mergeCell ref="A11:AP11"/>
    <mergeCell ref="A12:AP12"/>
    <mergeCell ref="H13:I13"/>
    <mergeCell ref="H14:I14"/>
    <mergeCell ref="A15:G15"/>
    <mergeCell ref="H15:AP15"/>
    <mergeCell ref="H16:AP16"/>
    <mergeCell ref="AP21:AP22"/>
    <mergeCell ref="H18:AP18"/>
    <mergeCell ref="H19:AI19"/>
    <mergeCell ref="A21:A22"/>
    <mergeCell ref="B21:B22"/>
    <mergeCell ref="C21:C22"/>
    <mergeCell ref="D21:D22"/>
    <mergeCell ref="E21:E22"/>
    <mergeCell ref="F21:F22"/>
    <mergeCell ref="G21:G22"/>
    <mergeCell ref="H21:AI21"/>
    <mergeCell ref="AJ21:AJ22"/>
    <mergeCell ref="AK21:AL21"/>
    <mergeCell ref="AM21:AM22"/>
    <mergeCell ref="AN21:AN22"/>
    <mergeCell ref="AO21:AO22"/>
    <mergeCell ref="A63:E63"/>
    <mergeCell ref="F63:I63"/>
    <mergeCell ref="J63:AK63"/>
    <mergeCell ref="AL63:AP63"/>
    <mergeCell ref="A48:D48"/>
    <mergeCell ref="G48:N48"/>
    <mergeCell ref="A57:E57"/>
    <mergeCell ref="F57:I57"/>
    <mergeCell ref="AL57:AP57"/>
    <mergeCell ref="A60:E60"/>
    <mergeCell ref="F60:AI60"/>
    <mergeCell ref="AM60:AP60"/>
  </mergeCells>
  <conditionalFormatting sqref="E52:E55">
    <cfRule type="duplicateValues" dxfId="2" priority="1"/>
  </conditionalFormatting>
  <conditionalFormatting sqref="AJ56:AL56 AJ8:AL14 AJ21 AJ20:AL20 AJ64:AL64 AL63 AJ58:AL62 AJ57:AK57">
    <cfRule type="expression" dxfId="1" priority="2" stopIfTrue="1">
      <formula>AND(COUNTIF($AJ$57:$AL$64, AJ8)+COUNTIF($AJ$56:$AL$56, AJ8)+COUNTIF(#REF!, AJ8)+COUNTIF(#REF!, AJ8)+COUNTIF($AJ$8:$AL$14, AJ8)+COUNTIF($AJ$21:$AJ$21, AJ8)+COUNTIF($AJ$20:$AL$20, AJ8)&gt;1,NOT(ISBLANK(AJ8)))</formula>
    </cfRule>
  </conditionalFormatting>
  <conditionalFormatting sqref="AP49:AP55">
    <cfRule type="expression" dxfId="0" priority="3" stopIfTrue="1">
      <formula>AND(COUNTIF($AO$50:$AP$55, AP49)+COUNTIF($AO$41:$AP$41, AP49)+COUNTIF($AP$43:$AP$49, AP49)+COUNTIF($G$43:$G$49, AP49)+COUNTIF($AO$8:$AP$14, AP49)+COUNTIF($AO$21:$AO$21, AP49)+COUNTIF($AO$20:$AP$20, AP49)&gt;1,NOT(ISBLANK(AP49)))</formula>
    </cfRule>
  </conditionalFormatting>
  <pageMargins left="0.23622047244094488" right="0.23622047244094488" top="0.109375" bottom="0.14583333333333334" header="0.31496062992125984" footer="0.31496062992125984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мэд д15-16</vt:lpstr>
      <vt:lpstr>'мэд д15-16'!Область_печати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2024-10-17T11:58:06Z</dcterms:created>
  <dcterms:modified xsi:type="dcterms:W3CDTF">2024-10-17T12:00:16Z</dcterms:modified>
</cp:coreProperties>
</file>