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Маунтинбайк 2023\"/>
    </mc:Choice>
  </mc:AlternateContent>
  <xr:revisionPtr revIDLastSave="0" documentId="13_ncr:1_{EBD819D0-3D4C-4234-B706-1C4778EBA01A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М" sheetId="116" r:id="rId1"/>
    <sheet name="Ж" sheetId="118" r:id="rId2"/>
    <sheet name=" Ю 15-16" sheetId="119" r:id="rId3"/>
    <sheet name=" Д 15-16" sheetId="120" r:id="rId4"/>
    <sheet name=" Ю 13-14" sheetId="121" r:id="rId5"/>
    <sheet name=" Д 13-14" sheetId="122" r:id="rId6"/>
  </sheets>
  <definedNames>
    <definedName name="_xlnm.Print_Area" localSheetId="5">' Д 13-14'!$A$1:$L$58</definedName>
    <definedName name="_xlnm.Print_Area" localSheetId="3">' Д 15-16'!$A$1:$L$46</definedName>
    <definedName name="_xlnm.Print_Area" localSheetId="4">' Ю 13-14'!$A$1:$L$84</definedName>
    <definedName name="_xlnm.Print_Area" localSheetId="2">' Ю 15-16'!$A$1:$L$64</definedName>
    <definedName name="_xlnm.Print_Area" localSheetId="1">Ж!$A$1:$L$45</definedName>
    <definedName name="_xlnm.Print_Area" localSheetId="0">М!$A$1:$L$45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22" l="1"/>
  <c r="J30" i="122"/>
  <c r="I31" i="122"/>
  <c r="J31" i="122"/>
  <c r="I32" i="122"/>
  <c r="J32" i="122"/>
  <c r="I58" i="122"/>
  <c r="E58" i="122"/>
  <c r="L51" i="122"/>
  <c r="H51" i="122"/>
  <c r="L50" i="122"/>
  <c r="H50" i="122"/>
  <c r="L49" i="122"/>
  <c r="H49" i="122"/>
  <c r="L48" i="122"/>
  <c r="H48" i="122"/>
  <c r="L47" i="122"/>
  <c r="L46" i="122"/>
  <c r="L45" i="122"/>
  <c r="J29" i="122"/>
  <c r="I29" i="122"/>
  <c r="J28" i="122"/>
  <c r="I28" i="122"/>
  <c r="J27" i="122"/>
  <c r="I27" i="122"/>
  <c r="J26" i="122"/>
  <c r="I26" i="122"/>
  <c r="J25" i="122"/>
  <c r="I25" i="122"/>
  <c r="J24" i="122"/>
  <c r="I24" i="122"/>
  <c r="J23" i="122"/>
  <c r="I31" i="121"/>
  <c r="J31" i="121"/>
  <c r="I32" i="121"/>
  <c r="J32" i="121"/>
  <c r="I33" i="121"/>
  <c r="J33" i="121"/>
  <c r="I34" i="121"/>
  <c r="J34" i="121"/>
  <c r="I35" i="121"/>
  <c r="J35" i="121"/>
  <c r="I36" i="121"/>
  <c r="J36" i="121"/>
  <c r="I37" i="121"/>
  <c r="J37" i="121"/>
  <c r="I38" i="121"/>
  <c r="J38" i="121"/>
  <c r="I39" i="121"/>
  <c r="J39" i="121"/>
  <c r="I40" i="121"/>
  <c r="J40" i="121"/>
  <c r="I41" i="121"/>
  <c r="J41" i="121"/>
  <c r="I42" i="121"/>
  <c r="J42" i="121"/>
  <c r="I43" i="121"/>
  <c r="J43" i="121"/>
  <c r="I84" i="121"/>
  <c r="E84" i="121"/>
  <c r="L77" i="121"/>
  <c r="H77" i="121"/>
  <c r="L76" i="121"/>
  <c r="H76" i="121"/>
  <c r="L75" i="121"/>
  <c r="H75" i="121"/>
  <c r="L74" i="121"/>
  <c r="H74" i="121"/>
  <c r="L73" i="121"/>
  <c r="L72" i="121"/>
  <c r="L71" i="121"/>
  <c r="J30" i="121"/>
  <c r="I30" i="121"/>
  <c r="J29" i="121"/>
  <c r="I29" i="121"/>
  <c r="J28" i="121"/>
  <c r="I28" i="121"/>
  <c r="J27" i="121"/>
  <c r="I27" i="121"/>
  <c r="J26" i="121"/>
  <c r="I26" i="121"/>
  <c r="J25" i="121"/>
  <c r="I25" i="121"/>
  <c r="J24" i="121"/>
  <c r="I24" i="121"/>
  <c r="J23" i="121"/>
  <c r="I46" i="120"/>
  <c r="E46" i="120"/>
  <c r="L39" i="120"/>
  <c r="H39" i="120"/>
  <c r="L38" i="120"/>
  <c r="H38" i="120"/>
  <c r="L37" i="120"/>
  <c r="H37" i="120"/>
  <c r="L36" i="120"/>
  <c r="H36" i="120"/>
  <c r="L35" i="120"/>
  <c r="L34" i="120"/>
  <c r="L33" i="120"/>
  <c r="J29" i="120"/>
  <c r="I29" i="120"/>
  <c r="J28" i="120"/>
  <c r="I28" i="120"/>
  <c r="J27" i="120"/>
  <c r="I27" i="120"/>
  <c r="J26" i="120"/>
  <c r="I26" i="120"/>
  <c r="J25" i="120"/>
  <c r="I25" i="120"/>
  <c r="J24" i="120"/>
  <c r="I24" i="120"/>
  <c r="J23" i="120"/>
  <c r="I28" i="119"/>
  <c r="J28" i="119"/>
  <c r="I29" i="119"/>
  <c r="J29" i="119"/>
  <c r="I30" i="119"/>
  <c r="J30" i="119"/>
  <c r="I64" i="119"/>
  <c r="E64" i="119"/>
  <c r="L57" i="119"/>
  <c r="H57" i="119"/>
  <c r="L56" i="119"/>
  <c r="H56" i="119"/>
  <c r="L55" i="119"/>
  <c r="H55" i="119"/>
  <c r="L54" i="119"/>
  <c r="H54" i="119"/>
  <c r="L53" i="119"/>
  <c r="L52" i="119"/>
  <c r="L51" i="119"/>
  <c r="J27" i="119"/>
  <c r="I27" i="119"/>
  <c r="J26" i="119"/>
  <c r="I26" i="119"/>
  <c r="J25" i="119"/>
  <c r="I25" i="119"/>
  <c r="J24" i="119"/>
  <c r="I24" i="119"/>
  <c r="J23" i="119"/>
  <c r="I26" i="118"/>
  <c r="J26" i="118"/>
  <c r="I27" i="118"/>
  <c r="J27" i="118"/>
  <c r="I45" i="118"/>
  <c r="E45" i="118"/>
  <c r="L38" i="118"/>
  <c r="H38" i="118"/>
  <c r="L37" i="118"/>
  <c r="H37" i="118"/>
  <c r="L36" i="118"/>
  <c r="H36" i="118"/>
  <c r="L35" i="118"/>
  <c r="H35" i="118"/>
  <c r="L34" i="118"/>
  <c r="L33" i="118"/>
  <c r="L32" i="118"/>
  <c r="J25" i="118"/>
  <c r="I25" i="118"/>
  <c r="J24" i="118"/>
  <c r="I24" i="118"/>
  <c r="J23" i="118"/>
  <c r="L38" i="116"/>
  <c r="L37" i="116"/>
  <c r="L36" i="116"/>
  <c r="L35" i="116"/>
  <c r="L34" i="116"/>
  <c r="L33" i="116"/>
  <c r="L32" i="116"/>
  <c r="H38" i="116"/>
  <c r="H37" i="116"/>
  <c r="H36" i="116"/>
  <c r="H35" i="116"/>
  <c r="H47" i="122" l="1"/>
  <c r="H46" i="122" s="1"/>
  <c r="H73" i="121"/>
  <c r="H72" i="121" s="1"/>
  <c r="H35" i="120"/>
  <c r="H34" i="120" s="1"/>
  <c r="H34" i="118"/>
  <c r="H33" i="118" s="1"/>
  <c r="H53" i="119"/>
  <c r="H52" i="119" s="1"/>
  <c r="H34" i="116"/>
  <c r="H33" i="116" s="1"/>
  <c r="J24" i="116"/>
  <c r="J25" i="116"/>
  <c r="J23" i="116"/>
  <c r="I25" i="116" l="1"/>
  <c r="I24" i="116"/>
  <c r="I45" i="116"/>
  <c r="E45" i="116"/>
</calcChain>
</file>

<file path=xl/sharedStrings.xml><?xml version="1.0" encoding="utf-8"?>
<sst xmlns="http://schemas.openxmlformats.org/spreadsheetml/2006/main" count="792" uniqueCount="202">
  <si>
    <t>ТЕХНИЧЕСКИЕ ДАННЫЕ ТРАССЫ:</t>
  </si>
  <si>
    <t>ФАМИЛИЯ ИМЯ</t>
  </si>
  <si>
    <t>ГЛАВНЫЙ СЕКРЕТАРЬ</t>
  </si>
  <si>
    <t>СТАТИСТИКА ГОНКИ</t>
  </si>
  <si>
    <t>МЕСТО</t>
  </si>
  <si>
    <t>РЕЗУЛЬТАТ</t>
  </si>
  <si>
    <t>РАЗРЯД,
ЗВАНИЕ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</si>
  <si>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</si>
  <si>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</si>
  <si>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</si>
  <si>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</si>
  <si>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</si>
  <si>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</si>
  <si>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</si>
  <si>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</si>
  <si>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</si>
  <si>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</si>
  <si>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</si>
  <si>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</si>
  <si>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</si>
  <si>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</si>
  <si>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</si>
  <si>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</si>
  <si>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</si>
  <si>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</si>
  <si>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</si>
  <si>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</si>
  <si>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</si>
  <si>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</si>
  <si>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</si>
  <si>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</si>
  <si>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Челябинская область</t>
  </si>
  <si>
    <t>ДИСТАНЦИЯ: ДЛИНА КРУГА/КРУГОВ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</si>
  <si>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</si>
  <si>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</si>
  <si>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</si>
  <si>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1 СР</t>
  </si>
  <si>
    <t>Удмуртская Республика</t>
  </si>
  <si>
    <t>СУДЬЯ НА ФИНИШЕ</t>
  </si>
  <si>
    <t xml:space="preserve">СМИРНОВ Д.В. (1 кат., Чувашская Республика) </t>
  </si>
  <si>
    <t>ВЫПОЛНЕНИЕ НТУ ЕВСК</t>
  </si>
  <si>
    <t>ИНФОРМАЦИЯ О ЖЮРИ И ГСК СОРЕВНОВАНИЙ:</t>
  </si>
  <si>
    <t>ПОГОДНЫЕ УСЛОВИЯ</t>
  </si>
  <si>
    <t>маунтинбайк - велокросс</t>
  </si>
  <si>
    <t>№ ВРВС: 0080101811Я</t>
  </si>
  <si>
    <t>БЕЛОКРЫЛОВ Михаил</t>
  </si>
  <si>
    <t>НФ</t>
  </si>
  <si>
    <t>1 круг</t>
  </si>
  <si>
    <t>МИНИСТЕРСТВО ПО ФИЗИЧЕСКОЙ КУЛЬТУРЕ И СПОРТУ ЧЕЛЯБИНСКОЙ ОБЛАСТИ</t>
  </si>
  <si>
    <t>ФЕДЕРАЦИЯ ВЕЛОСИПЕДНОГО СПОРТА РОССИИ</t>
  </si>
  <si>
    <t>ФЕДЕРАЦИЯ ВЕЛОСИПЕДНОГО СПОРТА ЧЕЛЯБИНСКОЙ ОБЛАСТИ</t>
  </si>
  <si>
    <t>ВСЕРОССИЙСКИЕ СОРЕВНОВАНИЯ</t>
  </si>
  <si>
    <t>XXXI  МЕМОРИАЛ ПАМЯТИ МС ИГОРЯ КУРЗИНА</t>
  </si>
  <si>
    <t>МИНИСТЕРСТВО СПОРТА РОССИЙСКОЙ ФЕДЕРАЦИИ</t>
  </si>
  <si>
    <t>МЕСТО ПРОВЕДЕНИЯ: г. Копейск</t>
  </si>
  <si>
    <t>ДАТА ПРОВЕДЕНИЯ: 17-19 февраля 2023 года</t>
  </si>
  <si>
    <t>Мужчины</t>
  </si>
  <si>
    <t>НАЧАЛО ГОНКИ: 14ч 00м</t>
  </si>
  <si>
    <t>ОКОНЧАНИЕ ГОНКИ: 14ч 50м</t>
  </si>
  <si>
    <t>№ ЕКП 2023: 26852</t>
  </si>
  <si>
    <t>1,8/7</t>
  </si>
  <si>
    <t>ИВАШИН И.Е. (ВК, г.Челябинск)</t>
  </si>
  <si>
    <t>СТРЕЖНЕВА Д.А. (ВК, г. Челябинск )</t>
  </si>
  <si>
    <t>КУРЗИНА О.В. (ВК,г. Челябинск)</t>
  </si>
  <si>
    <t>ОВЧИННИКОВ Сергей</t>
  </si>
  <si>
    <t>Свердловская область</t>
  </si>
  <si>
    <t>ИВАНОВ Илья</t>
  </si>
  <si>
    <t>ВОРОБЬЕВ Дмитрий</t>
  </si>
  <si>
    <t>КУЦЕНКО Андрей</t>
  </si>
  <si>
    <t>Тюменская область</t>
  </si>
  <si>
    <t>НАСРУДИНОВ Илья</t>
  </si>
  <si>
    <t>КРИВУЦА Захар</t>
  </si>
  <si>
    <t>2 СР</t>
  </si>
  <si>
    <t>3 СР</t>
  </si>
  <si>
    <t>Температура: -17</t>
  </si>
  <si>
    <t>Влажность:</t>
  </si>
  <si>
    <t>Осадки: ясно</t>
  </si>
  <si>
    <t>Ветер:</t>
  </si>
  <si>
    <t>НАЧАЛО ГОНКИ: 11ч 50м</t>
  </si>
  <si>
    <t>ОКОНЧАНИЕ ГОНКИ: 12ч 40м</t>
  </si>
  <si>
    <t>1,8/5</t>
  </si>
  <si>
    <t>ПОПОВА Анна</t>
  </si>
  <si>
    <t>БУЛАТОВА Лилия</t>
  </si>
  <si>
    <t>ОНИПКО Полина</t>
  </si>
  <si>
    <t>ГОРДЕЕВА Дарья</t>
  </si>
  <si>
    <t>СЕМЕНЦОВА Ксения</t>
  </si>
  <si>
    <t>МУРАКАЕВА Виктория</t>
  </si>
  <si>
    <t>СТРИЖОВА Виктория</t>
  </si>
  <si>
    <t>Юноши 15-16 лет</t>
  </si>
  <si>
    <t>НАЧАЛО ГОНКИ: 13ч 10м</t>
  </si>
  <si>
    <t>ОКОНЧАНИЕ ГОНКИ: 14ч 00м</t>
  </si>
  <si>
    <t>ВЛАСОВ Данил</t>
  </si>
  <si>
    <t>ЩЕРБИНИН Сергей</t>
  </si>
  <si>
    <t>ПЛЕТНЕВ Георгий</t>
  </si>
  <si>
    <t>ДЕМИН Глеб</t>
  </si>
  <si>
    <t>ВЛАСОВ Александр</t>
  </si>
  <si>
    <t>КАЮМОВ Егор</t>
  </si>
  <si>
    <t>РЫБАКОВ Дмитрий</t>
  </si>
  <si>
    <t>КАТАЕВ Никита</t>
  </si>
  <si>
    <t>БУЛАНОВ Михаил</t>
  </si>
  <si>
    <t>ГИМРАНОВ Антон</t>
  </si>
  <si>
    <t>ЗАОСТРОВНЫХ Дмитрий</t>
  </si>
  <si>
    <t>ВАЙС Марк</t>
  </si>
  <si>
    <t>СТРЕЖНЕВ Денис</t>
  </si>
  <si>
    <t>СУЛТАНОВ Тимур</t>
  </si>
  <si>
    <t>КАЙГОРОДЦЕВ Марк</t>
  </si>
  <si>
    <t>ЛОГИНОВ Данил</t>
  </si>
  <si>
    <t>ЛУНИН Егор</t>
  </si>
  <si>
    <t>ДОЛИН Павел</t>
  </si>
  <si>
    <t>ПОПОВ Дмитрий</t>
  </si>
  <si>
    <t>СУХАРЕВ Герман</t>
  </si>
  <si>
    <t>СЕРЫЙ Дмитрий</t>
  </si>
  <si>
    <t>КУТВИН Никита</t>
  </si>
  <si>
    <t>ГОРДЕЕВ Никита</t>
  </si>
  <si>
    <t>ДОРОФЕЕВ Владислав</t>
  </si>
  <si>
    <t>ЛАВРОВ Даниил</t>
  </si>
  <si>
    <t>ПУШКАРЕВ Владислав</t>
  </si>
  <si>
    <t>НС</t>
  </si>
  <si>
    <t>3 сп.юн.р.</t>
  </si>
  <si>
    <t>1 сп.юн.р.</t>
  </si>
  <si>
    <t>Девушки 15-16 лет</t>
  </si>
  <si>
    <t>ИВАНОВА Александра</t>
  </si>
  <si>
    <t>ЗОРИНА Марина</t>
  </si>
  <si>
    <t>ШАКИРОВА Екатерина</t>
  </si>
  <si>
    <t>САБЛИНА Дарья</t>
  </si>
  <si>
    <t>ЧЕРНЫШЕВА Карина</t>
  </si>
  <si>
    <t>ГОРЕВА Арина</t>
  </si>
  <si>
    <t>КИМИРИЛОВА Анастасия</t>
  </si>
  <si>
    <t>БОЯНДИНА Александра</t>
  </si>
  <si>
    <t>Юноши 13-14 лет</t>
  </si>
  <si>
    <t>НАЧАЛО ГОНКИ: 12ч 50м</t>
  </si>
  <si>
    <t>ОКОНЧАНИЕ ГОНКИ: 13ч 30м</t>
  </si>
  <si>
    <t>УСТЬЯНЦЕВ Константин</t>
  </si>
  <si>
    <t>ТОКАРЕВ Авксентий</t>
  </si>
  <si>
    <t>ПЕЧЕНИН Роман</t>
  </si>
  <si>
    <t>САБИРОВ Даниил</t>
  </si>
  <si>
    <t>АФАНАСЬЕВ Ярослав</t>
  </si>
  <si>
    <t>УГЛОВ Матвей</t>
  </si>
  <si>
    <t>ЛИХАЧЕВ Владислав</t>
  </si>
  <si>
    <t>КРОПАЧЕВ Константин</t>
  </si>
  <si>
    <t>ЧУВАШЕВ Феликс</t>
  </si>
  <si>
    <t>МАРЕНКОВ Даниил</t>
  </si>
  <si>
    <t>АНДРИЯЩЕНКО Алексей</t>
  </si>
  <si>
    <t>ТОМИН Влад</t>
  </si>
  <si>
    <t>ЛАПАРДИН Виктор</t>
  </si>
  <si>
    <t>МАКСИМОВ Михаил</t>
  </si>
  <si>
    <t>ПЕШНИН Александр</t>
  </si>
  <si>
    <t>ШАКИРОВ Рамиль</t>
  </si>
  <si>
    <t>АВДЕЕВ Владимир</t>
  </si>
  <si>
    <t>ПАКУЛЕВ Артем</t>
  </si>
  <si>
    <t>САФАРГАЛИН Данил</t>
  </si>
  <si>
    <t>ШЕВЧЕНКО Даниил</t>
  </si>
  <si>
    <t>ЧЕРНЫШЕВ Михаил</t>
  </si>
  <si>
    <t>ЕФИМОВ Степан</t>
  </si>
  <si>
    <t>ОЛЕЙНИК Николай</t>
  </si>
  <si>
    <t>КЕРПУС Павел</t>
  </si>
  <si>
    <t>СИЗОВ Павел</t>
  </si>
  <si>
    <t>СМОЛИН Артем</t>
  </si>
  <si>
    <t>МАЛЬКОВ Никита</t>
  </si>
  <si>
    <t>ГЛАЗЫЧЕВ Константин</t>
  </si>
  <si>
    <t>ГАРАНЬКИН Владислав</t>
  </si>
  <si>
    <t>ТОКАЕВ Степан</t>
  </si>
  <si>
    <t>ШИШКИН Сергей</t>
  </si>
  <si>
    <t>ТИХОНОВ Михаил</t>
  </si>
  <si>
    <t>БОРИСОВ Николай</t>
  </si>
  <si>
    <t>КУСАКИН Степан</t>
  </si>
  <si>
    <t>ШАКИРОВ Артем</t>
  </si>
  <si>
    <t>КОЖАНОВ Кирилл</t>
  </si>
  <si>
    <t>ВОЛКОВ Иван</t>
  </si>
  <si>
    <t>КОВАЛЕВ Кирилл</t>
  </si>
  <si>
    <t>ФАЗЛЫЕВ Дмитрий</t>
  </si>
  <si>
    <t>КОЖЕВНИКОВ Артём</t>
  </si>
  <si>
    <t>ЖАВОРОНКОВ Дмитрий</t>
  </si>
  <si>
    <t>ЕРЕМИН Евгений</t>
  </si>
  <si>
    <t>ЛОСЕВ Илья</t>
  </si>
  <si>
    <t>БОРСУКОВ Александр</t>
  </si>
  <si>
    <t>ШАРИПОВ Владислав</t>
  </si>
  <si>
    <t>САФАРГАЛЕЕВ Семен</t>
  </si>
  <si>
    <t>2 круга</t>
  </si>
  <si>
    <t>1,8/4</t>
  </si>
  <si>
    <t>МОРОЗОВА Валерия</t>
  </si>
  <si>
    <t>ЛЮЦ Полина</t>
  </si>
  <si>
    <t>ЗАЙЦЕВА Мария</t>
  </si>
  <si>
    <t>ДУБЫНИНА Ирина</t>
  </si>
  <si>
    <t>КАРДАКОВА Софья</t>
  </si>
  <si>
    <t>НЕВИДОМА Дарья</t>
  </si>
  <si>
    <t>ЖАРКОВА Ирина</t>
  </si>
  <si>
    <t>ШАЛАМОВА Елизавета</t>
  </si>
  <si>
    <t>НЕКРУТОВА Марина</t>
  </si>
  <si>
    <t>БАБЕНКО Виктория</t>
  </si>
  <si>
    <t>СЛОБОДЕНЮК Олеся</t>
  </si>
  <si>
    <t>ЗАХАРИНА Вероника</t>
  </si>
  <si>
    <t>СИВУНОВА Алена</t>
  </si>
  <si>
    <t>ФАСХУТДИНОВА Алина</t>
  </si>
  <si>
    <t>САЗОНЕНКО Полина</t>
  </si>
  <si>
    <t>АДИЩЕВА Арина</t>
  </si>
  <si>
    <t>ХАМИДОВА Азиза</t>
  </si>
  <si>
    <t>ДОБАРИНА Анна</t>
  </si>
  <si>
    <t>ВЕДЯЙКИНА Ника</t>
  </si>
  <si>
    <t>КУПЦОВА Дарья</t>
  </si>
  <si>
    <t>Женщины</t>
  </si>
  <si>
    <t>Девушки 13-14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</si>
</sst>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"/>
    <numFmt numFmtId="165" formatCode="0.0"/>
    <numFmt numFmtId="166" formatCode="[$-F400]h:mm:ss\ AM/PM"/>
    <numFmt numFmtId="167" formatCode="0.000"/>
  </numFmts>
  <fonts count="2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5"/>
      <name val="Calibri"/>
      <family val="2"/>
      <charset val="204"/>
      <scheme val="minor"/>
    </font>
    <font>
      <sz val="14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5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" fillId="0" borderId="0"/>
    <xf numFmtId="0" fontId="17" fillId="0" borderId="0"/>
    <xf numFmtId="0" fontId="21" fillId="0" borderId="0"/>
  </cellStyleXfs>
  <cellXfs count="72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2" fontId="13" fillId="0" borderId="0" xfId="0" applyNumberFormat="1" applyFont="1" applyAlignment="1">
      <alignment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2" fillId="2" borderId="0" xfId="0" applyFont="1" applyFill="1" applyAlignment="1">
      <alignment vertical="center"/>
    </xf>
    <xf numFmtId="2" fontId="12" fillId="2" borderId="0" xfId="0" applyNumberFormat="1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164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 wrapText="1"/>
    </xf>
    <xf numFmtId="0" fontId="22" fillId="0" borderId="0" xfId="8" applyFont="1" applyAlignment="1">
      <alignment vertical="center" wrapText="1"/>
    </xf>
    <xf numFmtId="21" fontId="19" fillId="0" borderId="0" xfId="0" applyNumberFormat="1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4" fontId="15" fillId="0" borderId="0" xfId="0" applyNumberFormat="1" applyFont="1"/>
    <xf numFmtId="0" fontId="15" fillId="0" borderId="0" xfId="0" applyFont="1" applyAlignment="1">
      <alignment vertical="center"/>
    </xf>
    <xf numFmtId="2" fontId="15" fillId="0" borderId="0" xfId="0" applyNumberFormat="1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20" fontId="1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21" fontId="23" fillId="0" borderId="0" xfId="0" applyNumberFormat="1" applyFont="1" applyAlignment="1">
      <alignment horizontal="center" vertical="center"/>
    </xf>
    <xf numFmtId="165" fontId="13" fillId="0" borderId="0" xfId="0" applyNumberFormat="1" applyFont="1" applyAlignment="1">
      <alignment vertical="center"/>
    </xf>
    <xf numFmtId="1" fontId="23" fillId="0" borderId="0" xfId="0" applyNumberFormat="1" applyFont="1" applyAlignment="1">
      <alignment horizontal="center" vertical="center"/>
    </xf>
    <xf numFmtId="164" fontId="23" fillId="0" borderId="0" xfId="0" applyNumberFormat="1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167" fontId="1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 wrapText="1"/>
    </xf>
    <xf numFmtId="2" fontId="6" fillId="2" borderId="0" xfId="3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2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2 2" xfId="9" xr:uid="{E279D471-BBC3-CD40-86A0-670A81BEA384}"/>
    <cellStyle name="Обычный 2 3" xfId="5" xr:uid="{00000000-0005-0000-0000-000004000000}"/>
    <cellStyle name="Обычный 2 4" xfId="11" xr:uid="{2C04F67B-2A72-754D-9B75-4DEDD75DF746}"/>
    <cellStyle name="Обычный 3" xfId="7" xr:uid="{00000000-0005-0000-0000-000005000000}"/>
    <cellStyle name="Обычный 4" xfId="4" xr:uid="{00000000-0005-0000-0000-000006000000}"/>
    <cellStyle name="Обычный 5" xfId="10" xr:uid="{7B82DA7C-54CD-FA46-A510-75DB84CA7E7F}"/>
    <cellStyle name="Обычный_ID4938_RS_1" xfId="8" xr:uid="{00000000-0005-0000-0000-000008000000}"/>
    <cellStyle name="Обычный_Стартовый протокол Смирнов_20101106_Results" xfId="3" xr:uid="{00000000-0005-0000-0000-000009000000}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B769B"/>
      <color rgb="FF00EF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722312</xdr:colOff>
      <xdr:row>0</xdr:row>
      <xdr:rowOff>106967</xdr:rowOff>
    </xdr:from>
    <xdr:to>
      <xdr:col>11</xdr:col>
      <xdr:colOff>1078967</xdr:colOff>
      <xdr:row>3</xdr:row>
      <xdr:rowOff>199572</xdr:rowOff>
    </xdr:to>
    <xdr:pic>
      <xdr:nvPicPr>
        <xdr:cNvPr id="4" name="image5.png">
          <a:extLst>
            <a:ext uri="{FF2B5EF4-FFF2-40B4-BE49-F238E27FC236}">
              <a16:creationId xmlns:a16="http://schemas.microsoft.com/office/drawing/2014/main" id="{9F64564F-F6D1-40D6-8A05-BC7322901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2502" y="106967"/>
          <a:ext cx="1312179" cy="854605"/>
        </a:xfrm>
        <a:prstGeom prst="rect">
          <a:avLst/>
        </a:prstGeom>
      </xdr:spPr>
    </xdr:pic>
    <xdr:clientData/>
  </xdr:twoCellAnchor>
  <xdr:twoCellAnchor editAs="oneCell">
    <xdr:from>
      <xdr:col>0</xdr:col>
      <xdr:colOff>105834</xdr:colOff>
      <xdr:row>0</xdr:row>
      <xdr:rowOff>119062</xdr:rowOff>
    </xdr:from>
    <xdr:to>
      <xdr:col>2</xdr:col>
      <xdr:colOff>280914</xdr:colOff>
      <xdr:row>3</xdr:row>
      <xdr:rowOff>251353</xdr:rowOff>
    </xdr:to>
    <xdr:pic>
      <xdr:nvPicPr>
        <xdr:cNvPr id="5" name="image4.jpeg">
          <a:extLst>
            <a:ext uri="{FF2B5EF4-FFF2-40B4-BE49-F238E27FC236}">
              <a16:creationId xmlns:a16="http://schemas.microsoft.com/office/drawing/2014/main" id="{E10D5EBB-837C-46B7-AC69-E1EAD187B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4" y="119062"/>
          <a:ext cx="1378934" cy="9260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637646</xdr:colOff>
      <xdr:row>0</xdr:row>
      <xdr:rowOff>82777</xdr:rowOff>
    </xdr:from>
    <xdr:to>
      <xdr:col>11</xdr:col>
      <xdr:colOff>994301</xdr:colOff>
      <xdr:row>3</xdr:row>
      <xdr:rowOff>175382</xdr:rowOff>
    </xdr:to>
    <xdr:pic>
      <xdr:nvPicPr>
        <xdr:cNvPr id="2" name="image5.png">
          <a:extLst>
            <a:ext uri="{FF2B5EF4-FFF2-40B4-BE49-F238E27FC236}">
              <a16:creationId xmlns:a16="http://schemas.microsoft.com/office/drawing/2014/main" id="{70348C88-C361-4712-BA34-848DA62CFE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7836" y="82777"/>
          <a:ext cx="1312179" cy="854605"/>
        </a:xfrm>
        <a:prstGeom prst="rect">
          <a:avLst/>
        </a:prstGeom>
      </xdr:spPr>
    </xdr:pic>
    <xdr:clientData/>
  </xdr:twoCellAnchor>
  <xdr:twoCellAnchor editAs="oneCell">
    <xdr:from>
      <xdr:col>0</xdr:col>
      <xdr:colOff>105834</xdr:colOff>
      <xdr:row>0</xdr:row>
      <xdr:rowOff>119062</xdr:rowOff>
    </xdr:from>
    <xdr:to>
      <xdr:col>2</xdr:col>
      <xdr:colOff>280914</xdr:colOff>
      <xdr:row>3</xdr:row>
      <xdr:rowOff>251353</xdr:rowOff>
    </xdr:to>
    <xdr:pic>
      <xdr:nvPicPr>
        <xdr:cNvPr id="3" name="image4.jpeg">
          <a:extLst>
            <a:ext uri="{FF2B5EF4-FFF2-40B4-BE49-F238E27FC236}">
              <a16:creationId xmlns:a16="http://schemas.microsoft.com/office/drawing/2014/main" id="{36CE223B-B6CC-494F-8CAA-C05BAA670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4" y="119062"/>
          <a:ext cx="1348560" cy="9095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686026</xdr:colOff>
      <xdr:row>0</xdr:row>
      <xdr:rowOff>106967</xdr:rowOff>
    </xdr:from>
    <xdr:to>
      <xdr:col>11</xdr:col>
      <xdr:colOff>1042681</xdr:colOff>
      <xdr:row>3</xdr:row>
      <xdr:rowOff>199572</xdr:rowOff>
    </xdr:to>
    <xdr:pic>
      <xdr:nvPicPr>
        <xdr:cNvPr id="2" name="image5.png">
          <a:extLst>
            <a:ext uri="{FF2B5EF4-FFF2-40B4-BE49-F238E27FC236}">
              <a16:creationId xmlns:a16="http://schemas.microsoft.com/office/drawing/2014/main" id="{33947932-7CBC-40D2-BE83-2E46EBBD2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4597" y="106967"/>
          <a:ext cx="1312179" cy="854605"/>
        </a:xfrm>
        <a:prstGeom prst="rect">
          <a:avLst/>
        </a:prstGeom>
      </xdr:spPr>
    </xdr:pic>
    <xdr:clientData/>
  </xdr:twoCellAnchor>
  <xdr:twoCellAnchor editAs="oneCell">
    <xdr:from>
      <xdr:col>0</xdr:col>
      <xdr:colOff>105834</xdr:colOff>
      <xdr:row>0</xdr:row>
      <xdr:rowOff>119062</xdr:rowOff>
    </xdr:from>
    <xdr:to>
      <xdr:col>2</xdr:col>
      <xdr:colOff>280914</xdr:colOff>
      <xdr:row>3</xdr:row>
      <xdr:rowOff>251353</xdr:rowOff>
    </xdr:to>
    <xdr:pic>
      <xdr:nvPicPr>
        <xdr:cNvPr id="3" name="image4.jpeg">
          <a:extLst>
            <a:ext uri="{FF2B5EF4-FFF2-40B4-BE49-F238E27FC236}">
              <a16:creationId xmlns:a16="http://schemas.microsoft.com/office/drawing/2014/main" id="{C8704D7E-B859-4481-A707-1ABDD6D2D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4" y="119062"/>
          <a:ext cx="1348560" cy="9095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686026</xdr:colOff>
      <xdr:row>0</xdr:row>
      <xdr:rowOff>106967</xdr:rowOff>
    </xdr:from>
    <xdr:to>
      <xdr:col>11</xdr:col>
      <xdr:colOff>1042681</xdr:colOff>
      <xdr:row>3</xdr:row>
      <xdr:rowOff>199572</xdr:rowOff>
    </xdr:to>
    <xdr:pic>
      <xdr:nvPicPr>
        <xdr:cNvPr id="2" name="image5.png">
          <a:extLst>
            <a:ext uri="{FF2B5EF4-FFF2-40B4-BE49-F238E27FC236}">
              <a16:creationId xmlns:a16="http://schemas.microsoft.com/office/drawing/2014/main" id="{F35CD8E2-F50A-4CD5-B4B3-2EBC2E6CB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0606" y="106967"/>
          <a:ext cx="1316775" cy="869845"/>
        </a:xfrm>
        <a:prstGeom prst="rect">
          <a:avLst/>
        </a:prstGeom>
      </xdr:spPr>
    </xdr:pic>
    <xdr:clientData/>
  </xdr:twoCellAnchor>
  <xdr:twoCellAnchor editAs="oneCell">
    <xdr:from>
      <xdr:col>0</xdr:col>
      <xdr:colOff>105834</xdr:colOff>
      <xdr:row>0</xdr:row>
      <xdr:rowOff>119062</xdr:rowOff>
    </xdr:from>
    <xdr:to>
      <xdr:col>2</xdr:col>
      <xdr:colOff>280914</xdr:colOff>
      <xdr:row>3</xdr:row>
      <xdr:rowOff>251353</xdr:rowOff>
    </xdr:to>
    <xdr:pic>
      <xdr:nvPicPr>
        <xdr:cNvPr id="3" name="image4.jpeg">
          <a:extLst>
            <a:ext uri="{FF2B5EF4-FFF2-40B4-BE49-F238E27FC236}">
              <a16:creationId xmlns:a16="http://schemas.microsoft.com/office/drawing/2014/main" id="{440259B8-5119-4592-9335-C0463E93A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4" y="119062"/>
          <a:ext cx="1348560" cy="9095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686026</xdr:colOff>
      <xdr:row>0</xdr:row>
      <xdr:rowOff>106967</xdr:rowOff>
    </xdr:from>
    <xdr:to>
      <xdr:col>11</xdr:col>
      <xdr:colOff>1042681</xdr:colOff>
      <xdr:row>3</xdr:row>
      <xdr:rowOff>199572</xdr:rowOff>
    </xdr:to>
    <xdr:pic>
      <xdr:nvPicPr>
        <xdr:cNvPr id="2" name="image5.png">
          <a:extLst>
            <a:ext uri="{FF2B5EF4-FFF2-40B4-BE49-F238E27FC236}">
              <a16:creationId xmlns:a16="http://schemas.microsoft.com/office/drawing/2014/main" id="{2312EF97-BCF5-40A0-ACAF-C78898853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0606" y="106967"/>
          <a:ext cx="1316775" cy="869845"/>
        </a:xfrm>
        <a:prstGeom prst="rect">
          <a:avLst/>
        </a:prstGeom>
      </xdr:spPr>
    </xdr:pic>
    <xdr:clientData/>
  </xdr:twoCellAnchor>
  <xdr:twoCellAnchor editAs="oneCell">
    <xdr:from>
      <xdr:col>0</xdr:col>
      <xdr:colOff>105834</xdr:colOff>
      <xdr:row>0</xdr:row>
      <xdr:rowOff>119062</xdr:rowOff>
    </xdr:from>
    <xdr:to>
      <xdr:col>2</xdr:col>
      <xdr:colOff>280914</xdr:colOff>
      <xdr:row>3</xdr:row>
      <xdr:rowOff>251353</xdr:rowOff>
    </xdr:to>
    <xdr:pic>
      <xdr:nvPicPr>
        <xdr:cNvPr id="3" name="image4.jpeg">
          <a:extLst>
            <a:ext uri="{FF2B5EF4-FFF2-40B4-BE49-F238E27FC236}">
              <a16:creationId xmlns:a16="http://schemas.microsoft.com/office/drawing/2014/main" id="{07388243-FF3C-41B7-ACFD-2EABDF785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4" y="119062"/>
          <a:ext cx="1348560" cy="9095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686026</xdr:colOff>
      <xdr:row>0</xdr:row>
      <xdr:rowOff>106967</xdr:rowOff>
    </xdr:from>
    <xdr:to>
      <xdr:col>11</xdr:col>
      <xdr:colOff>1042681</xdr:colOff>
      <xdr:row>3</xdr:row>
      <xdr:rowOff>199572</xdr:rowOff>
    </xdr:to>
    <xdr:pic>
      <xdr:nvPicPr>
        <xdr:cNvPr id="2" name="image5.png">
          <a:extLst>
            <a:ext uri="{FF2B5EF4-FFF2-40B4-BE49-F238E27FC236}">
              <a16:creationId xmlns:a16="http://schemas.microsoft.com/office/drawing/2014/main" id="{680CD019-7E43-4CB1-BE09-533A06F17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3006" y="106967"/>
          <a:ext cx="1316775" cy="869845"/>
        </a:xfrm>
        <a:prstGeom prst="rect">
          <a:avLst/>
        </a:prstGeom>
      </xdr:spPr>
    </xdr:pic>
    <xdr:clientData/>
  </xdr:twoCellAnchor>
  <xdr:twoCellAnchor editAs="oneCell">
    <xdr:from>
      <xdr:col>0</xdr:col>
      <xdr:colOff>105834</xdr:colOff>
      <xdr:row>0</xdr:row>
      <xdr:rowOff>119062</xdr:rowOff>
    </xdr:from>
    <xdr:to>
      <xdr:col>2</xdr:col>
      <xdr:colOff>280914</xdr:colOff>
      <xdr:row>3</xdr:row>
      <xdr:rowOff>251353</xdr:rowOff>
    </xdr:to>
    <xdr:pic>
      <xdr:nvPicPr>
        <xdr:cNvPr id="3" name="image4.jpeg">
          <a:extLst>
            <a:ext uri="{FF2B5EF4-FFF2-40B4-BE49-F238E27FC236}">
              <a16:creationId xmlns:a16="http://schemas.microsoft.com/office/drawing/2014/main" id="{A9BB30B6-B943-4C16-8026-DE079EF8C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4" y="119062"/>
          <a:ext cx="1348560" cy="909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DE535-A267-D448-A146-6626B4FF76F7}">
  <sheetPr>
    <tabColor rgb="FF00B050"/>
  </sheetPr>
  <dimension ref="A1:Q45"/>
  <sheetViews>
    <sheetView tabSelected="1" view="pageBreakPreview" zoomScale="63" zoomScaleNormal="100" zoomScaleSheetLayoutView="63" workbookViewId="0">
      <selection activeCell="O31" sqref="O31"/>
    </sheetView>
  </sheetViews>
  <sheetFormatPr defaultColWidth="9.21875" defaultRowHeight="21" x14ac:dyDescent="0.25"/>
  <cols>
    <col min="1" max="1" width="8.77734375" style="1" customWidth="1"/>
    <col min="2" max="2" width="8.33203125" style="10" customWidth="1"/>
    <col min="3" max="3" width="16.21875" style="10" customWidth="1"/>
    <col min="4" max="4" width="20.88671875" style="1" customWidth="1"/>
    <col min="5" max="5" width="12.6640625" style="1" customWidth="1"/>
    <col min="6" max="6" width="11" style="1" customWidth="1"/>
    <col min="7" max="7" width="27.88671875" style="1" customWidth="1"/>
    <col min="8" max="8" width="13" style="1" customWidth="1"/>
    <col min="9" max="9" width="12.6640625" style="1" customWidth="1"/>
    <col min="10" max="10" width="13.44140625" style="5" customWidth="1"/>
    <col min="11" max="11" width="14" style="1" customWidth="1"/>
    <col min="12" max="12" width="17" style="1" customWidth="1"/>
    <col min="13" max="13" width="9.21875" style="1"/>
    <col min="14" max="15" width="15" style="2" customWidth="1"/>
    <col min="16" max="16384" width="9.21875" style="1"/>
  </cols>
  <sheetData>
    <row r="1" spans="1:17" ht="20.55" customHeight="1" x14ac:dyDescent="0.25">
      <c r="A1" s="71" t="s">
        <v>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7" ht="20.55" customHeight="1" x14ac:dyDescent="0.25">
      <c r="A2" s="71" t="s">
        <v>48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7" ht="20.55" customHeight="1" x14ac:dyDescent="0.25">
      <c r="A3" s="71" t="s">
        <v>49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7" ht="20.55" customHeight="1" x14ac:dyDescent="0.4">
      <c r="A4" s="71" t="s">
        <v>50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O4" s="36"/>
    </row>
    <row r="5" spans="1:17" ht="7.2" customHeight="1" x14ac:dyDescent="0.4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O5" s="36"/>
    </row>
    <row r="6" spans="1:17" s="2" customFormat="1" x14ac:dyDescent="0.3">
      <c r="A6" s="70" t="s">
        <v>51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Q6" s="11"/>
    </row>
    <row r="7" spans="1:17" s="2" customFormat="1" ht="18" customHeight="1" x14ac:dyDescent="0.25">
      <c r="A7" s="70" t="s">
        <v>12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7" s="2" customFormat="1" ht="22.8" customHeight="1" x14ac:dyDescent="0.25">
      <c r="A8" s="60" t="s">
        <v>52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7" ht="19.5" customHeight="1" x14ac:dyDescent="0.25">
      <c r="A9" s="60" t="s">
        <v>16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7" ht="18" customHeight="1" x14ac:dyDescent="0.25">
      <c r="A10" s="60" t="s">
        <v>43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7" ht="19.5" customHeight="1" x14ac:dyDescent="0.25">
      <c r="A11" s="60" t="s">
        <v>56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7" ht="8.5500000000000007" customHeight="1" x14ac:dyDescent="0.2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7" s="34" customFormat="1" x14ac:dyDescent="0.3">
      <c r="A13" s="32" t="s">
        <v>54</v>
      </c>
      <c r="B13" s="8"/>
      <c r="C13" s="8"/>
      <c r="D13" s="33"/>
      <c r="G13" s="13" t="s">
        <v>57</v>
      </c>
      <c r="H13" s="38"/>
      <c r="J13" s="35"/>
      <c r="K13" s="13"/>
      <c r="L13" s="13" t="s">
        <v>44</v>
      </c>
      <c r="N13" s="2"/>
      <c r="O13" s="2"/>
    </row>
    <row r="14" spans="1:17" s="34" customFormat="1" x14ac:dyDescent="0.3">
      <c r="A14" s="32" t="s">
        <v>55</v>
      </c>
      <c r="B14" s="8"/>
      <c r="C14" s="8"/>
      <c r="D14" s="33"/>
      <c r="G14" s="13" t="s">
        <v>58</v>
      </c>
      <c r="J14" s="35"/>
      <c r="K14" s="13"/>
      <c r="L14" s="13" t="s">
        <v>59</v>
      </c>
      <c r="N14" s="2"/>
      <c r="O14" s="2"/>
    </row>
    <row r="15" spans="1:17" x14ac:dyDescent="0.25">
      <c r="A15" s="66" t="s">
        <v>41</v>
      </c>
      <c r="B15" s="66"/>
      <c r="C15" s="66"/>
      <c r="D15" s="66"/>
      <c r="E15" s="66"/>
      <c r="F15" s="66"/>
      <c r="G15" s="66"/>
      <c r="H15" s="15" t="s">
        <v>0</v>
      </c>
      <c r="I15" s="15"/>
      <c r="J15" s="16"/>
      <c r="K15" s="15"/>
      <c r="L15" s="15"/>
    </row>
    <row r="16" spans="1:17" x14ac:dyDescent="0.25">
      <c r="A16" s="19"/>
      <c r="B16" s="17"/>
      <c r="C16" s="17"/>
      <c r="D16" s="19"/>
      <c r="E16" s="7"/>
      <c r="F16" s="19"/>
      <c r="G16" s="14"/>
      <c r="H16" s="18" t="s">
        <v>33</v>
      </c>
      <c r="I16" s="7"/>
      <c r="J16" s="12"/>
      <c r="K16" s="7"/>
      <c r="L16" s="20"/>
    </row>
    <row r="17" spans="1:15" x14ac:dyDescent="0.25">
      <c r="A17" s="19" t="s">
        <v>13</v>
      </c>
      <c r="B17" s="17"/>
      <c r="E17" s="7"/>
      <c r="F17" s="19"/>
      <c r="G17" s="14" t="s">
        <v>61</v>
      </c>
      <c r="H17" s="18" t="s">
        <v>34</v>
      </c>
      <c r="I17" s="7"/>
      <c r="J17" s="12"/>
      <c r="K17" s="7"/>
      <c r="L17" s="14"/>
    </row>
    <row r="18" spans="1:15" x14ac:dyDescent="0.25">
      <c r="A18" s="19" t="s">
        <v>14</v>
      </c>
      <c r="B18" s="17"/>
      <c r="C18" s="17"/>
      <c r="D18" s="14"/>
      <c r="E18" s="7"/>
      <c r="F18" s="19"/>
      <c r="G18" s="14" t="s">
        <v>62</v>
      </c>
      <c r="H18" s="18" t="s">
        <v>35</v>
      </c>
      <c r="I18" s="7"/>
      <c r="J18" s="12"/>
      <c r="K18" s="7"/>
      <c r="L18" s="14"/>
    </row>
    <row r="19" spans="1:15" x14ac:dyDescent="0.25">
      <c r="A19" s="19" t="s">
        <v>11</v>
      </c>
      <c r="G19" s="14" t="s">
        <v>63</v>
      </c>
      <c r="H19" s="18" t="s">
        <v>32</v>
      </c>
      <c r="I19" s="7"/>
      <c r="J19" s="46">
        <v>12.6</v>
      </c>
      <c r="K19" s="8"/>
      <c r="L19" s="20" t="s">
        <v>60</v>
      </c>
    </row>
    <row r="20" spans="1:15" ht="13.5" customHeight="1" x14ac:dyDescent="0.25">
      <c r="A20" s="19"/>
      <c r="B20" s="40"/>
      <c r="C20" s="40"/>
      <c r="G20" s="14"/>
      <c r="H20" s="18"/>
      <c r="I20" s="7"/>
      <c r="J20" s="12"/>
      <c r="K20" s="41"/>
      <c r="L20" s="20"/>
    </row>
    <row r="21" spans="1:15" s="3" customFormat="1" ht="21" customHeight="1" x14ac:dyDescent="0.25">
      <c r="A21" s="67" t="s">
        <v>4</v>
      </c>
      <c r="B21" s="68" t="s">
        <v>8</v>
      </c>
      <c r="C21" s="68" t="s">
        <v>30</v>
      </c>
      <c r="D21" s="68" t="s">
        <v>1</v>
      </c>
      <c r="E21" s="68" t="s">
        <v>29</v>
      </c>
      <c r="F21" s="68" t="s">
        <v>6</v>
      </c>
      <c r="G21" s="68" t="s">
        <v>9</v>
      </c>
      <c r="H21" s="68" t="s">
        <v>5</v>
      </c>
      <c r="I21" s="68" t="s">
        <v>19</v>
      </c>
      <c r="J21" s="69" t="s">
        <v>17</v>
      </c>
      <c r="K21" s="61" t="s">
        <v>40</v>
      </c>
      <c r="L21" s="61" t="s">
        <v>10</v>
      </c>
      <c r="N21" s="37"/>
      <c r="O21" s="37"/>
    </row>
    <row r="22" spans="1:15" s="3" customFormat="1" ht="13.5" customHeight="1" x14ac:dyDescent="0.25">
      <c r="A22" s="67"/>
      <c r="B22" s="68"/>
      <c r="C22" s="68"/>
      <c r="D22" s="68"/>
      <c r="E22" s="68"/>
      <c r="F22" s="68"/>
      <c r="G22" s="68"/>
      <c r="H22" s="68"/>
      <c r="I22" s="68"/>
      <c r="J22" s="69"/>
      <c r="K22" s="61"/>
      <c r="L22" s="61"/>
      <c r="N22" s="37"/>
      <c r="O22" s="37"/>
    </row>
    <row r="23" spans="1:15" s="44" customFormat="1" ht="19.95" customHeight="1" x14ac:dyDescent="0.25">
      <c r="A23" s="42">
        <v>1</v>
      </c>
      <c r="B23" s="43">
        <v>1</v>
      </c>
      <c r="C23" s="42">
        <v>10083324394</v>
      </c>
      <c r="D23" s="48" t="s">
        <v>45</v>
      </c>
      <c r="E23" s="47">
        <v>2005</v>
      </c>
      <c r="F23" s="43" t="s">
        <v>26</v>
      </c>
      <c r="G23" s="42" t="s">
        <v>37</v>
      </c>
      <c r="H23" s="51">
        <v>2.3368E-2</v>
      </c>
      <c r="I23" s="51"/>
      <c r="J23" s="53">
        <f>$J$19/((H23*24))</f>
        <v>22.466621020198563</v>
      </c>
      <c r="O23" s="45"/>
    </row>
    <row r="24" spans="1:15" s="44" customFormat="1" ht="19.95" customHeight="1" x14ac:dyDescent="0.25">
      <c r="A24" s="42">
        <v>2</v>
      </c>
      <c r="B24" s="43">
        <v>7</v>
      </c>
      <c r="C24" s="42">
        <v>10096193769</v>
      </c>
      <c r="D24" s="48" t="s">
        <v>64</v>
      </c>
      <c r="E24" s="47">
        <v>2004</v>
      </c>
      <c r="F24" s="43" t="s">
        <v>26</v>
      </c>
      <c r="G24" s="42" t="s">
        <v>65</v>
      </c>
      <c r="H24" s="51">
        <v>2.3819E-2</v>
      </c>
      <c r="I24" s="51">
        <f>H24-$H$23</f>
        <v>4.5100000000000001E-4</v>
      </c>
      <c r="J24" s="53">
        <f t="shared" ref="J24:J25" si="0">$J$19/((H24*24))</f>
        <v>22.041227591418618</v>
      </c>
      <c r="O24" s="45"/>
    </row>
    <row r="25" spans="1:15" s="44" customFormat="1" ht="19.95" customHeight="1" x14ac:dyDescent="0.25">
      <c r="A25" s="42">
        <v>3</v>
      </c>
      <c r="B25" s="43">
        <v>105</v>
      </c>
      <c r="C25" s="42">
        <v>10094526177</v>
      </c>
      <c r="D25" s="48" t="s">
        <v>66</v>
      </c>
      <c r="E25" s="47">
        <v>2004</v>
      </c>
      <c r="F25" s="43" t="s">
        <v>36</v>
      </c>
      <c r="G25" s="42" t="s">
        <v>31</v>
      </c>
      <c r="H25" s="51">
        <v>2.5288999999999999E-2</v>
      </c>
      <c r="I25" s="51">
        <f>H25-$H$23</f>
        <v>1.9209999999999991E-3</v>
      </c>
      <c r="J25" s="53">
        <f t="shared" si="0"/>
        <v>20.760014235438334</v>
      </c>
      <c r="L25" s="52"/>
      <c r="O25" s="45"/>
    </row>
    <row r="26" spans="1:15" s="44" customFormat="1" ht="19.95" customHeight="1" x14ac:dyDescent="0.25">
      <c r="A26" s="42">
        <v>4</v>
      </c>
      <c r="B26" s="43">
        <v>11</v>
      </c>
      <c r="C26" s="42">
        <v>10120372940</v>
      </c>
      <c r="D26" s="48" t="s">
        <v>67</v>
      </c>
      <c r="E26" s="47">
        <v>2006</v>
      </c>
      <c r="F26" s="43" t="s">
        <v>36</v>
      </c>
      <c r="G26" s="42" t="s">
        <v>31</v>
      </c>
      <c r="H26" s="51"/>
      <c r="I26" s="51"/>
      <c r="J26" s="43"/>
      <c r="L26" s="43" t="s">
        <v>47</v>
      </c>
      <c r="O26" s="45"/>
    </row>
    <row r="27" spans="1:15" s="44" customFormat="1" ht="19.95" customHeight="1" x14ac:dyDescent="0.25">
      <c r="A27" s="42">
        <v>5</v>
      </c>
      <c r="B27" s="43">
        <v>5</v>
      </c>
      <c r="C27" s="42">
        <v>10114021359</v>
      </c>
      <c r="D27" s="48" t="s">
        <v>68</v>
      </c>
      <c r="E27" s="47">
        <v>2006</v>
      </c>
      <c r="F27" s="43" t="s">
        <v>36</v>
      </c>
      <c r="G27" s="42" t="s">
        <v>69</v>
      </c>
      <c r="H27" s="51"/>
      <c r="I27" s="51"/>
      <c r="J27" s="43"/>
      <c r="L27" s="43" t="s">
        <v>47</v>
      </c>
      <c r="O27" s="45"/>
    </row>
    <row r="28" spans="1:15" s="44" customFormat="1" ht="19.95" customHeight="1" x14ac:dyDescent="0.25">
      <c r="A28" s="42">
        <v>6</v>
      </c>
      <c r="B28" s="43">
        <v>199</v>
      </c>
      <c r="C28" s="42">
        <v>10131860568</v>
      </c>
      <c r="D28" s="48" t="s">
        <v>70</v>
      </c>
      <c r="E28" s="47">
        <v>2006</v>
      </c>
      <c r="F28" s="43" t="s">
        <v>36</v>
      </c>
      <c r="G28" s="42" t="s">
        <v>31</v>
      </c>
      <c r="H28" s="51"/>
      <c r="I28" s="51"/>
      <c r="J28" s="43"/>
      <c r="L28" s="43" t="s">
        <v>47</v>
      </c>
      <c r="O28" s="45"/>
    </row>
    <row r="29" spans="1:15" s="44" customFormat="1" ht="19.95" customHeight="1" x14ac:dyDescent="0.25">
      <c r="A29" s="42">
        <v>7</v>
      </c>
      <c r="B29" s="43">
        <v>8</v>
      </c>
      <c r="C29" s="42">
        <v>10055307360</v>
      </c>
      <c r="D29" s="48" t="s">
        <v>71</v>
      </c>
      <c r="E29" s="47">
        <v>2005</v>
      </c>
      <c r="F29" s="43" t="s">
        <v>36</v>
      </c>
      <c r="G29" s="42" t="s">
        <v>31</v>
      </c>
      <c r="H29" s="51"/>
      <c r="I29" s="51"/>
      <c r="J29" s="43"/>
      <c r="L29" s="43" t="s">
        <v>47</v>
      </c>
      <c r="O29" s="45"/>
    </row>
    <row r="30" spans="1:15" s="4" customFormat="1" ht="8.5500000000000007" customHeight="1" x14ac:dyDescent="0.25">
      <c r="A30" s="24"/>
      <c r="B30" s="9"/>
      <c r="C30" s="24"/>
      <c r="D30" s="25"/>
      <c r="E30" s="26"/>
      <c r="F30" s="27"/>
      <c r="G30" s="28"/>
      <c r="H30" s="29"/>
      <c r="I30" s="29"/>
      <c r="J30" s="30"/>
      <c r="K30" s="31"/>
      <c r="N30" s="39"/>
      <c r="O30" s="2"/>
    </row>
    <row r="31" spans="1:15" x14ac:dyDescent="0.25">
      <c r="A31" s="64" t="s">
        <v>42</v>
      </c>
      <c r="B31" s="64"/>
      <c r="C31" s="64"/>
      <c r="D31" s="64"/>
      <c r="E31" s="64"/>
      <c r="F31" s="64"/>
      <c r="G31" s="64" t="s">
        <v>3</v>
      </c>
      <c r="H31" s="64"/>
      <c r="I31" s="64"/>
      <c r="J31" s="64"/>
      <c r="K31" s="64"/>
      <c r="L31" s="64"/>
      <c r="N31" s="39"/>
    </row>
    <row r="32" spans="1:15" ht="13.8" x14ac:dyDescent="0.25">
      <c r="A32" s="1" t="s">
        <v>74</v>
      </c>
      <c r="B32" s="1"/>
      <c r="C32" s="21"/>
      <c r="G32" s="54" t="s">
        <v>27</v>
      </c>
      <c r="H32" s="55">
        <v>4</v>
      </c>
      <c r="I32" s="56"/>
      <c r="J32" s="57"/>
      <c r="K32" s="57" t="s">
        <v>25</v>
      </c>
      <c r="L32" s="54">
        <f>COUNTIF(F23:F29,"ЗМС")</f>
        <v>0</v>
      </c>
      <c r="N32" s="1"/>
      <c r="O32" s="1"/>
    </row>
    <row r="33" spans="1:15" ht="13.8" x14ac:dyDescent="0.25">
      <c r="A33" s="1" t="s">
        <v>75</v>
      </c>
      <c r="B33" s="1"/>
      <c r="C33" s="22"/>
      <c r="G33" s="58" t="s">
        <v>20</v>
      </c>
      <c r="H33" s="55">
        <f>H34+H39</f>
        <v>7</v>
      </c>
      <c r="I33" s="59"/>
      <c r="J33" s="57"/>
      <c r="K33" s="57" t="s">
        <v>15</v>
      </c>
      <c r="L33" s="54">
        <f>COUNTIF(F23:F29,"МСМК")</f>
        <v>0</v>
      </c>
      <c r="N33" s="1"/>
      <c r="O33" s="1"/>
    </row>
    <row r="34" spans="1:15" ht="13.8" x14ac:dyDescent="0.25">
      <c r="A34" s="1" t="s">
        <v>76</v>
      </c>
      <c r="B34" s="1"/>
      <c r="C34" s="6"/>
      <c r="G34" s="58" t="s">
        <v>21</v>
      </c>
      <c r="H34" s="55">
        <f>H35+H36+H37+H38</f>
        <v>7</v>
      </c>
      <c r="I34" s="59"/>
      <c r="J34" s="57"/>
      <c r="K34" s="57" t="s">
        <v>18</v>
      </c>
      <c r="L34" s="54">
        <f>COUNTIF(F23:F29,"МС")</f>
        <v>0</v>
      </c>
      <c r="N34" s="1"/>
      <c r="O34" s="1"/>
    </row>
    <row r="35" spans="1:15" ht="13.8" x14ac:dyDescent="0.25">
      <c r="A35" s="1" t="s">
        <v>77</v>
      </c>
      <c r="B35" s="1"/>
      <c r="C35" s="6"/>
      <c r="G35" s="58" t="s">
        <v>22</v>
      </c>
      <c r="H35" s="55">
        <f>COUNT(A23:A29)</f>
        <v>7</v>
      </c>
      <c r="I35" s="59"/>
      <c r="J35" s="57"/>
      <c r="K35" s="57" t="s">
        <v>26</v>
      </c>
      <c r="L35" s="54">
        <f>COUNTIF(F23:F29,"КМС")</f>
        <v>2</v>
      </c>
      <c r="N35" s="1"/>
      <c r="O35" s="1"/>
    </row>
    <row r="36" spans="1:15" ht="13.8" x14ac:dyDescent="0.25">
      <c r="B36" s="1"/>
      <c r="C36" s="6"/>
      <c r="G36" s="58" t="s">
        <v>23</v>
      </c>
      <c r="H36" s="55">
        <f>COUNTIF(A23:A29,"НФ")</f>
        <v>0</v>
      </c>
      <c r="I36" s="59"/>
      <c r="J36" s="57"/>
      <c r="K36" s="57" t="s">
        <v>36</v>
      </c>
      <c r="L36" s="54">
        <f>COUNTIF(F23:F29,"1 СР")</f>
        <v>5</v>
      </c>
      <c r="N36" s="1"/>
      <c r="O36" s="1"/>
    </row>
    <row r="37" spans="1:15" ht="13.8" x14ac:dyDescent="0.25">
      <c r="B37" s="1"/>
      <c r="C37" s="1"/>
      <c r="G37" s="58" t="s">
        <v>28</v>
      </c>
      <c r="H37" s="55">
        <f>COUNTIF(A23:A29,"ДСКВ")</f>
        <v>0</v>
      </c>
      <c r="I37" s="59"/>
      <c r="J37" s="57"/>
      <c r="K37" s="57" t="s">
        <v>72</v>
      </c>
      <c r="L37" s="54">
        <f>COUNTIF(F23:F29,"2 СР")</f>
        <v>0</v>
      </c>
      <c r="N37" s="1"/>
      <c r="O37" s="1"/>
    </row>
    <row r="38" spans="1:15" ht="13.8" x14ac:dyDescent="0.25">
      <c r="B38" s="1"/>
      <c r="C38" s="1"/>
      <c r="G38" s="58" t="s">
        <v>24</v>
      </c>
      <c r="H38" s="55">
        <f>COUNTIF(A23:A29,"НС")</f>
        <v>0</v>
      </c>
      <c r="I38" s="59"/>
      <c r="J38" s="57"/>
      <c r="K38" s="57" t="s">
        <v>73</v>
      </c>
      <c r="L38" s="54">
        <f>COUNTIF(F23:F29,"3 СР")</f>
        <v>0</v>
      </c>
      <c r="N38" s="1"/>
      <c r="O38" s="1"/>
    </row>
    <row r="39" spans="1:15" ht="6.45" customHeight="1" x14ac:dyDescent="0.25">
      <c r="B39" s="1"/>
      <c r="C39" s="1"/>
      <c r="I39" s="23"/>
      <c r="K39" s="5"/>
      <c r="L39" s="23"/>
    </row>
    <row r="40" spans="1:15" x14ac:dyDescent="0.25">
      <c r="A40" s="65" t="s">
        <v>38</v>
      </c>
      <c r="B40" s="65"/>
      <c r="C40" s="65"/>
      <c r="D40" s="65"/>
      <c r="E40" s="65" t="s">
        <v>7</v>
      </c>
      <c r="F40" s="65"/>
      <c r="G40" s="65"/>
      <c r="H40" s="65"/>
      <c r="I40" s="65" t="s">
        <v>2</v>
      </c>
      <c r="J40" s="65"/>
      <c r="K40" s="65"/>
      <c r="L40" s="65"/>
    </row>
    <row r="41" spans="1:15" x14ac:dyDescent="0.2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</row>
    <row r="42" spans="1:15" x14ac:dyDescent="0.25">
      <c r="A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5" x14ac:dyDescent="0.25">
      <c r="A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5" x14ac:dyDescent="0.2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</row>
    <row r="45" spans="1:15" x14ac:dyDescent="0.25">
      <c r="A45" s="62" t="s">
        <v>39</v>
      </c>
      <c r="B45" s="62"/>
      <c r="C45" s="62"/>
      <c r="D45" s="62"/>
      <c r="E45" s="62" t="str">
        <f>G17</f>
        <v>ИВАШИН И.Е. (ВК, г.Челябинск)</v>
      </c>
      <c r="F45" s="62"/>
      <c r="G45" s="62"/>
      <c r="H45" s="62"/>
      <c r="I45" s="62" t="str">
        <f>G18</f>
        <v>СТРЕЖНЕВА Д.А. (ВК, г. Челябинск )</v>
      </c>
      <c r="J45" s="62"/>
      <c r="K45" s="62"/>
      <c r="L45" s="62"/>
    </row>
  </sheetData>
  <sortState xmlns:xlrd2="http://schemas.microsoft.com/office/spreadsheetml/2017/richdata2" ref="A23:Q30">
    <sortCondition ref="A23:A30"/>
  </sortState>
  <mergeCells count="37">
    <mergeCell ref="A7:L7"/>
    <mergeCell ref="A1:L1"/>
    <mergeCell ref="A2:L2"/>
    <mergeCell ref="A3:L3"/>
    <mergeCell ref="A4:L4"/>
    <mergeCell ref="A6:L6"/>
    <mergeCell ref="A5:L5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  <mergeCell ref="I21:I22"/>
    <mergeCell ref="J21:J22"/>
    <mergeCell ref="A12:L12"/>
    <mergeCell ref="A8:L8"/>
    <mergeCell ref="K21:K22"/>
    <mergeCell ref="A45:D45"/>
    <mergeCell ref="E45:H45"/>
    <mergeCell ref="I45:L45"/>
    <mergeCell ref="A41:E41"/>
    <mergeCell ref="F41:L41"/>
    <mergeCell ref="A44:E44"/>
    <mergeCell ref="F44:L44"/>
    <mergeCell ref="A31:F31"/>
    <mergeCell ref="G31:L31"/>
    <mergeCell ref="A40:D40"/>
    <mergeCell ref="E40:H40"/>
    <mergeCell ref="I40:L40"/>
    <mergeCell ref="A9:L9"/>
    <mergeCell ref="A10:L10"/>
  </mergeCells>
  <phoneticPr fontId="18" type="noConversion"/>
  <conditionalFormatting sqref="B46:B1048576 B37:B44 B1 B31 B6:B7 B13:B22 B9:B11">
    <cfRule type="duplicateValues" dxfId="29" priority="5"/>
  </conditionalFormatting>
  <conditionalFormatting sqref="B2">
    <cfRule type="duplicateValues" dxfId="28" priority="4"/>
  </conditionalFormatting>
  <conditionalFormatting sqref="B3">
    <cfRule type="duplicateValues" dxfId="27" priority="3"/>
  </conditionalFormatting>
  <conditionalFormatting sqref="B32:B36">
    <cfRule type="duplicateValues" dxfId="26" priority="2"/>
  </conditionalFormatting>
  <conditionalFormatting sqref="B45">
    <cfRule type="duplicateValues" dxfId="25" priority="1"/>
  </conditionalFormatting>
  <pageMargins left="0.2" right="0.2" top="0.25" bottom="0.25" header="0.3" footer="0.3"/>
  <pageSetup paperSize="256" scale="45" orientation="portrait" verticalDpi="0" r:id="rId1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16B10-8DDB-4193-8AD9-94BF8B393F0B}">
  <sheetPr>
    <tabColor rgb="FF00B050"/>
  </sheetPr>
  <dimension ref="A1:Q45"/>
  <sheetViews>
    <sheetView view="pageBreakPreview" zoomScale="63" zoomScaleNormal="100" zoomScaleSheetLayoutView="63" workbookViewId="0">
      <selection activeCell="A12" sqref="A12:L12"/>
    </sheetView>
  </sheetViews>
  <sheetFormatPr defaultColWidth="9.21875" defaultRowHeight="21" x14ac:dyDescent="0.25"/>
  <cols>
    <col min="1" max="1" width="8.77734375" style="1" customWidth="1"/>
    <col min="2" max="2" width="8.33203125" style="50" customWidth="1"/>
    <col min="3" max="3" width="16.21875" style="50" customWidth="1"/>
    <col min="4" max="4" width="20.88671875" style="1" customWidth="1"/>
    <col min="5" max="5" width="12.6640625" style="1" customWidth="1"/>
    <col min="6" max="6" width="11" style="1" customWidth="1"/>
    <col min="7" max="7" width="27.88671875" style="1" customWidth="1"/>
    <col min="8" max="8" width="13" style="1" customWidth="1"/>
    <col min="9" max="9" width="12.6640625" style="1" customWidth="1"/>
    <col min="10" max="10" width="13.44140625" style="5" customWidth="1"/>
    <col min="11" max="11" width="14" style="1" customWidth="1"/>
    <col min="12" max="12" width="16.33203125" style="1" customWidth="1"/>
    <col min="13" max="13" width="9.21875" style="1"/>
    <col min="14" max="15" width="15" style="2" customWidth="1"/>
    <col min="16" max="16384" width="9.21875" style="1"/>
  </cols>
  <sheetData>
    <row r="1" spans="1:17" ht="20.55" customHeight="1" x14ac:dyDescent="0.25">
      <c r="A1" s="71" t="s">
        <v>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7" ht="20.55" customHeight="1" x14ac:dyDescent="0.25">
      <c r="A2" s="71" t="s">
        <v>48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7" ht="20.55" customHeight="1" x14ac:dyDescent="0.25">
      <c r="A3" s="71" t="s">
        <v>49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7" ht="20.55" customHeight="1" x14ac:dyDescent="0.4">
      <c r="A4" s="71" t="s">
        <v>50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O4" s="36"/>
    </row>
    <row r="5" spans="1:17" ht="7.2" customHeight="1" x14ac:dyDescent="0.4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O5" s="36"/>
    </row>
    <row r="6" spans="1:17" s="2" customFormat="1" x14ac:dyDescent="0.3">
      <c r="A6" s="70" t="s">
        <v>51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Q6" s="11"/>
    </row>
    <row r="7" spans="1:17" s="2" customFormat="1" ht="18" customHeight="1" x14ac:dyDescent="0.25">
      <c r="A7" s="70" t="s">
        <v>12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7" s="2" customFormat="1" ht="22.8" customHeight="1" x14ac:dyDescent="0.25">
      <c r="A8" s="60" t="s">
        <v>52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7" ht="19.5" customHeight="1" x14ac:dyDescent="0.25">
      <c r="A9" s="60" t="s">
        <v>16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7" ht="18" customHeight="1" x14ac:dyDescent="0.25">
      <c r="A10" s="60" t="s">
        <v>43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7" ht="19.5" customHeight="1" x14ac:dyDescent="0.25">
      <c r="A11" s="60" t="s">
        <v>200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7" ht="8.5500000000000007" customHeight="1" x14ac:dyDescent="0.2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7" s="34" customFormat="1" x14ac:dyDescent="0.3">
      <c r="A13" s="32" t="s">
        <v>54</v>
      </c>
      <c r="B13" s="49"/>
      <c r="C13" s="49"/>
      <c r="D13" s="33"/>
      <c r="G13" s="13" t="s">
        <v>78</v>
      </c>
      <c r="H13" s="38"/>
      <c r="J13" s="35"/>
      <c r="K13" s="13"/>
      <c r="L13" s="13" t="s">
        <v>44</v>
      </c>
      <c r="N13" s="2"/>
      <c r="O13" s="2"/>
    </row>
    <row r="14" spans="1:17" s="34" customFormat="1" x14ac:dyDescent="0.3">
      <c r="A14" s="32" t="s">
        <v>55</v>
      </c>
      <c r="B14" s="49"/>
      <c r="C14" s="49"/>
      <c r="D14" s="33"/>
      <c r="G14" s="13" t="s">
        <v>79</v>
      </c>
      <c r="J14" s="35"/>
      <c r="K14" s="13"/>
      <c r="L14" s="13" t="s">
        <v>59</v>
      </c>
      <c r="N14" s="2"/>
      <c r="O14" s="2"/>
    </row>
    <row r="15" spans="1:17" x14ac:dyDescent="0.25">
      <c r="A15" s="66" t="s">
        <v>41</v>
      </c>
      <c r="B15" s="66"/>
      <c r="C15" s="66"/>
      <c r="D15" s="66"/>
      <c r="E15" s="66"/>
      <c r="F15" s="66"/>
      <c r="G15" s="66"/>
      <c r="H15" s="15" t="s">
        <v>0</v>
      </c>
      <c r="I15" s="15"/>
      <c r="J15" s="16"/>
      <c r="K15" s="15"/>
      <c r="L15" s="15"/>
    </row>
    <row r="16" spans="1:17" x14ac:dyDescent="0.25">
      <c r="A16" s="19"/>
      <c r="B16" s="17"/>
      <c r="C16" s="17"/>
      <c r="D16" s="19"/>
      <c r="E16" s="7"/>
      <c r="F16" s="19"/>
      <c r="G16" s="14"/>
      <c r="H16" s="18" t="s">
        <v>33</v>
      </c>
      <c r="I16" s="7"/>
      <c r="J16" s="12"/>
      <c r="K16" s="7"/>
      <c r="L16" s="20"/>
    </row>
    <row r="17" spans="1:15" x14ac:dyDescent="0.25">
      <c r="A17" s="19" t="s">
        <v>13</v>
      </c>
      <c r="B17" s="17"/>
      <c r="E17" s="7"/>
      <c r="F17" s="19"/>
      <c r="G17" s="14" t="s">
        <v>61</v>
      </c>
      <c r="H17" s="18" t="s">
        <v>34</v>
      </c>
      <c r="I17" s="7"/>
      <c r="J17" s="12"/>
      <c r="K17" s="7"/>
      <c r="L17" s="14"/>
    </row>
    <row r="18" spans="1:15" x14ac:dyDescent="0.25">
      <c r="A18" s="19" t="s">
        <v>14</v>
      </c>
      <c r="B18" s="17"/>
      <c r="C18" s="17"/>
      <c r="D18" s="14"/>
      <c r="E18" s="7"/>
      <c r="F18" s="19"/>
      <c r="G18" s="14" t="s">
        <v>62</v>
      </c>
      <c r="H18" s="18" t="s">
        <v>35</v>
      </c>
      <c r="I18" s="7"/>
      <c r="J18" s="12"/>
      <c r="K18" s="7"/>
      <c r="L18" s="14"/>
    </row>
    <row r="19" spans="1:15" x14ac:dyDescent="0.25">
      <c r="A19" s="19" t="s">
        <v>11</v>
      </c>
      <c r="G19" s="14" t="s">
        <v>63</v>
      </c>
      <c r="H19" s="18" t="s">
        <v>32</v>
      </c>
      <c r="I19" s="7"/>
      <c r="J19" s="46">
        <v>9</v>
      </c>
      <c r="K19" s="49"/>
      <c r="L19" s="20" t="s">
        <v>80</v>
      </c>
    </row>
    <row r="20" spans="1:15" ht="13.5" customHeight="1" x14ac:dyDescent="0.25">
      <c r="A20" s="19"/>
      <c r="G20" s="14"/>
      <c r="H20" s="18"/>
      <c r="I20" s="7"/>
      <c r="J20" s="12"/>
      <c r="K20" s="49"/>
      <c r="L20" s="20"/>
    </row>
    <row r="21" spans="1:15" s="3" customFormat="1" ht="21" customHeight="1" x14ac:dyDescent="0.25">
      <c r="A21" s="67" t="s">
        <v>4</v>
      </c>
      <c r="B21" s="68" t="s">
        <v>8</v>
      </c>
      <c r="C21" s="68" t="s">
        <v>30</v>
      </c>
      <c r="D21" s="68" t="s">
        <v>1</v>
      </c>
      <c r="E21" s="68" t="s">
        <v>29</v>
      </c>
      <c r="F21" s="68" t="s">
        <v>6</v>
      </c>
      <c r="G21" s="68" t="s">
        <v>9</v>
      </c>
      <c r="H21" s="68" t="s">
        <v>5</v>
      </c>
      <c r="I21" s="68" t="s">
        <v>19</v>
      </c>
      <c r="J21" s="69" t="s">
        <v>17</v>
      </c>
      <c r="K21" s="61" t="s">
        <v>40</v>
      </c>
      <c r="L21" s="61" t="s">
        <v>10</v>
      </c>
      <c r="N21" s="37"/>
      <c r="O21" s="37"/>
    </row>
    <row r="22" spans="1:15" s="3" customFormat="1" ht="13.5" customHeight="1" x14ac:dyDescent="0.25">
      <c r="A22" s="67"/>
      <c r="B22" s="68"/>
      <c r="C22" s="68"/>
      <c r="D22" s="68"/>
      <c r="E22" s="68"/>
      <c r="F22" s="68"/>
      <c r="G22" s="68"/>
      <c r="H22" s="68"/>
      <c r="I22" s="68"/>
      <c r="J22" s="69"/>
      <c r="K22" s="61"/>
      <c r="L22" s="61"/>
      <c r="N22" s="37"/>
      <c r="O22" s="37"/>
    </row>
    <row r="23" spans="1:15" s="44" customFormat="1" ht="19.95" customHeight="1" x14ac:dyDescent="0.25">
      <c r="A23" s="42">
        <v>1</v>
      </c>
      <c r="B23" s="43">
        <v>10</v>
      </c>
      <c r="C23" s="42">
        <v>10055579162</v>
      </c>
      <c r="D23" s="48" t="s">
        <v>81</v>
      </c>
      <c r="E23" s="47">
        <v>2001</v>
      </c>
      <c r="F23" s="43" t="s">
        <v>26</v>
      </c>
      <c r="G23" s="42" t="s">
        <v>65</v>
      </c>
      <c r="H23" s="51">
        <v>1.9664000000000001E-2</v>
      </c>
      <c r="I23" s="51"/>
      <c r="J23" s="53">
        <f>$J$19/((H23*24))</f>
        <v>19.070382424735556</v>
      </c>
      <c r="O23" s="45"/>
    </row>
    <row r="24" spans="1:15" s="44" customFormat="1" ht="19.95" customHeight="1" x14ac:dyDescent="0.25">
      <c r="A24" s="42">
        <v>2</v>
      </c>
      <c r="B24" s="43">
        <v>6</v>
      </c>
      <c r="C24" s="42">
        <v>10051011371</v>
      </c>
      <c r="D24" s="48" t="s">
        <v>82</v>
      </c>
      <c r="E24" s="47">
        <v>2001</v>
      </c>
      <c r="F24" s="43" t="s">
        <v>26</v>
      </c>
      <c r="G24" s="42" t="s">
        <v>65</v>
      </c>
      <c r="H24" s="51">
        <v>1.9792000000000001E-2</v>
      </c>
      <c r="I24" s="51">
        <f>H24-$H$23</f>
        <v>1.2799999999999964E-4</v>
      </c>
      <c r="J24" s="53">
        <f t="shared" ref="J24:J25" si="0">$J$19/((H24*24))</f>
        <v>18.947049312853679</v>
      </c>
      <c r="O24" s="45"/>
    </row>
    <row r="25" spans="1:15" s="44" customFormat="1" ht="19.95" customHeight="1" x14ac:dyDescent="0.25">
      <c r="A25" s="42">
        <v>3</v>
      </c>
      <c r="B25" s="43">
        <v>63</v>
      </c>
      <c r="C25" s="42">
        <v>10092258906</v>
      </c>
      <c r="D25" s="48" t="s">
        <v>83</v>
      </c>
      <c r="E25" s="47">
        <v>2004</v>
      </c>
      <c r="F25" s="43" t="s">
        <v>26</v>
      </c>
      <c r="G25" s="42" t="s">
        <v>31</v>
      </c>
      <c r="H25" s="51">
        <v>2.0069E-2</v>
      </c>
      <c r="I25" s="51">
        <f>H25-$H$23</f>
        <v>4.0499999999999911E-4</v>
      </c>
      <c r="J25" s="53">
        <f t="shared" si="0"/>
        <v>18.685534904579203</v>
      </c>
      <c r="L25" s="52"/>
      <c r="O25" s="45"/>
    </row>
    <row r="26" spans="1:15" s="44" customFormat="1" ht="19.95" customHeight="1" x14ac:dyDescent="0.25">
      <c r="A26" s="42">
        <v>4</v>
      </c>
      <c r="B26" s="43">
        <v>61</v>
      </c>
      <c r="C26" s="42">
        <v>10079505224</v>
      </c>
      <c r="D26" s="48" t="s">
        <v>84</v>
      </c>
      <c r="E26" s="47">
        <v>1997</v>
      </c>
      <c r="F26" s="43" t="s">
        <v>18</v>
      </c>
      <c r="G26" s="42" t="s">
        <v>31</v>
      </c>
      <c r="H26" s="51">
        <v>2.0104E-2</v>
      </c>
      <c r="I26" s="51">
        <f t="shared" ref="I26:I27" si="1">H26-$H$23</f>
        <v>4.3999999999999942E-4</v>
      </c>
      <c r="J26" s="53">
        <f t="shared" ref="J26:J27" si="2">$J$19/((H26*24))</f>
        <v>18.653004377238361</v>
      </c>
      <c r="O26" s="45"/>
    </row>
    <row r="27" spans="1:15" s="44" customFormat="1" ht="19.95" customHeight="1" x14ac:dyDescent="0.25">
      <c r="A27" s="42">
        <v>5</v>
      </c>
      <c r="B27" s="43">
        <v>3</v>
      </c>
      <c r="C27" s="42">
        <v>10093059356</v>
      </c>
      <c r="D27" s="48" t="s">
        <v>85</v>
      </c>
      <c r="E27" s="47">
        <v>2002</v>
      </c>
      <c r="F27" s="43" t="s">
        <v>18</v>
      </c>
      <c r="G27" s="42" t="s">
        <v>37</v>
      </c>
      <c r="H27" s="51">
        <v>2.0868000000000001E-2</v>
      </c>
      <c r="I27" s="51">
        <f t="shared" si="1"/>
        <v>1.2040000000000002E-3</v>
      </c>
      <c r="J27" s="53">
        <f t="shared" si="2"/>
        <v>17.970097757331796</v>
      </c>
      <c r="O27" s="45"/>
    </row>
    <row r="28" spans="1:15" s="44" customFormat="1" ht="19.95" customHeight="1" x14ac:dyDescent="0.25">
      <c r="A28" s="42">
        <v>6</v>
      </c>
      <c r="B28" s="43">
        <v>64</v>
      </c>
      <c r="C28" s="42">
        <v>10092259108</v>
      </c>
      <c r="D28" s="48" t="s">
        <v>86</v>
      </c>
      <c r="E28" s="47">
        <v>2004</v>
      </c>
      <c r="F28" s="43" t="s">
        <v>26</v>
      </c>
      <c r="G28" s="42" t="s">
        <v>31</v>
      </c>
      <c r="H28" s="51"/>
      <c r="I28" s="51"/>
      <c r="J28" s="43"/>
      <c r="L28" s="43" t="s">
        <v>47</v>
      </c>
      <c r="O28" s="45"/>
    </row>
    <row r="29" spans="1:15" s="44" customFormat="1" ht="19.95" customHeight="1" x14ac:dyDescent="0.25">
      <c r="A29" s="42" t="s">
        <v>117</v>
      </c>
      <c r="B29" s="43">
        <v>65</v>
      </c>
      <c r="C29" s="42">
        <v>10116263978</v>
      </c>
      <c r="D29" s="48" t="s">
        <v>87</v>
      </c>
      <c r="E29" s="47">
        <v>2005</v>
      </c>
      <c r="F29" s="43" t="s">
        <v>26</v>
      </c>
      <c r="G29" s="42" t="s">
        <v>31</v>
      </c>
      <c r="H29" s="51"/>
      <c r="I29" s="51"/>
      <c r="J29" s="43"/>
      <c r="O29" s="45"/>
    </row>
    <row r="30" spans="1:15" s="4" customFormat="1" ht="8.5500000000000007" customHeight="1" x14ac:dyDescent="0.25">
      <c r="A30" s="24"/>
      <c r="B30" s="9"/>
      <c r="C30" s="24"/>
      <c r="D30" s="25"/>
      <c r="E30" s="26"/>
      <c r="F30" s="27"/>
      <c r="G30" s="28"/>
      <c r="H30" s="29"/>
      <c r="I30" s="29"/>
      <c r="J30" s="30"/>
      <c r="K30" s="31"/>
      <c r="N30" s="39"/>
      <c r="O30" s="2"/>
    </row>
    <row r="31" spans="1:15" x14ac:dyDescent="0.25">
      <c r="A31" s="64" t="s">
        <v>42</v>
      </c>
      <c r="B31" s="64"/>
      <c r="C31" s="64"/>
      <c r="D31" s="64"/>
      <c r="E31" s="64"/>
      <c r="F31" s="64"/>
      <c r="G31" s="64" t="s">
        <v>3</v>
      </c>
      <c r="H31" s="64"/>
      <c r="I31" s="64"/>
      <c r="J31" s="64"/>
      <c r="K31" s="64"/>
      <c r="L31" s="64"/>
      <c r="N31" s="39"/>
    </row>
    <row r="32" spans="1:15" ht="13.8" x14ac:dyDescent="0.25">
      <c r="A32" s="1" t="s">
        <v>74</v>
      </c>
      <c r="B32" s="1"/>
      <c r="C32" s="21"/>
      <c r="G32" s="54" t="s">
        <v>27</v>
      </c>
      <c r="H32" s="55">
        <v>3</v>
      </c>
      <c r="I32" s="56"/>
      <c r="J32" s="57"/>
      <c r="K32" s="57" t="s">
        <v>25</v>
      </c>
      <c r="L32" s="54">
        <f>COUNTIF(F23:F29,"ЗМС")</f>
        <v>0</v>
      </c>
      <c r="N32" s="1"/>
      <c r="O32" s="1"/>
    </row>
    <row r="33" spans="1:15" ht="13.8" x14ac:dyDescent="0.25">
      <c r="A33" s="1" t="s">
        <v>75</v>
      </c>
      <c r="B33" s="1"/>
      <c r="C33" s="22"/>
      <c r="G33" s="58" t="s">
        <v>20</v>
      </c>
      <c r="H33" s="55">
        <f>H34+H39</f>
        <v>7</v>
      </c>
      <c r="I33" s="59"/>
      <c r="J33" s="57"/>
      <c r="K33" s="57" t="s">
        <v>15</v>
      </c>
      <c r="L33" s="54">
        <f>COUNTIF(F23:F29,"МСМК")</f>
        <v>0</v>
      </c>
      <c r="N33" s="1"/>
      <c r="O33" s="1"/>
    </row>
    <row r="34" spans="1:15" ht="13.8" x14ac:dyDescent="0.25">
      <c r="A34" s="1" t="s">
        <v>76</v>
      </c>
      <c r="B34" s="1"/>
      <c r="C34" s="6"/>
      <c r="G34" s="58" t="s">
        <v>21</v>
      </c>
      <c r="H34" s="55">
        <f>H35+H36+H37+H38</f>
        <v>7</v>
      </c>
      <c r="I34" s="59"/>
      <c r="J34" s="57"/>
      <c r="K34" s="57" t="s">
        <v>18</v>
      </c>
      <c r="L34" s="54">
        <f>COUNTIF(F23:F29,"МС")</f>
        <v>2</v>
      </c>
      <c r="N34" s="1"/>
      <c r="O34" s="1"/>
    </row>
    <row r="35" spans="1:15" ht="13.8" x14ac:dyDescent="0.25">
      <c r="A35" s="1" t="s">
        <v>77</v>
      </c>
      <c r="B35" s="1"/>
      <c r="C35" s="6"/>
      <c r="G35" s="58" t="s">
        <v>22</v>
      </c>
      <c r="H35" s="55">
        <f>COUNT(A23:A29)</f>
        <v>6</v>
      </c>
      <c r="I35" s="59"/>
      <c r="J35" s="57"/>
      <c r="K35" s="57" t="s">
        <v>26</v>
      </c>
      <c r="L35" s="54">
        <f>COUNTIF(F23:F29,"КМС")</f>
        <v>5</v>
      </c>
      <c r="N35" s="1"/>
      <c r="O35" s="1"/>
    </row>
    <row r="36" spans="1:15" ht="13.8" x14ac:dyDescent="0.25">
      <c r="B36" s="1"/>
      <c r="C36" s="6"/>
      <c r="G36" s="58" t="s">
        <v>23</v>
      </c>
      <c r="H36" s="55">
        <f>COUNTIF(A23:A29,"НФ")</f>
        <v>0</v>
      </c>
      <c r="I36" s="59"/>
      <c r="J36" s="57"/>
      <c r="K36" s="57" t="s">
        <v>36</v>
      </c>
      <c r="L36" s="54">
        <f>COUNTIF(F23:F29,"1 СР")</f>
        <v>0</v>
      </c>
      <c r="N36" s="1"/>
      <c r="O36" s="1"/>
    </row>
    <row r="37" spans="1:15" ht="13.8" x14ac:dyDescent="0.25">
      <c r="B37" s="1"/>
      <c r="C37" s="1"/>
      <c r="G37" s="58" t="s">
        <v>28</v>
      </c>
      <c r="H37" s="55">
        <f>COUNTIF(A23:A29,"ДСКВ")</f>
        <v>0</v>
      </c>
      <c r="I37" s="59"/>
      <c r="J37" s="57"/>
      <c r="K37" s="57" t="s">
        <v>72</v>
      </c>
      <c r="L37" s="54">
        <f>COUNTIF(F23:F29,"2 СР")</f>
        <v>0</v>
      </c>
      <c r="N37" s="1"/>
      <c r="O37" s="1"/>
    </row>
    <row r="38" spans="1:15" ht="13.8" x14ac:dyDescent="0.25">
      <c r="B38" s="1"/>
      <c r="C38" s="1"/>
      <c r="G38" s="58" t="s">
        <v>24</v>
      </c>
      <c r="H38" s="55">
        <f>COUNTIF(A23:A29,"НС")</f>
        <v>1</v>
      </c>
      <c r="I38" s="59"/>
      <c r="J38" s="57"/>
      <c r="K38" s="57" t="s">
        <v>73</v>
      </c>
      <c r="L38" s="54">
        <f>COUNTIF(F23:F29,"3 СР")</f>
        <v>0</v>
      </c>
      <c r="N38" s="1"/>
      <c r="O38" s="1"/>
    </row>
    <row r="39" spans="1:15" ht="6.45" customHeight="1" x14ac:dyDescent="0.25">
      <c r="B39" s="1"/>
      <c r="C39" s="1"/>
      <c r="I39" s="23"/>
      <c r="K39" s="5"/>
      <c r="L39" s="23"/>
    </row>
    <row r="40" spans="1:15" x14ac:dyDescent="0.25">
      <c r="A40" s="65" t="s">
        <v>38</v>
      </c>
      <c r="B40" s="65"/>
      <c r="C40" s="65"/>
      <c r="D40" s="65"/>
      <c r="E40" s="65" t="s">
        <v>7</v>
      </c>
      <c r="F40" s="65"/>
      <c r="G40" s="65"/>
      <c r="H40" s="65"/>
      <c r="I40" s="65" t="s">
        <v>2</v>
      </c>
      <c r="J40" s="65"/>
      <c r="K40" s="65"/>
      <c r="L40" s="65"/>
    </row>
    <row r="41" spans="1:15" x14ac:dyDescent="0.2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</row>
    <row r="42" spans="1:15" x14ac:dyDescent="0.25">
      <c r="A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5" x14ac:dyDescent="0.25">
      <c r="A43" s="50"/>
      <c r="D43" s="50"/>
      <c r="E43" s="50"/>
      <c r="F43" s="50"/>
      <c r="G43" s="50"/>
      <c r="H43" s="50"/>
      <c r="I43" s="50"/>
      <c r="J43" s="50"/>
      <c r="K43" s="50"/>
      <c r="L43" s="50"/>
    </row>
    <row r="44" spans="1:15" x14ac:dyDescent="0.2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</row>
    <row r="45" spans="1:15" x14ac:dyDescent="0.25">
      <c r="A45" s="62" t="s">
        <v>39</v>
      </c>
      <c r="B45" s="62"/>
      <c r="C45" s="62"/>
      <c r="D45" s="62"/>
      <c r="E45" s="62" t="str">
        <f>G17</f>
        <v>ИВАШИН И.Е. (ВК, г.Челябинск)</v>
      </c>
      <c r="F45" s="62"/>
      <c r="G45" s="62"/>
      <c r="H45" s="62"/>
      <c r="I45" s="62" t="str">
        <f>G18</f>
        <v>СТРЕЖНЕВА Д.А. (ВК, г. Челябинск )</v>
      </c>
      <c r="J45" s="62"/>
      <c r="K45" s="62"/>
      <c r="L45" s="62"/>
    </row>
  </sheetData>
  <mergeCells count="37"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31:F31"/>
    <mergeCell ref="G31:L31"/>
    <mergeCell ref="A15:G15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A45:D45"/>
    <mergeCell ref="E45:H45"/>
    <mergeCell ref="I45:L45"/>
    <mergeCell ref="A40:D40"/>
    <mergeCell ref="E40:H40"/>
    <mergeCell ref="I40:L40"/>
    <mergeCell ref="A41:E41"/>
    <mergeCell ref="F41:L41"/>
    <mergeCell ref="A44:E44"/>
    <mergeCell ref="F44:L44"/>
  </mergeCells>
  <conditionalFormatting sqref="B46:B1048576 B37:B44 B1 B31 B6:B7 B13:B22 B9:B11">
    <cfRule type="duplicateValues" dxfId="24" priority="5"/>
  </conditionalFormatting>
  <conditionalFormatting sqref="B2">
    <cfRule type="duplicateValues" dxfId="23" priority="4"/>
  </conditionalFormatting>
  <conditionalFormatting sqref="B3">
    <cfRule type="duplicateValues" dxfId="22" priority="3"/>
  </conditionalFormatting>
  <conditionalFormatting sqref="B32:B36">
    <cfRule type="duplicateValues" dxfId="21" priority="2"/>
  </conditionalFormatting>
  <conditionalFormatting sqref="B45">
    <cfRule type="duplicateValues" dxfId="20" priority="1"/>
  </conditionalFormatting>
  <pageMargins left="0.2" right="0.2" top="0.25" bottom="0.25" header="0.3" footer="0.3"/>
  <pageSetup paperSize="256" scale="45" orientation="portrait" verticalDpi="0" r:id="rId1"/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4C349-1CA6-4E67-941F-2AE90BBB7EE1}">
  <sheetPr>
    <tabColor rgb="FF00B050"/>
  </sheetPr>
  <dimension ref="A1:Q64"/>
  <sheetViews>
    <sheetView view="pageBreakPreview" topLeftCell="A4" zoomScale="63" zoomScaleNormal="100" zoomScaleSheetLayoutView="63" workbookViewId="0">
      <selection activeCell="O8" sqref="O8"/>
    </sheetView>
  </sheetViews>
  <sheetFormatPr defaultColWidth="9.21875" defaultRowHeight="21" x14ac:dyDescent="0.25"/>
  <cols>
    <col min="1" max="1" width="8.77734375" style="1" customWidth="1"/>
    <col min="2" max="2" width="8.33203125" style="50" customWidth="1"/>
    <col min="3" max="3" width="16.21875" style="50" customWidth="1"/>
    <col min="4" max="4" width="21.44140625" style="1" customWidth="1"/>
    <col min="5" max="5" width="12.6640625" style="1" customWidth="1"/>
    <col min="6" max="6" width="11" style="1" customWidth="1"/>
    <col min="7" max="7" width="27.88671875" style="1" customWidth="1"/>
    <col min="8" max="8" width="13" style="1" customWidth="1"/>
    <col min="9" max="9" width="12.6640625" style="1" customWidth="1"/>
    <col min="10" max="10" width="13.44140625" style="5" customWidth="1"/>
    <col min="11" max="11" width="14" style="1" customWidth="1"/>
    <col min="12" max="12" width="16.33203125" style="1" customWidth="1"/>
    <col min="13" max="13" width="9.21875" style="1"/>
    <col min="14" max="15" width="15" style="2" customWidth="1"/>
    <col min="16" max="16384" width="9.21875" style="1"/>
  </cols>
  <sheetData>
    <row r="1" spans="1:17" ht="20.55" customHeight="1" x14ac:dyDescent="0.25">
      <c r="A1" s="71" t="s">
        <v>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7" ht="20.55" customHeight="1" x14ac:dyDescent="0.25">
      <c r="A2" s="71" t="s">
        <v>48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7" ht="20.55" customHeight="1" x14ac:dyDescent="0.25">
      <c r="A3" s="71" t="s">
        <v>49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7" ht="20.55" customHeight="1" x14ac:dyDescent="0.4">
      <c r="A4" s="71" t="s">
        <v>50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O4" s="36"/>
    </row>
    <row r="5" spans="1:17" ht="7.2" customHeight="1" x14ac:dyDescent="0.4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O5" s="36"/>
    </row>
    <row r="6" spans="1:17" s="2" customFormat="1" x14ac:dyDescent="0.3">
      <c r="A6" s="70" t="s">
        <v>51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Q6" s="11"/>
    </row>
    <row r="7" spans="1:17" s="2" customFormat="1" ht="18" customHeight="1" x14ac:dyDescent="0.25">
      <c r="A7" s="70" t="s">
        <v>12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7" s="2" customFormat="1" ht="22.8" customHeight="1" x14ac:dyDescent="0.25">
      <c r="A8" s="60" t="s">
        <v>52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7" ht="19.5" customHeight="1" x14ac:dyDescent="0.25">
      <c r="A9" s="60" t="s">
        <v>16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7" ht="18" customHeight="1" x14ac:dyDescent="0.25">
      <c r="A10" s="60" t="s">
        <v>43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7" ht="19.5" customHeight="1" x14ac:dyDescent="0.25">
      <c r="A11" s="60" t="s">
        <v>88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7" ht="8.5500000000000007" customHeight="1" x14ac:dyDescent="0.2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7" s="34" customFormat="1" x14ac:dyDescent="0.3">
      <c r="A13" s="32" t="s">
        <v>54</v>
      </c>
      <c r="B13" s="49"/>
      <c r="C13" s="49"/>
      <c r="D13" s="33"/>
      <c r="G13" s="13" t="s">
        <v>89</v>
      </c>
      <c r="H13" s="38"/>
      <c r="J13" s="35"/>
      <c r="K13" s="13"/>
      <c r="L13" s="13" t="s">
        <v>44</v>
      </c>
      <c r="N13" s="2"/>
      <c r="O13" s="2"/>
    </row>
    <row r="14" spans="1:17" s="34" customFormat="1" x14ac:dyDescent="0.3">
      <c r="A14" s="32" t="s">
        <v>55</v>
      </c>
      <c r="B14" s="49"/>
      <c r="C14" s="49"/>
      <c r="D14" s="33"/>
      <c r="G14" s="13" t="s">
        <v>90</v>
      </c>
      <c r="J14" s="35"/>
      <c r="K14" s="13"/>
      <c r="L14" s="13" t="s">
        <v>59</v>
      </c>
      <c r="N14" s="2"/>
      <c r="O14" s="2"/>
    </row>
    <row r="15" spans="1:17" x14ac:dyDescent="0.25">
      <c r="A15" s="66" t="s">
        <v>41</v>
      </c>
      <c r="B15" s="66"/>
      <c r="C15" s="66"/>
      <c r="D15" s="66"/>
      <c r="E15" s="66"/>
      <c r="F15" s="66"/>
      <c r="G15" s="66"/>
      <c r="H15" s="15" t="s">
        <v>0</v>
      </c>
      <c r="I15" s="15"/>
      <c r="J15" s="16"/>
      <c r="K15" s="15"/>
      <c r="L15" s="15"/>
    </row>
    <row r="16" spans="1:17" x14ac:dyDescent="0.25">
      <c r="A16" s="19"/>
      <c r="B16" s="17"/>
      <c r="C16" s="17"/>
      <c r="D16" s="19"/>
      <c r="E16" s="7"/>
      <c r="F16" s="19"/>
      <c r="G16" s="14"/>
      <c r="H16" s="18" t="s">
        <v>33</v>
      </c>
      <c r="I16" s="7"/>
      <c r="J16" s="12"/>
      <c r="K16" s="7"/>
      <c r="L16" s="20"/>
    </row>
    <row r="17" spans="1:15" x14ac:dyDescent="0.25">
      <c r="A17" s="19" t="s">
        <v>13</v>
      </c>
      <c r="B17" s="17"/>
      <c r="E17" s="7"/>
      <c r="F17" s="19"/>
      <c r="G17" s="14" t="s">
        <v>61</v>
      </c>
      <c r="H17" s="18" t="s">
        <v>34</v>
      </c>
      <c r="I17" s="7"/>
      <c r="J17" s="12"/>
      <c r="K17" s="7"/>
      <c r="L17" s="14"/>
    </row>
    <row r="18" spans="1:15" x14ac:dyDescent="0.25">
      <c r="A18" s="19" t="s">
        <v>14</v>
      </c>
      <c r="B18" s="17"/>
      <c r="C18" s="17"/>
      <c r="D18" s="14"/>
      <c r="E18" s="7"/>
      <c r="F18" s="19"/>
      <c r="G18" s="14" t="s">
        <v>62</v>
      </c>
      <c r="H18" s="18" t="s">
        <v>35</v>
      </c>
      <c r="I18" s="7"/>
      <c r="J18" s="12"/>
      <c r="K18" s="7"/>
      <c r="L18" s="14"/>
    </row>
    <row r="19" spans="1:15" x14ac:dyDescent="0.25">
      <c r="A19" s="19" t="s">
        <v>11</v>
      </c>
      <c r="G19" s="14" t="s">
        <v>63</v>
      </c>
      <c r="H19" s="18" t="s">
        <v>32</v>
      </c>
      <c r="I19" s="7"/>
      <c r="J19" s="46">
        <v>12.6</v>
      </c>
      <c r="K19" s="49"/>
      <c r="L19" s="20" t="s">
        <v>60</v>
      </c>
    </row>
    <row r="20" spans="1:15" ht="13.5" customHeight="1" x14ac:dyDescent="0.25">
      <c r="A20" s="19"/>
      <c r="G20" s="14"/>
      <c r="H20" s="18"/>
      <c r="I20" s="7"/>
      <c r="J20" s="12"/>
      <c r="K20" s="49"/>
      <c r="L20" s="20"/>
    </row>
    <row r="21" spans="1:15" s="3" customFormat="1" ht="21" customHeight="1" x14ac:dyDescent="0.25">
      <c r="A21" s="67" t="s">
        <v>4</v>
      </c>
      <c r="B21" s="68" t="s">
        <v>8</v>
      </c>
      <c r="C21" s="68" t="s">
        <v>30</v>
      </c>
      <c r="D21" s="68" t="s">
        <v>1</v>
      </c>
      <c r="E21" s="68" t="s">
        <v>29</v>
      </c>
      <c r="F21" s="68" t="s">
        <v>6</v>
      </c>
      <c r="G21" s="68" t="s">
        <v>9</v>
      </c>
      <c r="H21" s="68" t="s">
        <v>5</v>
      </c>
      <c r="I21" s="68" t="s">
        <v>19</v>
      </c>
      <c r="J21" s="69" t="s">
        <v>17</v>
      </c>
      <c r="K21" s="61" t="s">
        <v>40</v>
      </c>
      <c r="L21" s="61" t="s">
        <v>10</v>
      </c>
      <c r="N21" s="37"/>
      <c r="O21" s="37"/>
    </row>
    <row r="22" spans="1:15" s="3" customFormat="1" ht="13.5" customHeight="1" x14ac:dyDescent="0.25">
      <c r="A22" s="67"/>
      <c r="B22" s="68"/>
      <c r="C22" s="68"/>
      <c r="D22" s="68"/>
      <c r="E22" s="68"/>
      <c r="F22" s="68"/>
      <c r="G22" s="68"/>
      <c r="H22" s="68"/>
      <c r="I22" s="68"/>
      <c r="J22" s="69"/>
      <c r="K22" s="61"/>
      <c r="L22" s="61"/>
      <c r="N22" s="37"/>
      <c r="O22" s="37"/>
    </row>
    <row r="23" spans="1:15" s="44" customFormat="1" ht="19.95" customHeight="1" x14ac:dyDescent="0.25">
      <c r="A23" s="42">
        <v>1</v>
      </c>
      <c r="B23" s="43">
        <v>15</v>
      </c>
      <c r="C23" s="42">
        <v>10118096066</v>
      </c>
      <c r="D23" s="48" t="s">
        <v>91</v>
      </c>
      <c r="E23" s="47">
        <v>2007</v>
      </c>
      <c r="F23" s="43" t="s">
        <v>26</v>
      </c>
      <c r="G23" s="42" t="s">
        <v>31</v>
      </c>
      <c r="H23" s="51">
        <v>2.2095E-2</v>
      </c>
      <c r="I23" s="51"/>
      <c r="J23" s="53">
        <f>$J$19/((H23*24))</f>
        <v>23.76103190767142</v>
      </c>
      <c r="O23" s="45"/>
    </row>
    <row r="24" spans="1:15" s="44" customFormat="1" ht="19.95" customHeight="1" x14ac:dyDescent="0.25">
      <c r="A24" s="42">
        <v>2</v>
      </c>
      <c r="B24" s="43">
        <v>27</v>
      </c>
      <c r="C24" s="42">
        <v>10131638680</v>
      </c>
      <c r="D24" s="48" t="s">
        <v>92</v>
      </c>
      <c r="E24" s="47">
        <v>2008</v>
      </c>
      <c r="F24" s="43" t="s">
        <v>36</v>
      </c>
      <c r="G24" s="42" t="s">
        <v>31</v>
      </c>
      <c r="H24" s="51">
        <v>2.3390999999999999E-2</v>
      </c>
      <c r="I24" s="51">
        <f>H24-$H$23</f>
        <v>1.2959999999999985E-3</v>
      </c>
      <c r="J24" s="53">
        <f t="shared" ref="J24:J27" si="0">$J$19/((H24*24))</f>
        <v>22.444529947415671</v>
      </c>
      <c r="O24" s="45"/>
    </row>
    <row r="25" spans="1:15" s="44" customFormat="1" ht="19.95" customHeight="1" x14ac:dyDescent="0.25">
      <c r="A25" s="42">
        <v>3</v>
      </c>
      <c r="B25" s="43">
        <v>16</v>
      </c>
      <c r="C25" s="42">
        <v>10106605307</v>
      </c>
      <c r="D25" s="48" t="s">
        <v>93</v>
      </c>
      <c r="E25" s="47">
        <v>2007</v>
      </c>
      <c r="F25" s="43" t="s">
        <v>26</v>
      </c>
      <c r="G25" s="42" t="s">
        <v>31</v>
      </c>
      <c r="H25" s="51">
        <v>2.3564999999999999E-2</v>
      </c>
      <c r="I25" s="51">
        <f>H25-$H$23</f>
        <v>1.4699999999999991E-3</v>
      </c>
      <c r="J25" s="53">
        <f t="shared" si="0"/>
        <v>22.278803309993634</v>
      </c>
      <c r="L25" s="52"/>
      <c r="O25" s="45"/>
    </row>
    <row r="26" spans="1:15" s="44" customFormat="1" ht="19.95" customHeight="1" x14ac:dyDescent="0.25">
      <c r="A26" s="42">
        <v>4</v>
      </c>
      <c r="B26" s="43">
        <v>140</v>
      </c>
      <c r="C26" s="42">
        <v>10102330738</v>
      </c>
      <c r="D26" s="48" t="s">
        <v>94</v>
      </c>
      <c r="E26" s="47">
        <v>2007</v>
      </c>
      <c r="F26" s="43" t="s">
        <v>26</v>
      </c>
      <c r="G26" s="42" t="s">
        <v>65</v>
      </c>
      <c r="H26" s="51">
        <v>2.4097E-2</v>
      </c>
      <c r="I26" s="51">
        <f t="shared" ref="I26:I30" si="1">H26-$H$23</f>
        <v>2.0020000000000003E-3</v>
      </c>
      <c r="J26" s="53">
        <f t="shared" si="0"/>
        <v>21.786944432916961</v>
      </c>
      <c r="O26" s="45"/>
    </row>
    <row r="27" spans="1:15" s="44" customFormat="1" ht="19.95" customHeight="1" x14ac:dyDescent="0.25">
      <c r="A27" s="42">
        <v>5</v>
      </c>
      <c r="B27" s="43">
        <v>17</v>
      </c>
      <c r="C27" s="42">
        <v>10120341113</v>
      </c>
      <c r="D27" s="48" t="s">
        <v>95</v>
      </c>
      <c r="E27" s="47">
        <v>2007</v>
      </c>
      <c r="F27" s="43" t="s">
        <v>26</v>
      </c>
      <c r="G27" s="42" t="s">
        <v>31</v>
      </c>
      <c r="H27" s="51">
        <v>2.4653000000000001E-2</v>
      </c>
      <c r="I27" s="51">
        <f t="shared" si="1"/>
        <v>2.5580000000000012E-3</v>
      </c>
      <c r="J27" s="53">
        <f t="shared" si="0"/>
        <v>21.295582687705352</v>
      </c>
      <c r="O27" s="45"/>
    </row>
    <row r="28" spans="1:15" s="44" customFormat="1" ht="19.95" customHeight="1" x14ac:dyDescent="0.25">
      <c r="A28" s="42">
        <v>6</v>
      </c>
      <c r="B28" s="43">
        <v>18</v>
      </c>
      <c r="C28" s="42">
        <v>10120341416</v>
      </c>
      <c r="D28" s="48" t="s">
        <v>96</v>
      </c>
      <c r="E28" s="47">
        <v>2007</v>
      </c>
      <c r="F28" s="43" t="s">
        <v>36</v>
      </c>
      <c r="G28" s="42" t="s">
        <v>31</v>
      </c>
      <c r="H28" s="51">
        <v>2.5093000000000001E-2</v>
      </c>
      <c r="I28" s="51">
        <f t="shared" si="1"/>
        <v>2.9980000000000007E-3</v>
      </c>
      <c r="J28" s="53">
        <f t="shared" ref="J28:J30" si="2">$J$19/((H28*24))</f>
        <v>20.922169529350814</v>
      </c>
      <c r="L28" s="43"/>
      <c r="O28" s="45"/>
    </row>
    <row r="29" spans="1:15" s="44" customFormat="1" ht="19.95" customHeight="1" x14ac:dyDescent="0.25">
      <c r="A29" s="42">
        <v>7</v>
      </c>
      <c r="B29" s="43">
        <v>35</v>
      </c>
      <c r="C29" s="42">
        <v>10131111446</v>
      </c>
      <c r="D29" s="48" t="s">
        <v>97</v>
      </c>
      <c r="E29" s="47">
        <v>2008</v>
      </c>
      <c r="F29" s="43" t="s">
        <v>36</v>
      </c>
      <c r="G29" s="42" t="s">
        <v>31</v>
      </c>
      <c r="H29" s="51">
        <v>2.5277999999999998E-2</v>
      </c>
      <c r="I29" s="51">
        <f t="shared" si="1"/>
        <v>3.1829999999999983E-3</v>
      </c>
      <c r="J29" s="53">
        <f t="shared" si="2"/>
        <v>20.769048184191789</v>
      </c>
      <c r="L29" s="43"/>
      <c r="O29" s="45"/>
    </row>
    <row r="30" spans="1:15" s="44" customFormat="1" ht="19.95" customHeight="1" x14ac:dyDescent="0.25">
      <c r="A30" s="42">
        <v>8</v>
      </c>
      <c r="B30" s="43">
        <v>19</v>
      </c>
      <c r="C30" s="42">
        <v>10113802000</v>
      </c>
      <c r="D30" s="48" t="s">
        <v>98</v>
      </c>
      <c r="E30" s="47">
        <v>2007</v>
      </c>
      <c r="F30" s="43" t="s">
        <v>26</v>
      </c>
      <c r="G30" s="42" t="s">
        <v>31</v>
      </c>
      <c r="H30" s="51">
        <v>2.5509E-2</v>
      </c>
      <c r="I30" s="51">
        <f t="shared" si="1"/>
        <v>3.4140000000000004E-3</v>
      </c>
      <c r="J30" s="53">
        <f t="shared" si="2"/>
        <v>20.58097142185111</v>
      </c>
      <c r="L30" s="43"/>
      <c r="O30" s="45"/>
    </row>
    <row r="31" spans="1:15" s="44" customFormat="1" ht="19.95" customHeight="1" x14ac:dyDescent="0.25">
      <c r="A31" s="42">
        <v>9</v>
      </c>
      <c r="B31" s="43">
        <v>34</v>
      </c>
      <c r="C31" s="42">
        <v>10131110840</v>
      </c>
      <c r="D31" s="48" t="s">
        <v>99</v>
      </c>
      <c r="E31" s="47">
        <v>2008</v>
      </c>
      <c r="F31" s="43" t="s">
        <v>36</v>
      </c>
      <c r="G31" s="42" t="s">
        <v>31</v>
      </c>
      <c r="H31" s="51"/>
      <c r="I31" s="51"/>
      <c r="J31" s="43"/>
      <c r="L31" s="43" t="s">
        <v>47</v>
      </c>
      <c r="O31" s="45"/>
    </row>
    <row r="32" spans="1:15" s="44" customFormat="1" ht="19.95" customHeight="1" x14ac:dyDescent="0.25">
      <c r="A32" s="42">
        <v>10</v>
      </c>
      <c r="B32" s="43">
        <v>139</v>
      </c>
      <c r="C32" s="42">
        <v>10104581037</v>
      </c>
      <c r="D32" s="48" t="s">
        <v>100</v>
      </c>
      <c r="E32" s="47">
        <v>2007</v>
      </c>
      <c r="F32" s="43" t="s">
        <v>36</v>
      </c>
      <c r="G32" s="42" t="s">
        <v>65</v>
      </c>
      <c r="H32" s="51"/>
      <c r="I32" s="51"/>
      <c r="J32" s="43"/>
      <c r="L32" s="43" t="s">
        <v>47</v>
      </c>
      <c r="O32" s="45"/>
    </row>
    <row r="33" spans="1:15" s="44" customFormat="1" ht="19.95" customHeight="1" x14ac:dyDescent="0.25">
      <c r="A33" s="42">
        <v>11</v>
      </c>
      <c r="B33" s="43">
        <v>137</v>
      </c>
      <c r="C33" s="42">
        <v>10112203722</v>
      </c>
      <c r="D33" s="48" t="s">
        <v>101</v>
      </c>
      <c r="E33" s="47">
        <v>2008</v>
      </c>
      <c r="F33" s="43" t="s">
        <v>72</v>
      </c>
      <c r="G33" s="42" t="s">
        <v>65</v>
      </c>
      <c r="H33" s="51"/>
      <c r="I33" s="51"/>
      <c r="J33" s="43"/>
      <c r="L33" s="43" t="s">
        <v>47</v>
      </c>
      <c r="O33" s="45"/>
    </row>
    <row r="34" spans="1:15" s="44" customFormat="1" ht="19.95" customHeight="1" x14ac:dyDescent="0.25">
      <c r="A34" s="42">
        <v>12</v>
      </c>
      <c r="B34" s="43">
        <v>22</v>
      </c>
      <c r="C34" s="42">
        <v>10138925707</v>
      </c>
      <c r="D34" s="48" t="s">
        <v>102</v>
      </c>
      <c r="E34" s="47">
        <v>2007</v>
      </c>
      <c r="F34" s="43" t="s">
        <v>36</v>
      </c>
      <c r="G34" s="42" t="s">
        <v>31</v>
      </c>
      <c r="H34" s="51"/>
      <c r="I34" s="51"/>
      <c r="J34" s="43"/>
      <c r="L34" s="43" t="s">
        <v>47</v>
      </c>
      <c r="O34" s="45"/>
    </row>
    <row r="35" spans="1:15" s="44" customFormat="1" ht="19.95" customHeight="1" x14ac:dyDescent="0.25">
      <c r="A35" s="42">
        <v>13</v>
      </c>
      <c r="B35" s="43">
        <v>28</v>
      </c>
      <c r="C35" s="42">
        <v>10131105685</v>
      </c>
      <c r="D35" s="48" t="s">
        <v>103</v>
      </c>
      <c r="E35" s="47">
        <v>2008</v>
      </c>
      <c r="F35" s="43" t="s">
        <v>73</v>
      </c>
      <c r="G35" s="42" t="s">
        <v>31</v>
      </c>
      <c r="H35" s="51"/>
      <c r="I35" s="51"/>
      <c r="J35" s="43"/>
      <c r="L35" s="43" t="s">
        <v>47</v>
      </c>
      <c r="O35" s="45"/>
    </row>
    <row r="36" spans="1:15" s="44" customFormat="1" ht="19.95" customHeight="1" x14ac:dyDescent="0.25">
      <c r="A36" s="42">
        <v>14</v>
      </c>
      <c r="B36" s="43">
        <v>120</v>
      </c>
      <c r="C36" s="42">
        <v>10139117481</v>
      </c>
      <c r="D36" s="48" t="s">
        <v>104</v>
      </c>
      <c r="E36" s="47">
        <v>2008</v>
      </c>
      <c r="F36" s="43" t="s">
        <v>72</v>
      </c>
      <c r="G36" s="42" t="s">
        <v>31</v>
      </c>
      <c r="H36" s="51"/>
      <c r="I36" s="51"/>
      <c r="J36" s="43"/>
      <c r="L36" s="43" t="s">
        <v>47</v>
      </c>
      <c r="O36" s="45"/>
    </row>
    <row r="37" spans="1:15" s="44" customFormat="1" ht="19.95" customHeight="1" x14ac:dyDescent="0.25">
      <c r="A37" s="42">
        <v>15</v>
      </c>
      <c r="B37" s="43">
        <v>132</v>
      </c>
      <c r="C37" s="42">
        <v>10120791959</v>
      </c>
      <c r="D37" s="48" t="s">
        <v>105</v>
      </c>
      <c r="E37" s="47">
        <v>2008</v>
      </c>
      <c r="F37" s="43" t="s">
        <v>73</v>
      </c>
      <c r="G37" s="42" t="s">
        <v>69</v>
      </c>
      <c r="H37" s="51"/>
      <c r="I37" s="51"/>
      <c r="J37" s="43"/>
      <c r="L37" s="43" t="s">
        <v>47</v>
      </c>
      <c r="O37" s="45"/>
    </row>
    <row r="38" spans="1:15" s="44" customFormat="1" ht="19.95" customHeight="1" x14ac:dyDescent="0.25">
      <c r="A38" s="42">
        <v>16</v>
      </c>
      <c r="B38" s="43">
        <v>420</v>
      </c>
      <c r="C38" s="42">
        <v>10138881449</v>
      </c>
      <c r="D38" s="48" t="s">
        <v>106</v>
      </c>
      <c r="E38" s="47">
        <v>2008</v>
      </c>
      <c r="F38" s="43" t="s">
        <v>73</v>
      </c>
      <c r="G38" s="42" t="s">
        <v>31</v>
      </c>
      <c r="H38" s="51"/>
      <c r="I38" s="51"/>
      <c r="J38" s="43"/>
      <c r="L38" s="43" t="s">
        <v>47</v>
      </c>
      <c r="O38" s="45"/>
    </row>
    <row r="39" spans="1:15" s="44" customFormat="1" ht="19.95" customHeight="1" x14ac:dyDescent="0.25">
      <c r="A39" s="42">
        <v>17</v>
      </c>
      <c r="B39" s="43">
        <v>33</v>
      </c>
      <c r="C39" s="42">
        <v>10139199125</v>
      </c>
      <c r="D39" s="48" t="s">
        <v>107</v>
      </c>
      <c r="E39" s="47">
        <v>2008</v>
      </c>
      <c r="F39" s="43" t="s">
        <v>73</v>
      </c>
      <c r="G39" s="42" t="s">
        <v>31</v>
      </c>
      <c r="H39" s="51"/>
      <c r="I39" s="51"/>
      <c r="J39" s="43"/>
      <c r="L39" s="43" t="s">
        <v>47</v>
      </c>
      <c r="O39" s="45"/>
    </row>
    <row r="40" spans="1:15" s="44" customFormat="1" ht="19.95" customHeight="1" x14ac:dyDescent="0.25">
      <c r="A40" s="42">
        <v>18</v>
      </c>
      <c r="B40" s="43">
        <v>29</v>
      </c>
      <c r="C40" s="42">
        <v>10131105382</v>
      </c>
      <c r="D40" s="48" t="s">
        <v>108</v>
      </c>
      <c r="E40" s="47">
        <v>2008</v>
      </c>
      <c r="F40" s="43" t="s">
        <v>72</v>
      </c>
      <c r="G40" s="42" t="s">
        <v>31</v>
      </c>
      <c r="H40" s="51"/>
      <c r="I40" s="51"/>
      <c r="J40" s="43"/>
      <c r="L40" s="43" t="s">
        <v>47</v>
      </c>
      <c r="O40" s="45"/>
    </row>
    <row r="41" spans="1:15" s="44" customFormat="1" ht="19.95" customHeight="1" x14ac:dyDescent="0.25">
      <c r="A41" s="42">
        <v>19</v>
      </c>
      <c r="B41" s="43">
        <v>118</v>
      </c>
      <c r="C41" s="42">
        <v>10139197812</v>
      </c>
      <c r="D41" s="48" t="s">
        <v>109</v>
      </c>
      <c r="E41" s="47">
        <v>2008</v>
      </c>
      <c r="F41" s="43" t="s">
        <v>118</v>
      </c>
      <c r="G41" s="42" t="s">
        <v>31</v>
      </c>
      <c r="H41" s="51"/>
      <c r="I41" s="51"/>
      <c r="J41" s="43"/>
      <c r="L41" s="43" t="s">
        <v>47</v>
      </c>
      <c r="O41" s="45"/>
    </row>
    <row r="42" spans="1:15" s="44" customFormat="1" ht="19.95" customHeight="1" x14ac:dyDescent="0.25">
      <c r="A42" s="42">
        <v>20</v>
      </c>
      <c r="B42" s="43">
        <v>131</v>
      </c>
      <c r="C42" s="42">
        <v>10117503659</v>
      </c>
      <c r="D42" s="48" t="s">
        <v>110</v>
      </c>
      <c r="E42" s="47">
        <v>2008</v>
      </c>
      <c r="F42" s="43" t="s">
        <v>119</v>
      </c>
      <c r="G42" s="42" t="s">
        <v>69</v>
      </c>
      <c r="H42" s="51"/>
      <c r="I42" s="51"/>
      <c r="J42" s="43"/>
      <c r="L42" s="43" t="s">
        <v>47</v>
      </c>
      <c r="O42" s="45"/>
    </row>
    <row r="43" spans="1:15" s="44" customFormat="1" ht="19.95" customHeight="1" x14ac:dyDescent="0.25">
      <c r="A43" s="42">
        <v>21</v>
      </c>
      <c r="B43" s="43">
        <v>38</v>
      </c>
      <c r="C43" s="42">
        <v>10139199327</v>
      </c>
      <c r="D43" s="48" t="s">
        <v>111</v>
      </c>
      <c r="E43" s="47">
        <v>2008</v>
      </c>
      <c r="F43" s="43" t="s">
        <v>72</v>
      </c>
      <c r="G43" s="42" t="s">
        <v>31</v>
      </c>
      <c r="H43" s="51"/>
      <c r="I43" s="51"/>
      <c r="J43" s="43"/>
      <c r="L43" s="43" t="s">
        <v>47</v>
      </c>
      <c r="O43" s="45"/>
    </row>
    <row r="44" spans="1:15" s="44" customFormat="1" ht="19.95" customHeight="1" x14ac:dyDescent="0.25">
      <c r="A44" s="42">
        <v>22</v>
      </c>
      <c r="B44" s="43">
        <v>25</v>
      </c>
      <c r="C44" s="42">
        <v>10139213067</v>
      </c>
      <c r="D44" s="48" t="s">
        <v>112</v>
      </c>
      <c r="E44" s="47">
        <v>2007</v>
      </c>
      <c r="F44" s="43" t="s">
        <v>73</v>
      </c>
      <c r="G44" s="42" t="s">
        <v>31</v>
      </c>
      <c r="H44" s="51"/>
      <c r="I44" s="51"/>
      <c r="J44" s="43"/>
      <c r="L44" s="43" t="s">
        <v>47</v>
      </c>
      <c r="O44" s="45"/>
    </row>
    <row r="45" spans="1:15" s="44" customFormat="1" ht="19.95" customHeight="1" x14ac:dyDescent="0.25">
      <c r="A45" s="42">
        <v>23</v>
      </c>
      <c r="B45" s="43">
        <v>31</v>
      </c>
      <c r="C45" s="42"/>
      <c r="D45" s="48" t="s">
        <v>113</v>
      </c>
      <c r="E45" s="47">
        <v>2008</v>
      </c>
      <c r="F45" s="43" t="s">
        <v>72</v>
      </c>
      <c r="G45" s="42" t="s">
        <v>31</v>
      </c>
      <c r="H45" s="51"/>
      <c r="I45" s="51"/>
      <c r="J45" s="43"/>
      <c r="L45" s="43" t="s">
        <v>47</v>
      </c>
      <c r="O45" s="45"/>
    </row>
    <row r="46" spans="1:15" s="44" customFormat="1" ht="19.95" customHeight="1" x14ac:dyDescent="0.25">
      <c r="A46" s="42">
        <v>24</v>
      </c>
      <c r="B46" s="43">
        <v>23</v>
      </c>
      <c r="C46" s="42">
        <v>10120340608</v>
      </c>
      <c r="D46" s="48" t="s">
        <v>114</v>
      </c>
      <c r="E46" s="47">
        <v>2007</v>
      </c>
      <c r="F46" s="43" t="s">
        <v>36</v>
      </c>
      <c r="G46" s="42" t="s">
        <v>31</v>
      </c>
      <c r="H46" s="51"/>
      <c r="I46" s="51"/>
      <c r="J46" s="43"/>
      <c r="L46" s="43" t="s">
        <v>47</v>
      </c>
      <c r="O46" s="45"/>
    </row>
    <row r="47" spans="1:15" s="44" customFormat="1" ht="19.95" customHeight="1" x14ac:dyDescent="0.25">
      <c r="A47" s="42">
        <v>25</v>
      </c>
      <c r="B47" s="43">
        <v>421</v>
      </c>
      <c r="C47" s="42">
        <v>10139099394</v>
      </c>
      <c r="D47" s="48" t="s">
        <v>115</v>
      </c>
      <c r="E47" s="47">
        <v>2008</v>
      </c>
      <c r="F47" s="43" t="s">
        <v>73</v>
      </c>
      <c r="G47" s="42" t="s">
        <v>31</v>
      </c>
      <c r="H47" s="51"/>
      <c r="I47" s="51"/>
      <c r="J47" s="43"/>
      <c r="L47" s="43" t="s">
        <v>47</v>
      </c>
      <c r="O47" s="45"/>
    </row>
    <row r="48" spans="1:15" s="44" customFormat="1" ht="19.95" customHeight="1" x14ac:dyDescent="0.25">
      <c r="A48" s="42" t="s">
        <v>117</v>
      </c>
      <c r="B48" s="43">
        <v>128</v>
      </c>
      <c r="C48" s="42">
        <v>10139198923</v>
      </c>
      <c r="D48" s="48" t="s">
        <v>116</v>
      </c>
      <c r="E48" s="47">
        <v>2008</v>
      </c>
      <c r="F48" s="43" t="s">
        <v>118</v>
      </c>
      <c r="G48" s="42" t="s">
        <v>31</v>
      </c>
      <c r="H48" s="51"/>
      <c r="I48" s="51"/>
      <c r="J48" s="43"/>
      <c r="O48" s="45"/>
    </row>
    <row r="49" spans="1:15" s="4" customFormat="1" ht="8.5500000000000007" customHeight="1" x14ac:dyDescent="0.25">
      <c r="A49" s="24"/>
      <c r="B49" s="9"/>
      <c r="C49" s="24"/>
      <c r="D49" s="25"/>
      <c r="E49" s="26"/>
      <c r="F49" s="27"/>
      <c r="G49" s="28"/>
      <c r="H49" s="29"/>
      <c r="I49" s="29"/>
      <c r="J49" s="30"/>
      <c r="K49" s="31"/>
      <c r="N49" s="39"/>
      <c r="O49" s="2"/>
    </row>
    <row r="50" spans="1:15" x14ac:dyDescent="0.25">
      <c r="A50" s="64" t="s">
        <v>42</v>
      </c>
      <c r="B50" s="64"/>
      <c r="C50" s="64"/>
      <c r="D50" s="64"/>
      <c r="E50" s="64"/>
      <c r="F50" s="64"/>
      <c r="G50" s="64" t="s">
        <v>3</v>
      </c>
      <c r="H50" s="64"/>
      <c r="I50" s="64"/>
      <c r="J50" s="64"/>
      <c r="K50" s="64"/>
      <c r="L50" s="64"/>
      <c r="N50" s="39"/>
    </row>
    <row r="51" spans="1:15" ht="13.8" x14ac:dyDescent="0.25">
      <c r="A51" s="1" t="s">
        <v>74</v>
      </c>
      <c r="B51" s="1"/>
      <c r="C51" s="21"/>
      <c r="G51" s="54" t="s">
        <v>27</v>
      </c>
      <c r="H51" s="55">
        <v>2</v>
      </c>
      <c r="I51" s="56"/>
      <c r="J51" s="57"/>
      <c r="K51" s="57" t="s">
        <v>25</v>
      </c>
      <c r="L51" s="54">
        <f>COUNTIF(F23:F48,"ЗМС")</f>
        <v>0</v>
      </c>
      <c r="N51" s="1"/>
      <c r="O51" s="1"/>
    </row>
    <row r="52" spans="1:15" ht="13.8" x14ac:dyDescent="0.25">
      <c r="A52" s="1" t="s">
        <v>75</v>
      </c>
      <c r="B52" s="1"/>
      <c r="C52" s="22"/>
      <c r="G52" s="58" t="s">
        <v>20</v>
      </c>
      <c r="H52" s="55">
        <f>H53+H58</f>
        <v>26</v>
      </c>
      <c r="I52" s="59"/>
      <c r="J52" s="57"/>
      <c r="K52" s="57" t="s">
        <v>15</v>
      </c>
      <c r="L52" s="54">
        <f>COUNTIF(F23:F48,"МСМК")</f>
        <v>0</v>
      </c>
      <c r="N52" s="1"/>
      <c r="O52" s="1"/>
    </row>
    <row r="53" spans="1:15" ht="13.8" x14ac:dyDescent="0.25">
      <c r="A53" s="1" t="s">
        <v>76</v>
      </c>
      <c r="B53" s="1"/>
      <c r="C53" s="6"/>
      <c r="G53" s="58" t="s">
        <v>21</v>
      </c>
      <c r="H53" s="55">
        <f>H54+H55+H56+H57</f>
        <v>26</v>
      </c>
      <c r="I53" s="59"/>
      <c r="J53" s="57"/>
      <c r="K53" s="57" t="s">
        <v>18</v>
      </c>
      <c r="L53" s="54">
        <f>COUNTIF(F23:F48,"МС")</f>
        <v>0</v>
      </c>
      <c r="N53" s="1"/>
      <c r="O53" s="1"/>
    </row>
    <row r="54" spans="1:15" ht="13.8" x14ac:dyDescent="0.25">
      <c r="A54" s="1" t="s">
        <v>77</v>
      </c>
      <c r="B54" s="1"/>
      <c r="C54" s="6"/>
      <c r="G54" s="58" t="s">
        <v>22</v>
      </c>
      <c r="H54" s="55">
        <f>COUNT(A23:A48)</f>
        <v>25</v>
      </c>
      <c r="I54" s="59"/>
      <c r="J54" s="57"/>
      <c r="K54" s="57" t="s">
        <v>26</v>
      </c>
      <c r="L54" s="54">
        <f>COUNTIF(F23:F48,"КМС")</f>
        <v>5</v>
      </c>
      <c r="N54" s="1"/>
      <c r="O54" s="1"/>
    </row>
    <row r="55" spans="1:15" ht="13.8" x14ac:dyDescent="0.25">
      <c r="B55" s="1"/>
      <c r="C55" s="6"/>
      <c r="G55" s="58" t="s">
        <v>23</v>
      </c>
      <c r="H55" s="55">
        <f>COUNTIF(A23:A48,"НФ")</f>
        <v>0</v>
      </c>
      <c r="I55" s="59"/>
      <c r="J55" s="57"/>
      <c r="K55" s="57" t="s">
        <v>36</v>
      </c>
      <c r="L55" s="54">
        <f>COUNTIF(F23:F48,"1 СР")</f>
        <v>7</v>
      </c>
      <c r="N55" s="1"/>
      <c r="O55" s="1"/>
    </row>
    <row r="56" spans="1:15" ht="13.8" x14ac:dyDescent="0.25">
      <c r="B56" s="1"/>
      <c r="C56" s="1"/>
      <c r="G56" s="58" t="s">
        <v>28</v>
      </c>
      <c r="H56" s="55">
        <f>COUNTIF(A23:A48,"ДСКВ")</f>
        <v>0</v>
      </c>
      <c r="I56" s="59"/>
      <c r="J56" s="57"/>
      <c r="K56" s="57" t="s">
        <v>72</v>
      </c>
      <c r="L56" s="54">
        <f>COUNTIF(F23:F48,"2 СР")</f>
        <v>5</v>
      </c>
      <c r="N56" s="1"/>
      <c r="O56" s="1"/>
    </row>
    <row r="57" spans="1:15" ht="13.8" x14ac:dyDescent="0.25">
      <c r="B57" s="1"/>
      <c r="C57" s="1"/>
      <c r="G57" s="58" t="s">
        <v>24</v>
      </c>
      <c r="H57" s="55">
        <f>COUNTIF(A23:A48,"НС")</f>
        <v>1</v>
      </c>
      <c r="I57" s="59"/>
      <c r="J57" s="57"/>
      <c r="K57" s="57" t="s">
        <v>73</v>
      </c>
      <c r="L57" s="54">
        <f>COUNTIF(F23:F48,"3 СР")</f>
        <v>6</v>
      </c>
      <c r="N57" s="1"/>
      <c r="O57" s="1"/>
    </row>
    <row r="58" spans="1:15" ht="6.45" customHeight="1" x14ac:dyDescent="0.25">
      <c r="B58" s="1"/>
      <c r="C58" s="1"/>
      <c r="I58" s="23"/>
      <c r="K58" s="5"/>
      <c r="L58" s="23"/>
    </row>
    <row r="59" spans="1:15" x14ac:dyDescent="0.25">
      <c r="A59" s="65" t="s">
        <v>38</v>
      </c>
      <c r="B59" s="65"/>
      <c r="C59" s="65"/>
      <c r="D59" s="65"/>
      <c r="E59" s="65" t="s">
        <v>7</v>
      </c>
      <c r="F59" s="65"/>
      <c r="G59" s="65"/>
      <c r="H59" s="65"/>
      <c r="I59" s="65" t="s">
        <v>2</v>
      </c>
      <c r="J59" s="65"/>
      <c r="K59" s="65"/>
      <c r="L59" s="65"/>
    </row>
    <row r="60" spans="1:15" x14ac:dyDescent="0.2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</row>
    <row r="61" spans="1:15" x14ac:dyDescent="0.25">
      <c r="A61" s="50"/>
      <c r="D61" s="50"/>
      <c r="E61" s="50"/>
      <c r="F61" s="50"/>
      <c r="G61" s="50"/>
      <c r="H61" s="50"/>
      <c r="I61" s="50"/>
      <c r="J61" s="50"/>
      <c r="K61" s="50"/>
      <c r="L61" s="50"/>
    </row>
    <row r="62" spans="1:15" x14ac:dyDescent="0.25">
      <c r="A62" s="50"/>
      <c r="D62" s="50"/>
      <c r="E62" s="50"/>
      <c r="F62" s="50"/>
      <c r="G62" s="50"/>
      <c r="H62" s="50"/>
      <c r="I62" s="50"/>
      <c r="J62" s="50"/>
      <c r="K62" s="50"/>
      <c r="L62" s="50"/>
    </row>
    <row r="63" spans="1:15" x14ac:dyDescent="0.2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</row>
    <row r="64" spans="1:15" x14ac:dyDescent="0.25">
      <c r="A64" s="62" t="s">
        <v>39</v>
      </c>
      <c r="B64" s="62"/>
      <c r="C64" s="62"/>
      <c r="D64" s="62"/>
      <c r="E64" s="62" t="str">
        <f>G17</f>
        <v>ИВАШИН И.Е. (ВК, г.Челябинск)</v>
      </c>
      <c r="F64" s="62"/>
      <c r="G64" s="62"/>
      <c r="H64" s="62"/>
      <c r="I64" s="62" t="str">
        <f>G18</f>
        <v>СТРЕЖНЕВА Д.А. (ВК, г. Челябинск )</v>
      </c>
      <c r="J64" s="62"/>
      <c r="K64" s="62"/>
      <c r="L64" s="62"/>
    </row>
  </sheetData>
  <mergeCells count="37"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50:F50"/>
    <mergeCell ref="G50:L50"/>
    <mergeCell ref="A15:G15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A64:D64"/>
    <mergeCell ref="E64:H64"/>
    <mergeCell ref="I64:L64"/>
    <mergeCell ref="A59:D59"/>
    <mergeCell ref="E59:H59"/>
    <mergeCell ref="I59:L59"/>
    <mergeCell ref="A60:E60"/>
    <mergeCell ref="F60:L60"/>
    <mergeCell ref="A63:E63"/>
    <mergeCell ref="F63:L63"/>
  </mergeCells>
  <phoneticPr fontId="25" type="noConversion"/>
  <conditionalFormatting sqref="B65:B1048576 B56:B63 B1 B50 B6:B7 B13:B22 B9:B11">
    <cfRule type="duplicateValues" dxfId="19" priority="5"/>
  </conditionalFormatting>
  <conditionalFormatting sqref="B2">
    <cfRule type="duplicateValues" dxfId="18" priority="4"/>
  </conditionalFormatting>
  <conditionalFormatting sqref="B3">
    <cfRule type="duplicateValues" dxfId="17" priority="3"/>
  </conditionalFormatting>
  <conditionalFormatting sqref="B51:B55">
    <cfRule type="duplicateValues" dxfId="16" priority="2"/>
  </conditionalFormatting>
  <conditionalFormatting sqref="B64">
    <cfRule type="duplicateValues" dxfId="15" priority="1"/>
  </conditionalFormatting>
  <pageMargins left="0.2" right="0.2" top="0.25" bottom="0.25" header="0.3" footer="0.3"/>
  <pageSetup paperSize="256" scale="45" orientation="portrait" verticalDpi="0" r:id="rId1"/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DBC21-9630-4034-B14D-DC55E059B16D}">
  <sheetPr>
    <tabColor rgb="FF00B050"/>
  </sheetPr>
  <dimension ref="A1:Q46"/>
  <sheetViews>
    <sheetView view="pageBreakPreview" zoomScale="63" zoomScaleNormal="100" zoomScaleSheetLayoutView="63" workbookViewId="0">
      <selection activeCell="E28" sqref="E28"/>
    </sheetView>
  </sheetViews>
  <sheetFormatPr defaultColWidth="9.21875" defaultRowHeight="21" x14ac:dyDescent="0.25"/>
  <cols>
    <col min="1" max="1" width="8.77734375" style="1" customWidth="1"/>
    <col min="2" max="2" width="8.33203125" style="50" customWidth="1"/>
    <col min="3" max="3" width="16.21875" style="50" customWidth="1"/>
    <col min="4" max="4" width="23.6640625" style="1" customWidth="1"/>
    <col min="5" max="5" width="12.6640625" style="1" customWidth="1"/>
    <col min="6" max="6" width="11" style="1" customWidth="1"/>
    <col min="7" max="7" width="27.88671875" style="1" customWidth="1"/>
    <col min="8" max="8" width="13" style="1" customWidth="1"/>
    <col min="9" max="9" width="12.6640625" style="1" customWidth="1"/>
    <col min="10" max="10" width="13.44140625" style="5" customWidth="1"/>
    <col min="11" max="11" width="14" style="1" customWidth="1"/>
    <col min="12" max="12" width="16.33203125" style="1" customWidth="1"/>
    <col min="13" max="13" width="9.21875" style="1"/>
    <col min="14" max="15" width="15" style="2" customWidth="1"/>
    <col min="16" max="16384" width="9.21875" style="1"/>
  </cols>
  <sheetData>
    <row r="1" spans="1:17" ht="20.55" customHeight="1" x14ac:dyDescent="0.25">
      <c r="A1" s="71" t="s">
        <v>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7" ht="20.55" customHeight="1" x14ac:dyDescent="0.25">
      <c r="A2" s="71" t="s">
        <v>48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7" ht="20.55" customHeight="1" x14ac:dyDescent="0.25">
      <c r="A3" s="71" t="s">
        <v>49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7" ht="20.55" customHeight="1" x14ac:dyDescent="0.4">
      <c r="A4" s="71" t="s">
        <v>50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O4" s="36"/>
    </row>
    <row r="5" spans="1:17" ht="7.2" customHeight="1" x14ac:dyDescent="0.4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O5" s="36"/>
    </row>
    <row r="6" spans="1:17" s="2" customFormat="1" x14ac:dyDescent="0.3">
      <c r="A6" s="70" t="s">
        <v>51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Q6" s="11"/>
    </row>
    <row r="7" spans="1:17" s="2" customFormat="1" ht="18" customHeight="1" x14ac:dyDescent="0.25">
      <c r="A7" s="70" t="s">
        <v>12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7" s="2" customFormat="1" ht="22.8" customHeight="1" x14ac:dyDescent="0.25">
      <c r="A8" s="60" t="s">
        <v>52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7" ht="19.5" customHeight="1" x14ac:dyDescent="0.25">
      <c r="A9" s="60" t="s">
        <v>16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7" ht="18" customHeight="1" x14ac:dyDescent="0.25">
      <c r="A10" s="60" t="s">
        <v>43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7" ht="19.5" customHeight="1" x14ac:dyDescent="0.25">
      <c r="A11" s="60" t="s">
        <v>120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7" ht="8.5500000000000007" customHeight="1" x14ac:dyDescent="0.2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7" s="34" customFormat="1" x14ac:dyDescent="0.3">
      <c r="A13" s="32" t="s">
        <v>54</v>
      </c>
      <c r="B13" s="49"/>
      <c r="C13" s="49"/>
      <c r="D13" s="33"/>
      <c r="G13" s="13" t="s">
        <v>78</v>
      </c>
      <c r="H13" s="38"/>
      <c r="J13" s="35"/>
      <c r="K13" s="13"/>
      <c r="L13" s="13" t="s">
        <v>44</v>
      </c>
      <c r="N13" s="2"/>
      <c r="O13" s="2"/>
    </row>
    <row r="14" spans="1:17" s="34" customFormat="1" x14ac:dyDescent="0.3">
      <c r="A14" s="32" t="s">
        <v>55</v>
      </c>
      <c r="B14" s="49"/>
      <c r="C14" s="49"/>
      <c r="D14" s="33"/>
      <c r="G14" s="13" t="s">
        <v>79</v>
      </c>
      <c r="J14" s="35"/>
      <c r="K14" s="13"/>
      <c r="L14" s="13" t="s">
        <v>59</v>
      </c>
      <c r="N14" s="2"/>
      <c r="O14" s="2"/>
    </row>
    <row r="15" spans="1:17" x14ac:dyDescent="0.25">
      <c r="A15" s="66" t="s">
        <v>41</v>
      </c>
      <c r="B15" s="66"/>
      <c r="C15" s="66"/>
      <c r="D15" s="66"/>
      <c r="E15" s="66"/>
      <c r="F15" s="66"/>
      <c r="G15" s="66"/>
      <c r="H15" s="15" t="s">
        <v>0</v>
      </c>
      <c r="I15" s="15"/>
      <c r="J15" s="16"/>
      <c r="K15" s="15"/>
      <c r="L15" s="15"/>
    </row>
    <row r="16" spans="1:17" x14ac:dyDescent="0.25">
      <c r="A16" s="19"/>
      <c r="B16" s="17"/>
      <c r="C16" s="17"/>
      <c r="D16" s="19"/>
      <c r="E16" s="7"/>
      <c r="F16" s="19"/>
      <c r="G16" s="14"/>
      <c r="H16" s="18" t="s">
        <v>33</v>
      </c>
      <c r="I16" s="7"/>
      <c r="J16" s="12"/>
      <c r="K16" s="7"/>
      <c r="L16" s="20"/>
    </row>
    <row r="17" spans="1:15" x14ac:dyDescent="0.25">
      <c r="A17" s="19" t="s">
        <v>13</v>
      </c>
      <c r="B17" s="17"/>
      <c r="E17" s="7"/>
      <c r="F17" s="19"/>
      <c r="G17" s="14" t="s">
        <v>61</v>
      </c>
      <c r="H17" s="18" t="s">
        <v>34</v>
      </c>
      <c r="I17" s="7"/>
      <c r="J17" s="12"/>
      <c r="K17" s="7"/>
      <c r="L17" s="14"/>
    </row>
    <row r="18" spans="1:15" x14ac:dyDescent="0.25">
      <c r="A18" s="19" t="s">
        <v>14</v>
      </c>
      <c r="B18" s="17"/>
      <c r="C18" s="17"/>
      <c r="D18" s="14"/>
      <c r="E18" s="7"/>
      <c r="F18" s="19"/>
      <c r="G18" s="14" t="s">
        <v>62</v>
      </c>
      <c r="H18" s="18" t="s">
        <v>35</v>
      </c>
      <c r="I18" s="7"/>
      <c r="J18" s="12"/>
      <c r="K18" s="7"/>
      <c r="L18" s="14"/>
    </row>
    <row r="19" spans="1:15" x14ac:dyDescent="0.25">
      <c r="A19" s="19" t="s">
        <v>11</v>
      </c>
      <c r="G19" s="14" t="s">
        <v>63</v>
      </c>
      <c r="H19" s="18" t="s">
        <v>32</v>
      </c>
      <c r="I19" s="7"/>
      <c r="J19" s="46">
        <v>9</v>
      </c>
      <c r="K19" s="49"/>
      <c r="L19" s="20" t="s">
        <v>80</v>
      </c>
    </row>
    <row r="20" spans="1:15" ht="13.5" customHeight="1" x14ac:dyDescent="0.25">
      <c r="A20" s="19"/>
      <c r="G20" s="14"/>
      <c r="H20" s="18"/>
      <c r="I20" s="7"/>
      <c r="J20" s="12"/>
      <c r="K20" s="49"/>
      <c r="L20" s="20"/>
    </row>
    <row r="21" spans="1:15" s="3" customFormat="1" ht="21" customHeight="1" x14ac:dyDescent="0.25">
      <c r="A21" s="67" t="s">
        <v>4</v>
      </c>
      <c r="B21" s="68" t="s">
        <v>8</v>
      </c>
      <c r="C21" s="68" t="s">
        <v>30</v>
      </c>
      <c r="D21" s="68" t="s">
        <v>1</v>
      </c>
      <c r="E21" s="68" t="s">
        <v>29</v>
      </c>
      <c r="F21" s="68" t="s">
        <v>6</v>
      </c>
      <c r="G21" s="68" t="s">
        <v>9</v>
      </c>
      <c r="H21" s="68" t="s">
        <v>5</v>
      </c>
      <c r="I21" s="68" t="s">
        <v>19</v>
      </c>
      <c r="J21" s="69" t="s">
        <v>17</v>
      </c>
      <c r="K21" s="61" t="s">
        <v>40</v>
      </c>
      <c r="L21" s="61" t="s">
        <v>10</v>
      </c>
      <c r="N21" s="37"/>
      <c r="O21" s="37"/>
    </row>
    <row r="22" spans="1:15" s="3" customFormat="1" ht="13.5" customHeight="1" x14ac:dyDescent="0.25">
      <c r="A22" s="67"/>
      <c r="B22" s="68"/>
      <c r="C22" s="68"/>
      <c r="D22" s="68"/>
      <c r="E22" s="68"/>
      <c r="F22" s="68"/>
      <c r="G22" s="68"/>
      <c r="H22" s="68"/>
      <c r="I22" s="68"/>
      <c r="J22" s="69"/>
      <c r="K22" s="61"/>
      <c r="L22" s="61"/>
      <c r="N22" s="37"/>
      <c r="O22" s="37"/>
    </row>
    <row r="23" spans="1:15" s="44" customFormat="1" ht="19.95" customHeight="1" x14ac:dyDescent="0.25">
      <c r="A23" s="42">
        <v>1</v>
      </c>
      <c r="B23" s="43">
        <v>71</v>
      </c>
      <c r="C23" s="42">
        <v>10120340709</v>
      </c>
      <c r="D23" s="48" t="s">
        <v>121</v>
      </c>
      <c r="E23" s="47">
        <v>2008</v>
      </c>
      <c r="F23" s="43" t="s">
        <v>36</v>
      </c>
      <c r="G23" s="42" t="s">
        <v>31</v>
      </c>
      <c r="H23" s="51">
        <v>2.0035000000000001E-2</v>
      </c>
      <c r="I23" s="51"/>
      <c r="J23" s="53">
        <f>$J$19/((H23*24))</f>
        <v>18.717244821562264</v>
      </c>
      <c r="O23" s="45"/>
    </row>
    <row r="24" spans="1:15" s="44" customFormat="1" ht="19.95" customHeight="1" x14ac:dyDescent="0.25">
      <c r="A24" s="42">
        <v>2</v>
      </c>
      <c r="B24" s="43">
        <v>68</v>
      </c>
      <c r="C24" s="42">
        <v>10114018733</v>
      </c>
      <c r="D24" s="48" t="s">
        <v>122</v>
      </c>
      <c r="E24" s="47">
        <v>2007</v>
      </c>
      <c r="F24" s="43" t="s">
        <v>26</v>
      </c>
      <c r="G24" s="42" t="s">
        <v>31</v>
      </c>
      <c r="H24" s="51">
        <v>2.0081000000000002E-2</v>
      </c>
      <c r="I24" s="51">
        <f>H24-$H$23</f>
        <v>4.6000000000000901E-5</v>
      </c>
      <c r="J24" s="53">
        <f t="shared" ref="J24:J29" si="0">$J$19/((H24*24))</f>
        <v>18.674368806334343</v>
      </c>
      <c r="O24" s="45"/>
    </row>
    <row r="25" spans="1:15" s="44" customFormat="1" ht="19.95" customHeight="1" x14ac:dyDescent="0.25">
      <c r="A25" s="42">
        <v>3</v>
      </c>
      <c r="B25" s="43">
        <v>72</v>
      </c>
      <c r="C25" s="42">
        <v>10120340911</v>
      </c>
      <c r="D25" s="48" t="s">
        <v>123</v>
      </c>
      <c r="E25" s="47">
        <v>2008</v>
      </c>
      <c r="F25" s="43" t="s">
        <v>36</v>
      </c>
      <c r="G25" s="42" t="s">
        <v>31</v>
      </c>
      <c r="H25" s="51">
        <v>2.1180999999999998E-2</v>
      </c>
      <c r="I25" s="51">
        <f>H25-$H$23</f>
        <v>1.1459999999999977E-3</v>
      </c>
      <c r="J25" s="53">
        <f t="shared" si="0"/>
        <v>17.704546527548278</v>
      </c>
      <c r="L25" s="52"/>
      <c r="O25" s="45"/>
    </row>
    <row r="26" spans="1:15" s="44" customFormat="1" ht="19.95" customHeight="1" x14ac:dyDescent="0.25">
      <c r="A26" s="42">
        <v>4</v>
      </c>
      <c r="B26" s="43">
        <v>138</v>
      </c>
      <c r="C26" s="42">
        <v>10105865780</v>
      </c>
      <c r="D26" s="48" t="s">
        <v>124</v>
      </c>
      <c r="E26" s="47">
        <v>2007</v>
      </c>
      <c r="F26" s="43" t="s">
        <v>26</v>
      </c>
      <c r="G26" s="42" t="s">
        <v>65</v>
      </c>
      <c r="H26" s="51">
        <v>2.1238E-2</v>
      </c>
      <c r="I26" s="51">
        <f t="shared" ref="I26:I29" si="1">H26-$H$23</f>
        <v>1.2029999999999992E-3</v>
      </c>
      <c r="J26" s="53">
        <f t="shared" si="0"/>
        <v>17.657029852151805</v>
      </c>
      <c r="O26" s="45"/>
    </row>
    <row r="27" spans="1:15" s="44" customFormat="1" ht="19.95" customHeight="1" x14ac:dyDescent="0.25">
      <c r="A27" s="42">
        <v>5</v>
      </c>
      <c r="B27" s="43">
        <v>135</v>
      </c>
      <c r="C27" s="42">
        <v>10121449034</v>
      </c>
      <c r="D27" s="48" t="s">
        <v>125</v>
      </c>
      <c r="E27" s="47">
        <v>2008</v>
      </c>
      <c r="F27" s="43" t="s">
        <v>72</v>
      </c>
      <c r="G27" s="42" t="s">
        <v>37</v>
      </c>
      <c r="H27" s="51">
        <v>2.3380000000000001E-2</v>
      </c>
      <c r="I27" s="51">
        <f t="shared" si="1"/>
        <v>3.3450000000000008E-3</v>
      </c>
      <c r="J27" s="53">
        <f t="shared" si="0"/>
        <v>16.0393498716852</v>
      </c>
      <c r="O27" s="45"/>
    </row>
    <row r="28" spans="1:15" s="44" customFormat="1" ht="19.95" customHeight="1" x14ac:dyDescent="0.25">
      <c r="A28" s="42">
        <v>6</v>
      </c>
      <c r="B28" s="43">
        <v>136</v>
      </c>
      <c r="C28" s="42">
        <v>10113506148</v>
      </c>
      <c r="D28" s="48" t="s">
        <v>126</v>
      </c>
      <c r="E28" s="47">
        <v>2007</v>
      </c>
      <c r="F28" s="43" t="s">
        <v>36</v>
      </c>
      <c r="G28" s="42" t="s">
        <v>69</v>
      </c>
      <c r="H28" s="51">
        <v>2.3785000000000001E-2</v>
      </c>
      <c r="I28" s="51">
        <f t="shared" si="1"/>
        <v>3.7499999999999999E-3</v>
      </c>
      <c r="J28" s="53">
        <f t="shared" si="0"/>
        <v>15.766239226403195</v>
      </c>
      <c r="L28" s="43"/>
      <c r="O28" s="45"/>
    </row>
    <row r="29" spans="1:15" s="44" customFormat="1" ht="19.95" customHeight="1" x14ac:dyDescent="0.25">
      <c r="A29" s="42">
        <v>7</v>
      </c>
      <c r="B29" s="43">
        <v>70</v>
      </c>
      <c r="C29" s="42">
        <v>10139121020</v>
      </c>
      <c r="D29" s="48" t="s">
        <v>127</v>
      </c>
      <c r="E29" s="47">
        <v>2008</v>
      </c>
      <c r="F29" s="43" t="s">
        <v>72</v>
      </c>
      <c r="G29" s="42" t="s">
        <v>31</v>
      </c>
      <c r="H29" s="51">
        <v>2.4501999999999999E-2</v>
      </c>
      <c r="I29" s="51">
        <f t="shared" si="1"/>
        <v>4.4669999999999987E-3</v>
      </c>
      <c r="J29" s="53">
        <f t="shared" si="0"/>
        <v>15.304873071585993</v>
      </c>
      <c r="L29" s="43"/>
      <c r="O29" s="45"/>
    </row>
    <row r="30" spans="1:15" s="44" customFormat="1" ht="19.95" customHeight="1" x14ac:dyDescent="0.25">
      <c r="A30" s="42">
        <v>8</v>
      </c>
      <c r="B30" s="43">
        <v>69</v>
      </c>
      <c r="C30" s="42">
        <v>10116262160</v>
      </c>
      <c r="D30" s="48" t="s">
        <v>128</v>
      </c>
      <c r="E30" s="47">
        <v>2007</v>
      </c>
      <c r="F30" s="43" t="s">
        <v>36</v>
      </c>
      <c r="G30" s="42" t="s">
        <v>31</v>
      </c>
      <c r="H30" s="51"/>
      <c r="I30" s="51"/>
      <c r="J30" s="53"/>
      <c r="L30" s="43" t="s">
        <v>47</v>
      </c>
      <c r="O30" s="45"/>
    </row>
    <row r="31" spans="1:15" s="4" customFormat="1" ht="8.5500000000000007" customHeight="1" x14ac:dyDescent="0.25">
      <c r="A31" s="24"/>
      <c r="B31" s="9"/>
      <c r="C31" s="24"/>
      <c r="D31" s="25"/>
      <c r="E31" s="26"/>
      <c r="F31" s="27"/>
      <c r="G31" s="28"/>
      <c r="H31" s="29"/>
      <c r="I31" s="29"/>
      <c r="J31" s="30"/>
      <c r="K31" s="31"/>
      <c r="N31" s="39"/>
      <c r="O31" s="2"/>
    </row>
    <row r="32" spans="1:15" x14ac:dyDescent="0.25">
      <c r="A32" s="64" t="s">
        <v>42</v>
      </c>
      <c r="B32" s="64"/>
      <c r="C32" s="64"/>
      <c r="D32" s="64"/>
      <c r="E32" s="64"/>
      <c r="F32" s="64"/>
      <c r="G32" s="64" t="s">
        <v>3</v>
      </c>
      <c r="H32" s="64"/>
      <c r="I32" s="64"/>
      <c r="J32" s="64"/>
      <c r="K32" s="64"/>
      <c r="L32" s="64"/>
      <c r="N32" s="39"/>
    </row>
    <row r="33" spans="1:15" ht="13.8" x14ac:dyDescent="0.25">
      <c r="A33" s="1" t="s">
        <v>74</v>
      </c>
      <c r="B33" s="1"/>
      <c r="C33" s="21"/>
      <c r="G33" s="54" t="s">
        <v>27</v>
      </c>
      <c r="H33" s="55">
        <v>4</v>
      </c>
      <c r="I33" s="56"/>
      <c r="J33" s="57"/>
      <c r="K33" s="57" t="s">
        <v>25</v>
      </c>
      <c r="L33" s="54">
        <f>COUNTIF(F23:F30,"ЗМС")</f>
        <v>0</v>
      </c>
      <c r="N33" s="1"/>
      <c r="O33" s="1"/>
    </row>
    <row r="34" spans="1:15" ht="13.8" x14ac:dyDescent="0.25">
      <c r="A34" s="1" t="s">
        <v>75</v>
      </c>
      <c r="B34" s="1"/>
      <c r="C34" s="22"/>
      <c r="G34" s="58" t="s">
        <v>20</v>
      </c>
      <c r="H34" s="55">
        <f>H35+H40</f>
        <v>8</v>
      </c>
      <c r="I34" s="59"/>
      <c r="J34" s="57"/>
      <c r="K34" s="57" t="s">
        <v>15</v>
      </c>
      <c r="L34" s="54">
        <f>COUNTIF(F23:F30,"МСМК")</f>
        <v>0</v>
      </c>
      <c r="N34" s="1"/>
      <c r="O34" s="1"/>
    </row>
    <row r="35" spans="1:15" ht="13.8" x14ac:dyDescent="0.25">
      <c r="A35" s="1" t="s">
        <v>76</v>
      </c>
      <c r="B35" s="1"/>
      <c r="C35" s="6"/>
      <c r="G35" s="58" t="s">
        <v>21</v>
      </c>
      <c r="H35" s="55">
        <f>H36+H37+H38+H39</f>
        <v>8</v>
      </c>
      <c r="I35" s="59"/>
      <c r="J35" s="57"/>
      <c r="K35" s="57" t="s">
        <v>18</v>
      </c>
      <c r="L35" s="54">
        <f>COUNTIF(F23:F30,"МС")</f>
        <v>0</v>
      </c>
      <c r="N35" s="1"/>
      <c r="O35" s="1"/>
    </row>
    <row r="36" spans="1:15" ht="13.8" x14ac:dyDescent="0.25">
      <c r="A36" s="1" t="s">
        <v>77</v>
      </c>
      <c r="B36" s="1"/>
      <c r="C36" s="6"/>
      <c r="G36" s="58" t="s">
        <v>22</v>
      </c>
      <c r="H36" s="55">
        <f>COUNT(A23:A30)</f>
        <v>8</v>
      </c>
      <c r="I36" s="59"/>
      <c r="J36" s="57"/>
      <c r="K36" s="57" t="s">
        <v>26</v>
      </c>
      <c r="L36" s="54">
        <f>COUNTIF(F23:F30,"КМС")</f>
        <v>2</v>
      </c>
      <c r="N36" s="1"/>
      <c r="O36" s="1"/>
    </row>
    <row r="37" spans="1:15" ht="13.8" x14ac:dyDescent="0.25">
      <c r="B37" s="1"/>
      <c r="C37" s="6"/>
      <c r="G37" s="58" t="s">
        <v>23</v>
      </c>
      <c r="H37" s="55">
        <f>COUNTIF(A23:A30,"НФ")</f>
        <v>0</v>
      </c>
      <c r="I37" s="59"/>
      <c r="J37" s="57"/>
      <c r="K37" s="57" t="s">
        <v>36</v>
      </c>
      <c r="L37" s="54">
        <f>COUNTIF(F23:F30,"1 СР")</f>
        <v>4</v>
      </c>
      <c r="N37" s="1"/>
      <c r="O37" s="1"/>
    </row>
    <row r="38" spans="1:15" ht="13.8" x14ac:dyDescent="0.25">
      <c r="B38" s="1"/>
      <c r="C38" s="1"/>
      <c r="G38" s="58" t="s">
        <v>28</v>
      </c>
      <c r="H38" s="55">
        <f>COUNTIF(A23:A30,"ДСКВ")</f>
        <v>0</v>
      </c>
      <c r="I38" s="59"/>
      <c r="J38" s="57"/>
      <c r="K38" s="57" t="s">
        <v>72</v>
      </c>
      <c r="L38" s="54">
        <f>COUNTIF(F23:F30,"2 СР")</f>
        <v>2</v>
      </c>
      <c r="N38" s="1"/>
      <c r="O38" s="1"/>
    </row>
    <row r="39" spans="1:15" ht="13.8" x14ac:dyDescent="0.25">
      <c r="B39" s="1"/>
      <c r="C39" s="1"/>
      <c r="G39" s="58" t="s">
        <v>24</v>
      </c>
      <c r="H39" s="55">
        <f>COUNTIF(A23:A30,"НС")</f>
        <v>0</v>
      </c>
      <c r="I39" s="59"/>
      <c r="J39" s="57"/>
      <c r="K39" s="57" t="s">
        <v>73</v>
      </c>
      <c r="L39" s="54">
        <f>COUNTIF(F23:F30,"3 СР")</f>
        <v>0</v>
      </c>
      <c r="N39" s="1"/>
      <c r="O39" s="1"/>
    </row>
    <row r="40" spans="1:15" ht="6.45" customHeight="1" x14ac:dyDescent="0.25">
      <c r="B40" s="1"/>
      <c r="C40" s="1"/>
      <c r="I40" s="23"/>
      <c r="K40" s="5"/>
      <c r="L40" s="23"/>
    </row>
    <row r="41" spans="1:15" x14ac:dyDescent="0.25">
      <c r="A41" s="65" t="s">
        <v>38</v>
      </c>
      <c r="B41" s="65"/>
      <c r="C41" s="65"/>
      <c r="D41" s="65"/>
      <c r="E41" s="65" t="s">
        <v>7</v>
      </c>
      <c r="F41" s="65"/>
      <c r="G41" s="65"/>
      <c r="H41" s="65"/>
      <c r="I41" s="65" t="s">
        <v>2</v>
      </c>
      <c r="J41" s="65"/>
      <c r="K41" s="65"/>
      <c r="L41" s="65"/>
    </row>
    <row r="42" spans="1:15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</row>
    <row r="43" spans="1:15" x14ac:dyDescent="0.25">
      <c r="A43" s="50"/>
      <c r="D43" s="50"/>
      <c r="E43" s="50"/>
      <c r="F43" s="50"/>
      <c r="G43" s="50"/>
      <c r="H43" s="50"/>
      <c r="I43" s="50"/>
      <c r="J43" s="50"/>
      <c r="K43" s="50"/>
      <c r="L43" s="50"/>
    </row>
    <row r="44" spans="1:15" x14ac:dyDescent="0.25">
      <c r="A44" s="50"/>
      <c r="D44" s="50"/>
      <c r="E44" s="50"/>
      <c r="F44" s="50"/>
      <c r="G44" s="50"/>
      <c r="H44" s="50"/>
      <c r="I44" s="50"/>
      <c r="J44" s="50"/>
      <c r="K44" s="50"/>
      <c r="L44" s="50"/>
    </row>
    <row r="45" spans="1:15" x14ac:dyDescent="0.2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</row>
    <row r="46" spans="1:15" x14ac:dyDescent="0.25">
      <c r="A46" s="62" t="s">
        <v>39</v>
      </c>
      <c r="B46" s="62"/>
      <c r="C46" s="62"/>
      <c r="D46" s="62"/>
      <c r="E46" s="62" t="str">
        <f>G17</f>
        <v>ИВАШИН И.Е. (ВК, г.Челябинск)</v>
      </c>
      <c r="F46" s="62"/>
      <c r="G46" s="62"/>
      <c r="H46" s="62"/>
      <c r="I46" s="62" t="str">
        <f>G18</f>
        <v>СТРЕЖНЕВА Д.А. (ВК, г. Челябинск )</v>
      </c>
      <c r="J46" s="62"/>
      <c r="K46" s="62"/>
      <c r="L46" s="62"/>
    </row>
  </sheetData>
  <mergeCells count="37"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32:F32"/>
    <mergeCell ref="G32:L32"/>
    <mergeCell ref="A15:G15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A46:D46"/>
    <mergeCell ref="E46:H46"/>
    <mergeCell ref="I46:L46"/>
    <mergeCell ref="A41:D41"/>
    <mergeCell ref="E41:H41"/>
    <mergeCell ref="I41:L41"/>
    <mergeCell ref="A42:E42"/>
    <mergeCell ref="F42:L42"/>
    <mergeCell ref="A45:E45"/>
    <mergeCell ref="F45:L45"/>
  </mergeCells>
  <conditionalFormatting sqref="B47:B1048576 B38:B45 B1 B32 B6:B7 B13:B22 B9:B11">
    <cfRule type="duplicateValues" dxfId="14" priority="5"/>
  </conditionalFormatting>
  <conditionalFormatting sqref="B2">
    <cfRule type="duplicateValues" dxfId="13" priority="4"/>
  </conditionalFormatting>
  <conditionalFormatting sqref="B3">
    <cfRule type="duplicateValues" dxfId="12" priority="3"/>
  </conditionalFormatting>
  <conditionalFormatting sqref="B33:B37">
    <cfRule type="duplicateValues" dxfId="11" priority="2"/>
  </conditionalFormatting>
  <conditionalFormatting sqref="B46">
    <cfRule type="duplicateValues" dxfId="10" priority="1"/>
  </conditionalFormatting>
  <pageMargins left="0.2" right="0.2" top="0.25" bottom="0.25" header="0.3" footer="0.3"/>
  <pageSetup paperSize="256" scale="45" orientation="portrait" verticalDpi="0" r:id="rId1"/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FE05C-3C30-4271-969B-10E76DFDF2AB}">
  <sheetPr>
    <tabColor rgb="FF00B050"/>
  </sheetPr>
  <dimension ref="A1:Q84"/>
  <sheetViews>
    <sheetView view="pageBreakPreview" zoomScale="63" zoomScaleNormal="100" zoomScaleSheetLayoutView="63" workbookViewId="0">
      <selection activeCell="P65" sqref="P65"/>
    </sheetView>
  </sheetViews>
  <sheetFormatPr defaultColWidth="9.21875" defaultRowHeight="21" x14ac:dyDescent="0.25"/>
  <cols>
    <col min="1" max="1" width="8.77734375" style="1" customWidth="1"/>
    <col min="2" max="2" width="8.33203125" style="50" customWidth="1"/>
    <col min="3" max="3" width="16.21875" style="50" customWidth="1"/>
    <col min="4" max="4" width="21.44140625" style="1" customWidth="1"/>
    <col min="5" max="5" width="12.6640625" style="1" customWidth="1"/>
    <col min="6" max="6" width="11" style="1" customWidth="1"/>
    <col min="7" max="7" width="27.88671875" style="1" customWidth="1"/>
    <col min="8" max="8" width="13" style="1" customWidth="1"/>
    <col min="9" max="9" width="12.6640625" style="1" customWidth="1"/>
    <col min="10" max="10" width="13.44140625" style="5" customWidth="1"/>
    <col min="11" max="11" width="14" style="1" customWidth="1"/>
    <col min="12" max="12" width="16.33203125" style="1" customWidth="1"/>
    <col min="13" max="13" width="9.21875" style="1"/>
    <col min="14" max="15" width="15" style="2" customWidth="1"/>
    <col min="16" max="16384" width="9.21875" style="1"/>
  </cols>
  <sheetData>
    <row r="1" spans="1:17" ht="20.55" customHeight="1" x14ac:dyDescent="0.25">
      <c r="A1" s="71" t="s">
        <v>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7" ht="20.55" customHeight="1" x14ac:dyDescent="0.25">
      <c r="A2" s="71" t="s">
        <v>48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7" ht="20.55" customHeight="1" x14ac:dyDescent="0.25">
      <c r="A3" s="71" t="s">
        <v>49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7" ht="20.55" customHeight="1" x14ac:dyDescent="0.4">
      <c r="A4" s="71" t="s">
        <v>50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O4" s="36"/>
    </row>
    <row r="5" spans="1:17" ht="7.2" customHeight="1" x14ac:dyDescent="0.4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O5" s="36"/>
    </row>
    <row r="6" spans="1:17" s="2" customFormat="1" x14ac:dyDescent="0.3">
      <c r="A6" s="70" t="s">
        <v>51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Q6" s="11"/>
    </row>
    <row r="7" spans="1:17" s="2" customFormat="1" ht="18" customHeight="1" x14ac:dyDescent="0.25">
      <c r="A7" s="70" t="s">
        <v>12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7" s="2" customFormat="1" ht="22.8" customHeight="1" x14ac:dyDescent="0.25">
      <c r="A8" s="60" t="s">
        <v>52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7" ht="19.5" customHeight="1" x14ac:dyDescent="0.25">
      <c r="A9" s="60" t="s">
        <v>16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7" ht="18" customHeight="1" x14ac:dyDescent="0.25">
      <c r="A10" s="60" t="s">
        <v>43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7" ht="19.5" customHeight="1" x14ac:dyDescent="0.25">
      <c r="A11" s="60" t="s">
        <v>129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7" ht="8.5500000000000007" customHeight="1" x14ac:dyDescent="0.2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7" s="34" customFormat="1" x14ac:dyDescent="0.3">
      <c r="A13" s="32" t="s">
        <v>54</v>
      </c>
      <c r="B13" s="49"/>
      <c r="C13" s="49"/>
      <c r="D13" s="33"/>
      <c r="G13" s="13" t="s">
        <v>130</v>
      </c>
      <c r="H13" s="38"/>
      <c r="J13" s="35"/>
      <c r="K13" s="13"/>
      <c r="L13" s="13" t="s">
        <v>44</v>
      </c>
      <c r="N13" s="2"/>
      <c r="O13" s="2"/>
    </row>
    <row r="14" spans="1:17" s="34" customFormat="1" x14ac:dyDescent="0.3">
      <c r="A14" s="32" t="s">
        <v>55</v>
      </c>
      <c r="B14" s="49"/>
      <c r="C14" s="49"/>
      <c r="D14" s="33"/>
      <c r="G14" s="13" t="s">
        <v>131</v>
      </c>
      <c r="J14" s="35"/>
      <c r="K14" s="13"/>
      <c r="L14" s="13" t="s">
        <v>59</v>
      </c>
      <c r="N14" s="2"/>
      <c r="O14" s="2"/>
    </row>
    <row r="15" spans="1:17" x14ac:dyDescent="0.25">
      <c r="A15" s="66" t="s">
        <v>41</v>
      </c>
      <c r="B15" s="66"/>
      <c r="C15" s="66"/>
      <c r="D15" s="66"/>
      <c r="E15" s="66"/>
      <c r="F15" s="66"/>
      <c r="G15" s="66"/>
      <c r="H15" s="15" t="s">
        <v>0</v>
      </c>
      <c r="I15" s="15"/>
      <c r="J15" s="16"/>
      <c r="K15" s="15"/>
      <c r="L15" s="15"/>
    </row>
    <row r="16" spans="1:17" x14ac:dyDescent="0.25">
      <c r="A16" s="19"/>
      <c r="B16" s="17"/>
      <c r="C16" s="17"/>
      <c r="D16" s="19"/>
      <c r="E16" s="7"/>
      <c r="F16" s="19"/>
      <c r="G16" s="14"/>
      <c r="H16" s="18" t="s">
        <v>33</v>
      </c>
      <c r="I16" s="7"/>
      <c r="J16" s="12"/>
      <c r="K16" s="7"/>
      <c r="L16" s="20"/>
    </row>
    <row r="17" spans="1:15" x14ac:dyDescent="0.25">
      <c r="A17" s="19" t="s">
        <v>13</v>
      </c>
      <c r="B17" s="17"/>
      <c r="E17" s="7"/>
      <c r="F17" s="19"/>
      <c r="G17" s="14" t="s">
        <v>61</v>
      </c>
      <c r="H17" s="18" t="s">
        <v>34</v>
      </c>
      <c r="I17" s="7"/>
      <c r="J17" s="12"/>
      <c r="K17" s="7"/>
      <c r="L17" s="14"/>
    </row>
    <row r="18" spans="1:15" x14ac:dyDescent="0.25">
      <c r="A18" s="19" t="s">
        <v>14</v>
      </c>
      <c r="B18" s="17"/>
      <c r="C18" s="17"/>
      <c r="D18" s="14"/>
      <c r="E18" s="7"/>
      <c r="F18" s="19"/>
      <c r="G18" s="14" t="s">
        <v>62</v>
      </c>
      <c r="H18" s="18" t="s">
        <v>35</v>
      </c>
      <c r="I18" s="7"/>
      <c r="J18" s="12"/>
      <c r="K18" s="7"/>
      <c r="L18" s="14"/>
    </row>
    <row r="19" spans="1:15" x14ac:dyDescent="0.25">
      <c r="A19" s="19" t="s">
        <v>11</v>
      </c>
      <c r="G19" s="14" t="s">
        <v>63</v>
      </c>
      <c r="H19" s="18" t="s">
        <v>32</v>
      </c>
      <c r="I19" s="7"/>
      <c r="J19" s="46">
        <v>9</v>
      </c>
      <c r="K19" s="49"/>
      <c r="L19" s="20" t="s">
        <v>80</v>
      </c>
    </row>
    <row r="20" spans="1:15" ht="13.5" customHeight="1" x14ac:dyDescent="0.25">
      <c r="A20" s="19"/>
      <c r="G20" s="14"/>
      <c r="H20" s="18"/>
      <c r="I20" s="7"/>
      <c r="J20" s="12"/>
      <c r="K20" s="49"/>
      <c r="L20" s="20"/>
    </row>
    <row r="21" spans="1:15" s="3" customFormat="1" ht="21" customHeight="1" x14ac:dyDescent="0.25">
      <c r="A21" s="67" t="s">
        <v>4</v>
      </c>
      <c r="B21" s="68" t="s">
        <v>8</v>
      </c>
      <c r="C21" s="68" t="s">
        <v>30</v>
      </c>
      <c r="D21" s="68" t="s">
        <v>1</v>
      </c>
      <c r="E21" s="68" t="s">
        <v>29</v>
      </c>
      <c r="F21" s="68" t="s">
        <v>6</v>
      </c>
      <c r="G21" s="68" t="s">
        <v>9</v>
      </c>
      <c r="H21" s="68" t="s">
        <v>5</v>
      </c>
      <c r="I21" s="68" t="s">
        <v>19</v>
      </c>
      <c r="J21" s="69" t="s">
        <v>17</v>
      </c>
      <c r="K21" s="61" t="s">
        <v>40</v>
      </c>
      <c r="L21" s="61" t="s">
        <v>10</v>
      </c>
      <c r="N21" s="37"/>
      <c r="O21" s="37"/>
    </row>
    <row r="22" spans="1:15" s="3" customFormat="1" ht="13.5" customHeight="1" x14ac:dyDescent="0.25">
      <c r="A22" s="67"/>
      <c r="B22" s="68"/>
      <c r="C22" s="68"/>
      <c r="D22" s="68"/>
      <c r="E22" s="68"/>
      <c r="F22" s="68"/>
      <c r="G22" s="68"/>
      <c r="H22" s="68"/>
      <c r="I22" s="68"/>
      <c r="J22" s="69"/>
      <c r="K22" s="61"/>
      <c r="L22" s="61"/>
      <c r="N22" s="37"/>
      <c r="O22" s="37"/>
    </row>
    <row r="23" spans="1:15" s="44" customFormat="1" ht="19.95" customHeight="1" x14ac:dyDescent="0.25">
      <c r="A23" s="42">
        <v>1</v>
      </c>
      <c r="B23" s="43">
        <v>141</v>
      </c>
      <c r="C23" s="42">
        <v>10125033283</v>
      </c>
      <c r="D23" s="48" t="s">
        <v>132</v>
      </c>
      <c r="E23" s="47">
        <v>2009</v>
      </c>
      <c r="F23" s="43" t="s">
        <v>73</v>
      </c>
      <c r="G23" s="42" t="s">
        <v>65</v>
      </c>
      <c r="H23" s="51">
        <v>1.7975000000000001E-2</v>
      </c>
      <c r="I23" s="51"/>
      <c r="J23" s="53">
        <f>$J$19/((H23*24))</f>
        <v>20.862308762169679</v>
      </c>
      <c r="O23" s="45"/>
    </row>
    <row r="24" spans="1:15" s="44" customFormat="1" ht="19.95" customHeight="1" x14ac:dyDescent="0.25">
      <c r="A24" s="42">
        <v>2</v>
      </c>
      <c r="B24" s="43">
        <v>143</v>
      </c>
      <c r="C24" s="42">
        <v>10137086444</v>
      </c>
      <c r="D24" s="48" t="s">
        <v>133</v>
      </c>
      <c r="E24" s="47">
        <v>2010</v>
      </c>
      <c r="F24" s="43" t="s">
        <v>119</v>
      </c>
      <c r="G24" s="42" t="s">
        <v>65</v>
      </c>
      <c r="H24" s="51">
        <v>1.8089999999999998E-2</v>
      </c>
      <c r="I24" s="51">
        <f>H24-$H$23</f>
        <v>1.1499999999999705E-4</v>
      </c>
      <c r="J24" s="53">
        <f t="shared" ref="J24:J30" si="0">$J$19/((H24*24))</f>
        <v>20.729684908789388</v>
      </c>
      <c r="O24" s="45"/>
    </row>
    <row r="25" spans="1:15" s="44" customFormat="1" ht="19.95" customHeight="1" x14ac:dyDescent="0.25">
      <c r="A25" s="42">
        <v>3</v>
      </c>
      <c r="B25" s="43">
        <v>115</v>
      </c>
      <c r="C25" s="42">
        <v>10132916555</v>
      </c>
      <c r="D25" s="48" t="s">
        <v>134</v>
      </c>
      <c r="E25" s="47">
        <v>2009</v>
      </c>
      <c r="F25" s="43" t="s">
        <v>72</v>
      </c>
      <c r="G25" s="42" t="s">
        <v>37</v>
      </c>
      <c r="H25" s="51">
        <v>1.8426000000000001E-2</v>
      </c>
      <c r="I25" s="51">
        <f>H25-$H$23</f>
        <v>4.5100000000000001E-4</v>
      </c>
      <c r="J25" s="53">
        <f t="shared" si="0"/>
        <v>20.351676978183001</v>
      </c>
      <c r="L25" s="52"/>
      <c r="O25" s="45"/>
    </row>
    <row r="26" spans="1:15" s="44" customFormat="1" ht="19.95" customHeight="1" x14ac:dyDescent="0.25">
      <c r="A26" s="42">
        <v>4</v>
      </c>
      <c r="B26" s="43">
        <v>45</v>
      </c>
      <c r="C26" s="42">
        <v>10131106089</v>
      </c>
      <c r="D26" s="48" t="s">
        <v>135</v>
      </c>
      <c r="E26" s="47">
        <v>2009</v>
      </c>
      <c r="F26" s="43" t="s">
        <v>36</v>
      </c>
      <c r="G26" s="42" t="s">
        <v>31</v>
      </c>
      <c r="H26" s="51">
        <v>1.8436999999999999E-2</v>
      </c>
      <c r="I26" s="51">
        <f t="shared" ref="I26:I43" si="1">H26-$H$23</f>
        <v>4.6199999999999714E-4</v>
      </c>
      <c r="J26" s="53">
        <f t="shared" si="0"/>
        <v>20.339534631447634</v>
      </c>
      <c r="O26" s="45"/>
    </row>
    <row r="27" spans="1:15" s="44" customFormat="1" ht="19.95" customHeight="1" x14ac:dyDescent="0.25">
      <c r="A27" s="42">
        <v>5</v>
      </c>
      <c r="B27" s="43">
        <v>41</v>
      </c>
      <c r="C27" s="42">
        <v>10138926111</v>
      </c>
      <c r="D27" s="48" t="s">
        <v>136</v>
      </c>
      <c r="E27" s="47">
        <v>2009</v>
      </c>
      <c r="F27" s="43" t="s">
        <v>73</v>
      </c>
      <c r="G27" s="42" t="s">
        <v>31</v>
      </c>
      <c r="H27" s="51">
        <v>1.9838000000000001E-2</v>
      </c>
      <c r="I27" s="51">
        <f t="shared" si="1"/>
        <v>1.8630000000000001E-3</v>
      </c>
      <c r="J27" s="53">
        <f t="shared" si="0"/>
        <v>18.903115233390462</v>
      </c>
      <c r="O27" s="45"/>
    </row>
    <row r="28" spans="1:15" s="44" customFormat="1" ht="19.95" customHeight="1" x14ac:dyDescent="0.25">
      <c r="A28" s="42">
        <v>6</v>
      </c>
      <c r="B28" s="43">
        <v>144</v>
      </c>
      <c r="C28" s="42">
        <v>10137454337</v>
      </c>
      <c r="D28" s="48" t="s">
        <v>137</v>
      </c>
      <c r="E28" s="47">
        <v>2010</v>
      </c>
      <c r="F28" s="43" t="s">
        <v>119</v>
      </c>
      <c r="G28" s="42" t="s">
        <v>65</v>
      </c>
      <c r="H28" s="51">
        <v>1.9965E-2</v>
      </c>
      <c r="I28" s="51">
        <f t="shared" si="1"/>
        <v>1.9899999999999987E-3</v>
      </c>
      <c r="J28" s="53">
        <f t="shared" si="0"/>
        <v>18.782870022539441</v>
      </c>
      <c r="L28" s="43"/>
      <c r="O28" s="45"/>
    </row>
    <row r="29" spans="1:15" s="44" customFormat="1" ht="19.95" customHeight="1" x14ac:dyDescent="0.25">
      <c r="A29" s="42">
        <v>7</v>
      </c>
      <c r="B29" s="43">
        <v>48</v>
      </c>
      <c r="C29" s="42">
        <v>10138881045</v>
      </c>
      <c r="D29" s="48" t="s">
        <v>138</v>
      </c>
      <c r="E29" s="47">
        <v>2010</v>
      </c>
      <c r="F29" s="43" t="s">
        <v>73</v>
      </c>
      <c r="G29" s="42" t="s">
        <v>31</v>
      </c>
      <c r="H29" s="51">
        <v>2.0185000000000002E-2</v>
      </c>
      <c r="I29" s="51">
        <f t="shared" si="1"/>
        <v>2.2100000000000002E-3</v>
      </c>
      <c r="J29" s="53">
        <f t="shared" si="0"/>
        <v>18.578152093138467</v>
      </c>
      <c r="L29" s="43"/>
      <c r="O29" s="45"/>
    </row>
    <row r="30" spans="1:15" s="44" customFormat="1" ht="19.95" customHeight="1" x14ac:dyDescent="0.25">
      <c r="A30" s="42">
        <v>8</v>
      </c>
      <c r="B30" s="43">
        <v>43</v>
      </c>
      <c r="C30" s="42">
        <v>10131600890</v>
      </c>
      <c r="D30" s="48" t="s">
        <v>139</v>
      </c>
      <c r="E30" s="47">
        <v>2009</v>
      </c>
      <c r="F30" s="43" t="s">
        <v>73</v>
      </c>
      <c r="G30" s="42" t="s">
        <v>31</v>
      </c>
      <c r="H30" s="51">
        <v>2.0336E-2</v>
      </c>
      <c r="I30" s="51">
        <f t="shared" si="1"/>
        <v>2.3609999999999985E-3</v>
      </c>
      <c r="J30" s="53">
        <f t="shared" si="0"/>
        <v>18.440204563335957</v>
      </c>
      <c r="L30" s="43"/>
      <c r="O30" s="45"/>
    </row>
    <row r="31" spans="1:15" s="44" customFormat="1" ht="19.95" customHeight="1" x14ac:dyDescent="0.25">
      <c r="A31" s="42">
        <v>9</v>
      </c>
      <c r="B31" s="43">
        <v>46</v>
      </c>
      <c r="C31" s="42">
        <v>10139116370</v>
      </c>
      <c r="D31" s="48" t="s">
        <v>140</v>
      </c>
      <c r="E31" s="47">
        <v>2009</v>
      </c>
      <c r="F31" s="43" t="s">
        <v>73</v>
      </c>
      <c r="G31" s="42" t="s">
        <v>31</v>
      </c>
      <c r="H31" s="51">
        <v>2.0347000000000001E-2</v>
      </c>
      <c r="I31" s="51">
        <f t="shared" si="1"/>
        <v>2.3719999999999991E-3</v>
      </c>
      <c r="J31" s="53">
        <f t="shared" ref="J31:J43" si="2">$J$19/((H31*24))</f>
        <v>18.430235415540373</v>
      </c>
      <c r="L31" s="43"/>
      <c r="O31" s="45"/>
    </row>
    <row r="32" spans="1:15" s="44" customFormat="1" ht="19.95" customHeight="1" x14ac:dyDescent="0.25">
      <c r="A32" s="42">
        <v>10</v>
      </c>
      <c r="B32" s="43">
        <v>44</v>
      </c>
      <c r="C32" s="42">
        <v>10139193364</v>
      </c>
      <c r="D32" s="48" t="s">
        <v>141</v>
      </c>
      <c r="E32" s="47">
        <v>2009</v>
      </c>
      <c r="F32" s="43" t="s">
        <v>73</v>
      </c>
      <c r="G32" s="42" t="s">
        <v>31</v>
      </c>
      <c r="H32" s="51">
        <v>2.044E-2</v>
      </c>
      <c r="I32" s="51">
        <f t="shared" si="1"/>
        <v>2.4649999999999984E-3</v>
      </c>
      <c r="J32" s="53">
        <f t="shared" si="2"/>
        <v>18.346379647749512</v>
      </c>
      <c r="L32" s="43"/>
      <c r="O32" s="45"/>
    </row>
    <row r="33" spans="1:15" s="44" customFormat="1" ht="19.95" customHeight="1" x14ac:dyDescent="0.25">
      <c r="A33" s="42">
        <v>11</v>
      </c>
      <c r="B33" s="43">
        <v>142</v>
      </c>
      <c r="C33" s="42">
        <v>10127850731</v>
      </c>
      <c r="D33" s="48" t="s">
        <v>142</v>
      </c>
      <c r="E33" s="47">
        <v>2009</v>
      </c>
      <c r="F33" s="43" t="s">
        <v>119</v>
      </c>
      <c r="G33" s="42" t="s">
        <v>65</v>
      </c>
      <c r="H33" s="51">
        <v>2.0451E-2</v>
      </c>
      <c r="I33" s="51">
        <f t="shared" si="1"/>
        <v>2.475999999999999E-3</v>
      </c>
      <c r="J33" s="53">
        <f t="shared" si="2"/>
        <v>18.336511662021415</v>
      </c>
      <c r="L33" s="43"/>
      <c r="O33" s="45"/>
    </row>
    <row r="34" spans="1:15" s="44" customFormat="1" ht="19.95" customHeight="1" x14ac:dyDescent="0.25">
      <c r="A34" s="42">
        <v>12</v>
      </c>
      <c r="B34" s="43">
        <v>104</v>
      </c>
      <c r="C34" s="42">
        <v>10139212259</v>
      </c>
      <c r="D34" s="48" t="s">
        <v>143</v>
      </c>
      <c r="E34" s="47">
        <v>2009</v>
      </c>
      <c r="F34" s="43" t="s">
        <v>119</v>
      </c>
      <c r="G34" s="42" t="s">
        <v>31</v>
      </c>
      <c r="H34" s="51">
        <v>2.0544E-2</v>
      </c>
      <c r="I34" s="51">
        <f t="shared" si="1"/>
        <v>2.5689999999999984E-3</v>
      </c>
      <c r="J34" s="53">
        <f t="shared" si="2"/>
        <v>18.253504672897197</v>
      </c>
      <c r="L34" s="43"/>
      <c r="O34" s="45"/>
    </row>
    <row r="35" spans="1:15" s="44" customFormat="1" ht="19.95" customHeight="1" x14ac:dyDescent="0.25">
      <c r="A35" s="42">
        <v>13</v>
      </c>
      <c r="B35" s="43">
        <v>47</v>
      </c>
      <c r="C35" s="42">
        <v>10139116471</v>
      </c>
      <c r="D35" s="48" t="s">
        <v>144</v>
      </c>
      <c r="E35" s="47">
        <v>2009</v>
      </c>
      <c r="F35" s="43" t="s">
        <v>73</v>
      </c>
      <c r="G35" s="42" t="s">
        <v>31</v>
      </c>
      <c r="H35" s="51">
        <v>2.0891E-2</v>
      </c>
      <c r="I35" s="51">
        <f t="shared" si="1"/>
        <v>2.9159999999999985E-3</v>
      </c>
      <c r="J35" s="53">
        <f t="shared" si="2"/>
        <v>17.950313532143028</v>
      </c>
      <c r="L35" s="43"/>
      <c r="O35" s="45"/>
    </row>
    <row r="36" spans="1:15" s="44" customFormat="1" ht="19.95" customHeight="1" x14ac:dyDescent="0.25">
      <c r="A36" s="42">
        <v>14</v>
      </c>
      <c r="B36" s="43">
        <v>40</v>
      </c>
      <c r="C36" s="42">
        <v>10139217212</v>
      </c>
      <c r="D36" s="48" t="s">
        <v>145</v>
      </c>
      <c r="E36" s="47">
        <v>2009</v>
      </c>
      <c r="F36" s="43" t="s">
        <v>73</v>
      </c>
      <c r="G36" s="42" t="s">
        <v>31</v>
      </c>
      <c r="H36" s="51">
        <v>2.1215000000000001E-2</v>
      </c>
      <c r="I36" s="51">
        <f t="shared" si="1"/>
        <v>3.2399999999999998E-3</v>
      </c>
      <c r="J36" s="53">
        <f t="shared" si="2"/>
        <v>17.676172519443789</v>
      </c>
      <c r="L36" s="43"/>
      <c r="O36" s="45"/>
    </row>
    <row r="37" spans="1:15" s="44" customFormat="1" ht="19.95" customHeight="1" x14ac:dyDescent="0.25">
      <c r="A37" s="42">
        <v>15</v>
      </c>
      <c r="B37" s="43">
        <v>49</v>
      </c>
      <c r="C37" s="42">
        <v>10139197004</v>
      </c>
      <c r="D37" s="48" t="s">
        <v>146</v>
      </c>
      <c r="E37" s="47">
        <v>2010</v>
      </c>
      <c r="F37" s="43" t="s">
        <v>73</v>
      </c>
      <c r="G37" s="42" t="s">
        <v>31</v>
      </c>
      <c r="H37" s="51">
        <v>2.162E-2</v>
      </c>
      <c r="I37" s="51">
        <f t="shared" si="1"/>
        <v>3.6449999999999989E-3</v>
      </c>
      <c r="J37" s="53">
        <f t="shared" si="2"/>
        <v>17.345050878815911</v>
      </c>
      <c r="L37" s="43"/>
      <c r="O37" s="45"/>
    </row>
    <row r="38" spans="1:15" s="44" customFormat="1" ht="19.95" customHeight="1" x14ac:dyDescent="0.25">
      <c r="A38" s="42">
        <v>16</v>
      </c>
      <c r="B38" s="43">
        <v>50</v>
      </c>
      <c r="C38" s="42">
        <v>10139176388</v>
      </c>
      <c r="D38" s="48" t="s">
        <v>147</v>
      </c>
      <c r="E38" s="47">
        <v>2010</v>
      </c>
      <c r="F38" s="43" t="s">
        <v>73</v>
      </c>
      <c r="G38" s="42" t="s">
        <v>31</v>
      </c>
      <c r="H38" s="51">
        <v>2.1898000000000001E-2</v>
      </c>
      <c r="I38" s="51">
        <f t="shared" si="1"/>
        <v>3.9229999999999994E-3</v>
      </c>
      <c r="J38" s="53">
        <f t="shared" si="2"/>
        <v>17.124851584619599</v>
      </c>
      <c r="L38" s="43"/>
      <c r="O38" s="45"/>
    </row>
    <row r="39" spans="1:15" s="44" customFormat="1" ht="19.95" customHeight="1" x14ac:dyDescent="0.25">
      <c r="A39" s="42">
        <v>17</v>
      </c>
      <c r="B39" s="43">
        <v>253</v>
      </c>
      <c r="C39" s="42"/>
      <c r="D39" s="48" t="s">
        <v>148</v>
      </c>
      <c r="E39" s="47">
        <v>2009</v>
      </c>
      <c r="F39" s="43" t="s">
        <v>73</v>
      </c>
      <c r="G39" s="42" t="s">
        <v>31</v>
      </c>
      <c r="H39" s="51">
        <v>2.2037000000000001E-2</v>
      </c>
      <c r="I39" s="51">
        <f t="shared" si="1"/>
        <v>4.0619999999999996E-3</v>
      </c>
      <c r="J39" s="53">
        <f t="shared" si="2"/>
        <v>17.016835322412305</v>
      </c>
      <c r="L39" s="43"/>
      <c r="O39" s="45"/>
    </row>
    <row r="40" spans="1:15" s="44" customFormat="1" ht="19.95" customHeight="1" x14ac:dyDescent="0.25">
      <c r="A40" s="42">
        <v>18</v>
      </c>
      <c r="B40" s="43">
        <v>312</v>
      </c>
      <c r="C40" s="42">
        <v>10139117986</v>
      </c>
      <c r="D40" s="48" t="s">
        <v>149</v>
      </c>
      <c r="E40" s="47">
        <v>2010</v>
      </c>
      <c r="F40" s="43" t="s">
        <v>73</v>
      </c>
      <c r="G40" s="42" t="s">
        <v>31</v>
      </c>
      <c r="H40" s="51">
        <v>2.2349999999999998E-2</v>
      </c>
      <c r="I40" s="51">
        <f t="shared" si="1"/>
        <v>4.3749999999999969E-3</v>
      </c>
      <c r="J40" s="53">
        <f t="shared" si="2"/>
        <v>16.778523489932887</v>
      </c>
      <c r="L40" s="43"/>
      <c r="O40" s="45"/>
    </row>
    <row r="41" spans="1:15" s="44" customFormat="1" ht="19.95" customHeight="1" x14ac:dyDescent="0.25">
      <c r="A41" s="42">
        <v>19</v>
      </c>
      <c r="B41" s="43">
        <v>424</v>
      </c>
      <c r="C41" s="42">
        <v>10139114653</v>
      </c>
      <c r="D41" s="48" t="s">
        <v>150</v>
      </c>
      <c r="E41" s="47">
        <v>2009</v>
      </c>
      <c r="F41" s="43" t="s">
        <v>73</v>
      </c>
      <c r="G41" s="42" t="s">
        <v>31</v>
      </c>
      <c r="H41" s="51">
        <v>2.2627000000000001E-2</v>
      </c>
      <c r="I41" s="51">
        <f t="shared" si="1"/>
        <v>4.6519999999999999E-3</v>
      </c>
      <c r="J41" s="53">
        <f t="shared" si="2"/>
        <v>16.573120608123041</v>
      </c>
      <c r="L41" s="43"/>
      <c r="O41" s="45"/>
    </row>
    <row r="42" spans="1:15" s="44" customFormat="1" ht="19.95" customHeight="1" x14ac:dyDescent="0.25">
      <c r="A42" s="42">
        <v>20</v>
      </c>
      <c r="B42" s="43">
        <v>146</v>
      </c>
      <c r="C42" s="42">
        <v>10138842245</v>
      </c>
      <c r="D42" s="48" t="s">
        <v>151</v>
      </c>
      <c r="E42" s="47">
        <v>2010</v>
      </c>
      <c r="F42" s="43" t="s">
        <v>36</v>
      </c>
      <c r="G42" s="42" t="s">
        <v>69</v>
      </c>
      <c r="H42" s="51">
        <v>2.2638999999999999E-2</v>
      </c>
      <c r="I42" s="51">
        <f t="shared" si="1"/>
        <v>4.663999999999998E-3</v>
      </c>
      <c r="J42" s="53">
        <f t="shared" si="2"/>
        <v>16.564335880560094</v>
      </c>
      <c r="L42" s="43"/>
      <c r="O42" s="45"/>
    </row>
    <row r="43" spans="1:15" s="44" customFormat="1" ht="19.95" customHeight="1" x14ac:dyDescent="0.25">
      <c r="A43" s="42">
        <v>21</v>
      </c>
      <c r="B43" s="43">
        <v>42</v>
      </c>
      <c r="C43" s="42">
        <v>10139216404</v>
      </c>
      <c r="D43" s="48" t="s">
        <v>152</v>
      </c>
      <c r="E43" s="47">
        <v>2009</v>
      </c>
      <c r="F43" s="43" t="s">
        <v>73</v>
      </c>
      <c r="G43" s="42" t="s">
        <v>31</v>
      </c>
      <c r="H43" s="51">
        <v>2.2811999999999999E-2</v>
      </c>
      <c r="I43" s="51">
        <f t="shared" si="1"/>
        <v>4.8369999999999976E-3</v>
      </c>
      <c r="J43" s="53">
        <f t="shared" si="2"/>
        <v>16.438716465018413</v>
      </c>
      <c r="L43" s="43"/>
      <c r="O43" s="45"/>
    </row>
    <row r="44" spans="1:15" s="44" customFormat="1" ht="19.95" customHeight="1" x14ac:dyDescent="0.25">
      <c r="A44" s="42">
        <v>22</v>
      </c>
      <c r="B44" s="43">
        <v>425</v>
      </c>
      <c r="C44" s="42">
        <v>10139199529</v>
      </c>
      <c r="D44" s="48" t="s">
        <v>153</v>
      </c>
      <c r="E44" s="47">
        <v>2009</v>
      </c>
      <c r="F44" s="43" t="s">
        <v>73</v>
      </c>
      <c r="G44" s="42" t="s">
        <v>31</v>
      </c>
      <c r="H44" s="51"/>
      <c r="I44" s="51"/>
      <c r="J44" s="43"/>
      <c r="L44" s="43" t="s">
        <v>47</v>
      </c>
      <c r="O44" s="45"/>
    </row>
    <row r="45" spans="1:15" s="44" customFormat="1" ht="19.95" customHeight="1" x14ac:dyDescent="0.25">
      <c r="A45" s="42">
        <v>23</v>
      </c>
      <c r="B45" s="43">
        <v>401</v>
      </c>
      <c r="C45" s="42">
        <v>10139216303</v>
      </c>
      <c r="D45" s="48" t="s">
        <v>154</v>
      </c>
      <c r="E45" s="47">
        <v>2009</v>
      </c>
      <c r="F45" s="43" t="s">
        <v>73</v>
      </c>
      <c r="G45" s="42" t="s">
        <v>31</v>
      </c>
      <c r="H45" s="51"/>
      <c r="I45" s="51"/>
      <c r="J45" s="43"/>
      <c r="L45" s="43" t="s">
        <v>47</v>
      </c>
      <c r="O45" s="45"/>
    </row>
    <row r="46" spans="1:15" s="44" customFormat="1" ht="19.95" customHeight="1" x14ac:dyDescent="0.25">
      <c r="A46" s="42">
        <v>24</v>
      </c>
      <c r="B46" s="43">
        <v>201</v>
      </c>
      <c r="C46" s="42">
        <v>10139226710</v>
      </c>
      <c r="D46" s="48" t="s">
        <v>155</v>
      </c>
      <c r="E46" s="47">
        <v>2009</v>
      </c>
      <c r="F46" s="43" t="s">
        <v>73</v>
      </c>
      <c r="G46" s="42" t="s">
        <v>31</v>
      </c>
      <c r="H46" s="51"/>
      <c r="I46" s="51"/>
      <c r="J46" s="43"/>
      <c r="L46" s="43" t="s">
        <v>47</v>
      </c>
      <c r="O46" s="45"/>
    </row>
    <row r="47" spans="1:15" s="44" customFormat="1" ht="19.95" customHeight="1" x14ac:dyDescent="0.25">
      <c r="A47" s="42">
        <v>25</v>
      </c>
      <c r="B47" s="43">
        <v>427</v>
      </c>
      <c r="C47" s="42">
        <v>10139109704</v>
      </c>
      <c r="D47" s="48" t="s">
        <v>156</v>
      </c>
      <c r="E47" s="47">
        <v>2009</v>
      </c>
      <c r="F47" s="43" t="s">
        <v>73</v>
      </c>
      <c r="G47" s="42" t="s">
        <v>31</v>
      </c>
      <c r="H47" s="51"/>
      <c r="I47" s="51"/>
      <c r="J47" s="43"/>
      <c r="L47" s="43" t="s">
        <v>47</v>
      </c>
      <c r="O47" s="45"/>
    </row>
    <row r="48" spans="1:15" s="44" customFormat="1" ht="19.95" customHeight="1" x14ac:dyDescent="0.25">
      <c r="A48" s="42">
        <v>26</v>
      </c>
      <c r="B48" s="43">
        <v>137</v>
      </c>
      <c r="C48" s="42">
        <v>10139117077</v>
      </c>
      <c r="D48" s="48" t="s">
        <v>157</v>
      </c>
      <c r="E48" s="47">
        <v>2010</v>
      </c>
      <c r="F48" s="43" t="s">
        <v>119</v>
      </c>
      <c r="G48" s="42" t="s">
        <v>31</v>
      </c>
      <c r="H48" s="51"/>
      <c r="I48" s="51"/>
      <c r="J48" s="43"/>
      <c r="L48" s="43" t="s">
        <v>47</v>
      </c>
      <c r="O48" s="45"/>
    </row>
    <row r="49" spans="1:15" s="44" customFormat="1" ht="19.95" customHeight="1" x14ac:dyDescent="0.25">
      <c r="A49" s="42">
        <v>27</v>
      </c>
      <c r="B49" s="43">
        <v>311</v>
      </c>
      <c r="C49" s="42">
        <v>10139115360</v>
      </c>
      <c r="D49" s="48" t="s">
        <v>158</v>
      </c>
      <c r="E49" s="47">
        <v>2010</v>
      </c>
      <c r="F49" s="43" t="s">
        <v>73</v>
      </c>
      <c r="G49" s="42" t="s">
        <v>31</v>
      </c>
      <c r="H49" s="51"/>
      <c r="I49" s="51"/>
      <c r="J49" s="43"/>
      <c r="L49" s="43" t="s">
        <v>47</v>
      </c>
      <c r="O49" s="45"/>
    </row>
    <row r="50" spans="1:15" s="44" customFormat="1" ht="19.95" customHeight="1" x14ac:dyDescent="0.25">
      <c r="A50" s="42">
        <v>28</v>
      </c>
      <c r="B50" s="43">
        <v>408</v>
      </c>
      <c r="C50" s="42">
        <v>10139212461</v>
      </c>
      <c r="D50" s="48" t="s">
        <v>159</v>
      </c>
      <c r="E50" s="47">
        <v>2010</v>
      </c>
      <c r="F50" s="43" t="s">
        <v>73</v>
      </c>
      <c r="G50" s="42" t="s">
        <v>31</v>
      </c>
      <c r="H50" s="51"/>
      <c r="I50" s="51"/>
      <c r="J50" s="43"/>
      <c r="L50" s="43" t="s">
        <v>47</v>
      </c>
      <c r="O50" s="45"/>
    </row>
    <row r="51" spans="1:15" s="44" customFormat="1" ht="19.95" customHeight="1" x14ac:dyDescent="0.25">
      <c r="A51" s="42">
        <v>29</v>
      </c>
      <c r="B51" s="43">
        <v>204</v>
      </c>
      <c r="C51" s="42">
        <v>10139226912</v>
      </c>
      <c r="D51" s="48" t="s">
        <v>160</v>
      </c>
      <c r="E51" s="47">
        <v>2009</v>
      </c>
      <c r="F51" s="43" t="s">
        <v>73</v>
      </c>
      <c r="G51" s="42" t="s">
        <v>31</v>
      </c>
      <c r="H51" s="51"/>
      <c r="I51" s="51"/>
      <c r="J51" s="43"/>
      <c r="L51" s="43" t="s">
        <v>47</v>
      </c>
      <c r="O51" s="45"/>
    </row>
    <row r="52" spans="1:15" s="44" customFormat="1" ht="19.95" customHeight="1" x14ac:dyDescent="0.25">
      <c r="A52" s="42">
        <v>30</v>
      </c>
      <c r="B52" s="43">
        <v>310</v>
      </c>
      <c r="C52" s="42">
        <v>10139119000</v>
      </c>
      <c r="D52" s="48" t="s">
        <v>161</v>
      </c>
      <c r="E52" s="47">
        <v>2010</v>
      </c>
      <c r="F52" s="43" t="s">
        <v>73</v>
      </c>
      <c r="G52" s="42" t="s">
        <v>31</v>
      </c>
      <c r="H52" s="51"/>
      <c r="I52" s="51"/>
      <c r="J52" s="43"/>
      <c r="L52" s="43" t="s">
        <v>47</v>
      </c>
      <c r="O52" s="45"/>
    </row>
    <row r="53" spans="1:15" s="44" customFormat="1" ht="19.95" customHeight="1" x14ac:dyDescent="0.25">
      <c r="A53" s="42">
        <v>31</v>
      </c>
      <c r="B53" s="43">
        <v>313</v>
      </c>
      <c r="C53" s="42">
        <v>10139117178</v>
      </c>
      <c r="D53" s="48" t="s">
        <v>162</v>
      </c>
      <c r="E53" s="47">
        <v>2010</v>
      </c>
      <c r="F53" s="43" t="s">
        <v>73</v>
      </c>
      <c r="G53" s="42" t="s">
        <v>31</v>
      </c>
      <c r="H53" s="51"/>
      <c r="I53" s="51"/>
      <c r="J53" s="43"/>
      <c r="L53" s="43" t="s">
        <v>47</v>
      </c>
      <c r="O53" s="45"/>
    </row>
    <row r="54" spans="1:15" s="44" customFormat="1" ht="19.95" customHeight="1" x14ac:dyDescent="0.25">
      <c r="A54" s="42">
        <v>32</v>
      </c>
      <c r="B54" s="43">
        <v>419</v>
      </c>
      <c r="C54" s="42">
        <v>10139097576</v>
      </c>
      <c r="D54" s="48" t="s">
        <v>163</v>
      </c>
      <c r="E54" s="47">
        <v>2009</v>
      </c>
      <c r="F54" s="43" t="s">
        <v>73</v>
      </c>
      <c r="G54" s="42" t="s">
        <v>31</v>
      </c>
      <c r="H54" s="51"/>
      <c r="I54" s="51"/>
      <c r="J54" s="43"/>
      <c r="L54" s="43" t="s">
        <v>47</v>
      </c>
      <c r="O54" s="45"/>
    </row>
    <row r="55" spans="1:15" s="44" customFormat="1" ht="19.95" customHeight="1" x14ac:dyDescent="0.25">
      <c r="A55" s="42">
        <v>33</v>
      </c>
      <c r="B55" s="43">
        <v>429</v>
      </c>
      <c r="C55" s="42">
        <v>10138924996</v>
      </c>
      <c r="D55" s="48" t="s">
        <v>164</v>
      </c>
      <c r="E55" s="47">
        <v>2009</v>
      </c>
      <c r="F55" s="43" t="s">
        <v>73</v>
      </c>
      <c r="G55" s="42" t="s">
        <v>31</v>
      </c>
      <c r="H55" s="51"/>
      <c r="I55" s="51"/>
      <c r="J55" s="43"/>
      <c r="L55" s="43" t="s">
        <v>47</v>
      </c>
      <c r="O55" s="45"/>
    </row>
    <row r="56" spans="1:15" s="44" customFormat="1" ht="19.95" customHeight="1" x14ac:dyDescent="0.25">
      <c r="A56" s="42">
        <v>34</v>
      </c>
      <c r="B56" s="43">
        <v>403</v>
      </c>
      <c r="C56" s="42">
        <v>10139098586</v>
      </c>
      <c r="D56" s="48" t="s">
        <v>165</v>
      </c>
      <c r="E56" s="47">
        <v>2009</v>
      </c>
      <c r="F56" s="43" t="s">
        <v>73</v>
      </c>
      <c r="G56" s="42" t="s">
        <v>31</v>
      </c>
      <c r="H56" s="51"/>
      <c r="I56" s="51"/>
      <c r="J56" s="43"/>
      <c r="L56" s="43" t="s">
        <v>178</v>
      </c>
      <c r="O56" s="45"/>
    </row>
    <row r="57" spans="1:15" s="44" customFormat="1" ht="19.95" customHeight="1" x14ac:dyDescent="0.25">
      <c r="A57" s="42">
        <v>35</v>
      </c>
      <c r="B57" s="43">
        <v>315</v>
      </c>
      <c r="C57" s="42">
        <v>10139196596</v>
      </c>
      <c r="D57" s="48" t="s">
        <v>166</v>
      </c>
      <c r="E57" s="47">
        <v>2010</v>
      </c>
      <c r="F57" s="43" t="s">
        <v>73</v>
      </c>
      <c r="G57" s="42" t="s">
        <v>31</v>
      </c>
      <c r="H57" s="51"/>
      <c r="I57" s="51"/>
      <c r="J57" s="43"/>
      <c r="L57" s="43" t="s">
        <v>178</v>
      </c>
      <c r="O57" s="45"/>
    </row>
    <row r="58" spans="1:15" s="44" customFormat="1" ht="19.95" customHeight="1" x14ac:dyDescent="0.25">
      <c r="A58" s="42">
        <v>36</v>
      </c>
      <c r="B58" s="43">
        <v>300</v>
      </c>
      <c r="C58" s="42">
        <v>10139097778</v>
      </c>
      <c r="D58" s="48" t="s">
        <v>167</v>
      </c>
      <c r="E58" s="47">
        <v>2009</v>
      </c>
      <c r="F58" s="43" t="s">
        <v>73</v>
      </c>
      <c r="G58" s="42" t="s">
        <v>31</v>
      </c>
      <c r="H58" s="51"/>
      <c r="I58" s="51"/>
      <c r="J58" s="43"/>
      <c r="L58" s="43" t="s">
        <v>178</v>
      </c>
      <c r="O58" s="45"/>
    </row>
    <row r="59" spans="1:15" s="44" customFormat="1" ht="19.95" customHeight="1" x14ac:dyDescent="0.25">
      <c r="A59" s="42">
        <v>37</v>
      </c>
      <c r="B59" s="43">
        <v>304</v>
      </c>
      <c r="C59" s="42">
        <v>10139098182</v>
      </c>
      <c r="D59" s="48" t="s">
        <v>168</v>
      </c>
      <c r="E59" s="47">
        <v>2009</v>
      </c>
      <c r="F59" s="43" t="s">
        <v>73</v>
      </c>
      <c r="G59" s="42" t="s">
        <v>31</v>
      </c>
      <c r="H59" s="51"/>
      <c r="I59" s="51"/>
      <c r="J59" s="43"/>
      <c r="L59" s="43" t="s">
        <v>178</v>
      </c>
      <c r="O59" s="45"/>
    </row>
    <row r="60" spans="1:15" s="44" customFormat="1" ht="19.95" customHeight="1" x14ac:dyDescent="0.25">
      <c r="A60" s="42">
        <v>38</v>
      </c>
      <c r="B60" s="43">
        <v>428</v>
      </c>
      <c r="C60" s="42">
        <v>10138924592</v>
      </c>
      <c r="D60" s="48" t="s">
        <v>169</v>
      </c>
      <c r="E60" s="47">
        <v>2009</v>
      </c>
      <c r="F60" s="43" t="s">
        <v>73</v>
      </c>
      <c r="G60" s="42" t="s">
        <v>31</v>
      </c>
      <c r="H60" s="51"/>
      <c r="I60" s="51"/>
      <c r="J60" s="43"/>
      <c r="L60" s="43" t="s">
        <v>178</v>
      </c>
      <c r="O60" s="45"/>
    </row>
    <row r="61" spans="1:15" s="44" customFormat="1" ht="19.95" customHeight="1" x14ac:dyDescent="0.25">
      <c r="A61" s="42">
        <v>39</v>
      </c>
      <c r="B61" s="43">
        <v>205</v>
      </c>
      <c r="C61" s="42"/>
      <c r="D61" s="48" t="s">
        <v>170</v>
      </c>
      <c r="E61" s="47">
        <v>2009</v>
      </c>
      <c r="F61" s="43" t="s">
        <v>73</v>
      </c>
      <c r="G61" s="42" t="s">
        <v>31</v>
      </c>
      <c r="H61" s="51"/>
      <c r="I61" s="51"/>
      <c r="J61" s="43"/>
      <c r="L61" s="43" t="s">
        <v>178</v>
      </c>
      <c r="O61" s="45"/>
    </row>
    <row r="62" spans="1:15" s="44" customFormat="1" ht="19.95" customHeight="1" x14ac:dyDescent="0.25">
      <c r="A62" s="42">
        <v>40</v>
      </c>
      <c r="B62" s="43">
        <v>303</v>
      </c>
      <c r="C62" s="42"/>
      <c r="D62" s="48" t="s">
        <v>171</v>
      </c>
      <c r="E62" s="47">
        <v>2009</v>
      </c>
      <c r="F62" s="43" t="s">
        <v>73</v>
      </c>
      <c r="G62" s="42" t="s">
        <v>31</v>
      </c>
      <c r="H62" s="51"/>
      <c r="I62" s="51"/>
      <c r="J62" s="43"/>
      <c r="L62" s="43" t="s">
        <v>178</v>
      </c>
      <c r="O62" s="45"/>
    </row>
    <row r="63" spans="1:15" s="44" customFormat="1" ht="19.95" customHeight="1" x14ac:dyDescent="0.25">
      <c r="A63" s="42">
        <v>41</v>
      </c>
      <c r="B63" s="43">
        <v>314</v>
      </c>
      <c r="C63" s="42">
        <v>10139216202</v>
      </c>
      <c r="D63" s="48" t="s">
        <v>172</v>
      </c>
      <c r="E63" s="47">
        <v>2010</v>
      </c>
      <c r="F63" s="43" t="s">
        <v>73</v>
      </c>
      <c r="G63" s="42" t="s">
        <v>31</v>
      </c>
      <c r="H63" s="51"/>
      <c r="I63" s="51"/>
      <c r="J63" s="43"/>
      <c r="L63" s="43" t="s">
        <v>178</v>
      </c>
      <c r="O63" s="45"/>
    </row>
    <row r="64" spans="1:15" s="44" customFormat="1" ht="19.95" customHeight="1" x14ac:dyDescent="0.25">
      <c r="A64" s="42">
        <v>42</v>
      </c>
      <c r="B64" s="43">
        <v>301</v>
      </c>
      <c r="C64" s="42"/>
      <c r="D64" s="48" t="s">
        <v>173</v>
      </c>
      <c r="E64" s="47">
        <v>2009</v>
      </c>
      <c r="F64" s="43" t="s">
        <v>73</v>
      </c>
      <c r="G64" s="42" t="s">
        <v>31</v>
      </c>
      <c r="H64" s="51"/>
      <c r="I64" s="51"/>
      <c r="J64" s="43"/>
      <c r="L64" s="43" t="s">
        <v>178</v>
      </c>
      <c r="O64" s="45"/>
    </row>
    <row r="65" spans="1:15" s="44" customFormat="1" ht="19.95" customHeight="1" x14ac:dyDescent="0.25">
      <c r="A65" s="42" t="s">
        <v>46</v>
      </c>
      <c r="B65" s="43">
        <v>147</v>
      </c>
      <c r="C65" s="42">
        <v>10130613110</v>
      </c>
      <c r="D65" s="48" t="s">
        <v>174</v>
      </c>
      <c r="E65" s="47">
        <v>2009</v>
      </c>
      <c r="F65" s="43" t="s">
        <v>36</v>
      </c>
      <c r="G65" s="42" t="s">
        <v>69</v>
      </c>
      <c r="H65" s="51"/>
      <c r="I65" s="51"/>
      <c r="J65" s="43"/>
      <c r="L65" s="43"/>
      <c r="O65" s="45"/>
    </row>
    <row r="66" spans="1:15" s="44" customFormat="1" ht="19.95" customHeight="1" x14ac:dyDescent="0.25">
      <c r="A66" s="42" t="s">
        <v>46</v>
      </c>
      <c r="B66" s="43">
        <v>426</v>
      </c>
      <c r="C66" s="42">
        <v>10139212764</v>
      </c>
      <c r="D66" s="48" t="s">
        <v>175</v>
      </c>
      <c r="E66" s="47">
        <v>2009</v>
      </c>
      <c r="F66" s="43" t="s">
        <v>73</v>
      </c>
      <c r="G66" s="42" t="s">
        <v>31</v>
      </c>
      <c r="H66" s="51"/>
      <c r="I66" s="51"/>
      <c r="J66" s="43"/>
      <c r="L66" s="43"/>
      <c r="O66" s="45"/>
    </row>
    <row r="67" spans="1:15" s="44" customFormat="1" ht="19.95" customHeight="1" x14ac:dyDescent="0.25">
      <c r="A67" s="42" t="s">
        <v>46</v>
      </c>
      <c r="B67" s="43">
        <v>316</v>
      </c>
      <c r="C67" s="42"/>
      <c r="D67" s="48" t="s">
        <v>176</v>
      </c>
      <c r="E67" s="47">
        <v>2010</v>
      </c>
      <c r="F67" s="43" t="s">
        <v>119</v>
      </c>
      <c r="G67" s="42" t="s">
        <v>31</v>
      </c>
      <c r="H67" s="51"/>
      <c r="I67" s="51"/>
      <c r="J67" s="43"/>
      <c r="L67" s="43"/>
      <c r="O67" s="45"/>
    </row>
    <row r="68" spans="1:15" s="44" customFormat="1" ht="19.95" customHeight="1" x14ac:dyDescent="0.25">
      <c r="A68" s="42" t="s">
        <v>46</v>
      </c>
      <c r="B68" s="43">
        <v>400</v>
      </c>
      <c r="C68" s="42">
        <v>10139097980</v>
      </c>
      <c r="D68" s="48" t="s">
        <v>177</v>
      </c>
      <c r="E68" s="47">
        <v>2009</v>
      </c>
      <c r="F68" s="43" t="s">
        <v>73</v>
      </c>
      <c r="G68" s="42" t="s">
        <v>31</v>
      </c>
      <c r="H68" s="51"/>
      <c r="I68" s="51"/>
      <c r="J68" s="43"/>
      <c r="O68" s="45"/>
    </row>
    <row r="69" spans="1:15" s="4" customFormat="1" ht="8.5500000000000007" customHeight="1" x14ac:dyDescent="0.25">
      <c r="A69" s="24"/>
      <c r="B69" s="9"/>
      <c r="C69" s="24"/>
      <c r="D69" s="25"/>
      <c r="E69" s="26"/>
      <c r="F69" s="27"/>
      <c r="G69" s="28"/>
      <c r="H69" s="29"/>
      <c r="I69" s="29"/>
      <c r="J69" s="30"/>
      <c r="K69" s="31"/>
      <c r="N69" s="39"/>
      <c r="O69" s="2"/>
    </row>
    <row r="70" spans="1:15" x14ac:dyDescent="0.25">
      <c r="A70" s="64" t="s">
        <v>42</v>
      </c>
      <c r="B70" s="64"/>
      <c r="C70" s="64"/>
      <c r="D70" s="64"/>
      <c r="E70" s="64"/>
      <c r="F70" s="64"/>
      <c r="G70" s="64" t="s">
        <v>3</v>
      </c>
      <c r="H70" s="64"/>
      <c r="I70" s="64"/>
      <c r="J70" s="64"/>
      <c r="K70" s="64"/>
      <c r="L70" s="64"/>
      <c r="N70" s="39"/>
    </row>
    <row r="71" spans="1:15" ht="13.8" x14ac:dyDescent="0.25">
      <c r="A71" s="1" t="s">
        <v>74</v>
      </c>
      <c r="B71" s="1"/>
      <c r="C71" s="21"/>
      <c r="G71" s="54" t="s">
        <v>27</v>
      </c>
      <c r="H71" s="55">
        <v>4</v>
      </c>
      <c r="I71" s="56"/>
      <c r="J71" s="57"/>
      <c r="K71" s="57" t="s">
        <v>25</v>
      </c>
      <c r="L71" s="54">
        <f>COUNTIF(F23:F68,"ЗМС")</f>
        <v>0</v>
      </c>
      <c r="N71" s="1"/>
      <c r="O71" s="1"/>
    </row>
    <row r="72" spans="1:15" ht="13.8" x14ac:dyDescent="0.25">
      <c r="A72" s="1" t="s">
        <v>75</v>
      </c>
      <c r="B72" s="1"/>
      <c r="C72" s="22"/>
      <c r="G72" s="58" t="s">
        <v>20</v>
      </c>
      <c r="H72" s="55">
        <f>H73+H78</f>
        <v>46</v>
      </c>
      <c r="I72" s="59"/>
      <c r="J72" s="57"/>
      <c r="K72" s="57" t="s">
        <v>15</v>
      </c>
      <c r="L72" s="54">
        <f>COUNTIF(F23:F68,"МСМК")</f>
        <v>0</v>
      </c>
      <c r="N72" s="1"/>
      <c r="O72" s="1"/>
    </row>
    <row r="73" spans="1:15" ht="13.8" x14ac:dyDescent="0.25">
      <c r="A73" s="1" t="s">
        <v>76</v>
      </c>
      <c r="B73" s="1"/>
      <c r="C73" s="6"/>
      <c r="G73" s="58" t="s">
        <v>21</v>
      </c>
      <c r="H73" s="55">
        <f>H74+H75+H76+H77</f>
        <v>46</v>
      </c>
      <c r="I73" s="59"/>
      <c r="J73" s="57"/>
      <c r="K73" s="57" t="s">
        <v>18</v>
      </c>
      <c r="L73" s="54">
        <f>COUNTIF(F23:F68,"МС")</f>
        <v>0</v>
      </c>
      <c r="N73" s="1"/>
      <c r="O73" s="1"/>
    </row>
    <row r="74" spans="1:15" ht="13.8" x14ac:dyDescent="0.25">
      <c r="A74" s="1" t="s">
        <v>77</v>
      </c>
      <c r="B74" s="1"/>
      <c r="C74" s="6"/>
      <c r="G74" s="58" t="s">
        <v>22</v>
      </c>
      <c r="H74" s="55">
        <f>COUNT(A23:A68)</f>
        <v>42</v>
      </c>
      <c r="I74" s="59"/>
      <c r="J74" s="57"/>
      <c r="K74" s="57" t="s">
        <v>26</v>
      </c>
      <c r="L74" s="54">
        <f>COUNTIF(F23:F68,"КМС")</f>
        <v>0</v>
      </c>
      <c r="N74" s="1"/>
      <c r="O74" s="1"/>
    </row>
    <row r="75" spans="1:15" ht="13.8" x14ac:dyDescent="0.25">
      <c r="B75" s="1"/>
      <c r="C75" s="6"/>
      <c r="G75" s="58" t="s">
        <v>23</v>
      </c>
      <c r="H75" s="55">
        <f>COUNTIF(A23:A68,"НФ")</f>
        <v>4</v>
      </c>
      <c r="I75" s="59"/>
      <c r="J75" s="57"/>
      <c r="K75" s="57" t="s">
        <v>36</v>
      </c>
      <c r="L75" s="54">
        <f>COUNTIF(F23:F68,"1 СР")</f>
        <v>3</v>
      </c>
      <c r="N75" s="1"/>
      <c r="O75" s="1"/>
    </row>
    <row r="76" spans="1:15" ht="13.8" x14ac:dyDescent="0.25">
      <c r="B76" s="1"/>
      <c r="C76" s="1"/>
      <c r="G76" s="58" t="s">
        <v>28</v>
      </c>
      <c r="H76" s="55">
        <f>COUNTIF(A23:A68,"ДСКВ")</f>
        <v>0</v>
      </c>
      <c r="I76" s="59"/>
      <c r="J76" s="57"/>
      <c r="K76" s="57" t="s">
        <v>72</v>
      </c>
      <c r="L76" s="54">
        <f>COUNTIF(F23:F68,"2 СР")</f>
        <v>1</v>
      </c>
      <c r="N76" s="1"/>
      <c r="O76" s="1"/>
    </row>
    <row r="77" spans="1:15" ht="13.8" x14ac:dyDescent="0.25">
      <c r="B77" s="1"/>
      <c r="C77" s="1"/>
      <c r="G77" s="58" t="s">
        <v>24</v>
      </c>
      <c r="H77" s="55">
        <f>COUNTIF(A23:A68,"НС")</f>
        <v>0</v>
      </c>
      <c r="I77" s="59"/>
      <c r="J77" s="57"/>
      <c r="K77" s="57" t="s">
        <v>73</v>
      </c>
      <c r="L77" s="54">
        <f>COUNTIF(F23:F68,"3 СР")</f>
        <v>36</v>
      </c>
      <c r="N77" s="1"/>
      <c r="O77" s="1"/>
    </row>
    <row r="78" spans="1:15" ht="6.45" customHeight="1" x14ac:dyDescent="0.25">
      <c r="B78" s="1"/>
      <c r="C78" s="1"/>
      <c r="I78" s="23"/>
      <c r="K78" s="5"/>
      <c r="L78" s="23"/>
    </row>
    <row r="79" spans="1:15" x14ac:dyDescent="0.25">
      <c r="A79" s="65" t="s">
        <v>38</v>
      </c>
      <c r="B79" s="65"/>
      <c r="C79" s="65"/>
      <c r="D79" s="65"/>
      <c r="E79" s="65" t="s">
        <v>7</v>
      </c>
      <c r="F79" s="65"/>
      <c r="G79" s="65"/>
      <c r="H79" s="65"/>
      <c r="I79" s="65" t="s">
        <v>2</v>
      </c>
      <c r="J79" s="65"/>
      <c r="K79" s="65"/>
      <c r="L79" s="65"/>
    </row>
    <row r="80" spans="1:15" x14ac:dyDescent="0.2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</row>
    <row r="81" spans="1:12" x14ac:dyDescent="0.25">
      <c r="A81" s="50"/>
      <c r="D81" s="50"/>
      <c r="E81" s="50"/>
      <c r="F81" s="50"/>
      <c r="G81" s="50"/>
      <c r="H81" s="50"/>
      <c r="I81" s="50"/>
      <c r="J81" s="50"/>
      <c r="K81" s="50"/>
      <c r="L81" s="50"/>
    </row>
    <row r="82" spans="1:12" x14ac:dyDescent="0.25">
      <c r="A82" s="50"/>
      <c r="D82" s="50"/>
      <c r="E82" s="50"/>
      <c r="F82" s="50"/>
      <c r="G82" s="50"/>
      <c r="H82" s="50"/>
      <c r="I82" s="50"/>
      <c r="J82" s="50"/>
      <c r="K82" s="50"/>
      <c r="L82" s="50"/>
    </row>
    <row r="83" spans="1:12" x14ac:dyDescent="0.2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</row>
    <row r="84" spans="1:12" x14ac:dyDescent="0.25">
      <c r="A84" s="62" t="s">
        <v>39</v>
      </c>
      <c r="B84" s="62"/>
      <c r="C84" s="62"/>
      <c r="D84" s="62"/>
      <c r="E84" s="62" t="str">
        <f>G17</f>
        <v>ИВАШИН И.Е. (ВК, г.Челябинск)</v>
      </c>
      <c r="F84" s="62"/>
      <c r="G84" s="62"/>
      <c r="H84" s="62"/>
      <c r="I84" s="62" t="str">
        <f>G18</f>
        <v>СТРЕЖНЕВА Д.А. (ВК, г. Челябинск )</v>
      </c>
      <c r="J84" s="62"/>
      <c r="K84" s="62"/>
      <c r="L84" s="62"/>
    </row>
  </sheetData>
  <mergeCells count="37"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70:F70"/>
    <mergeCell ref="G70:L70"/>
    <mergeCell ref="A15:G15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A84:D84"/>
    <mergeCell ref="E84:H84"/>
    <mergeCell ref="I84:L84"/>
    <mergeCell ref="A79:D79"/>
    <mergeCell ref="E79:H79"/>
    <mergeCell ref="I79:L79"/>
    <mergeCell ref="A80:E80"/>
    <mergeCell ref="F80:L80"/>
    <mergeCell ref="A83:E83"/>
    <mergeCell ref="F83:L83"/>
  </mergeCells>
  <conditionalFormatting sqref="B85:B1048576 B76:B83 B1 B70 B6:B7 B13:B22 B9:B11">
    <cfRule type="duplicateValues" dxfId="9" priority="5"/>
  </conditionalFormatting>
  <conditionalFormatting sqref="B2">
    <cfRule type="duplicateValues" dxfId="8" priority="4"/>
  </conditionalFormatting>
  <conditionalFormatting sqref="B3">
    <cfRule type="duplicateValues" dxfId="7" priority="3"/>
  </conditionalFormatting>
  <conditionalFormatting sqref="B71:B75">
    <cfRule type="duplicateValues" dxfId="6" priority="2"/>
  </conditionalFormatting>
  <conditionalFormatting sqref="B84">
    <cfRule type="duplicateValues" dxfId="5" priority="1"/>
  </conditionalFormatting>
  <pageMargins left="0.2" right="0.2" top="0.25" bottom="0.25" header="0.3" footer="0.3"/>
  <pageSetup paperSize="256" scale="45" orientation="portrait" verticalDpi="0" r:id="rId1"/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66BD6-1F44-42DB-95AE-A8DF30991721}">
  <sheetPr>
    <tabColor rgb="FF00B050"/>
  </sheetPr>
  <dimension ref="A1:Q58"/>
  <sheetViews>
    <sheetView view="pageBreakPreview" zoomScale="63" zoomScaleNormal="100" zoomScaleSheetLayoutView="63" workbookViewId="0">
      <selection activeCell="N13" sqref="N13"/>
    </sheetView>
  </sheetViews>
  <sheetFormatPr defaultColWidth="9.21875" defaultRowHeight="21" x14ac:dyDescent="0.25"/>
  <cols>
    <col min="1" max="1" width="8.77734375" style="1" customWidth="1"/>
    <col min="2" max="2" width="8.33203125" style="50" customWidth="1"/>
    <col min="3" max="3" width="16.21875" style="50" customWidth="1"/>
    <col min="4" max="4" width="23.6640625" style="1" customWidth="1"/>
    <col min="5" max="5" width="12.6640625" style="1" customWidth="1"/>
    <col min="6" max="6" width="11" style="1" customWidth="1"/>
    <col min="7" max="7" width="27.88671875" style="1" customWidth="1"/>
    <col min="8" max="8" width="13" style="1" customWidth="1"/>
    <col min="9" max="9" width="12.6640625" style="1" customWidth="1"/>
    <col min="10" max="10" width="13.44140625" style="5" customWidth="1"/>
    <col min="11" max="11" width="14" style="1" customWidth="1"/>
    <col min="12" max="12" width="16.33203125" style="1" customWidth="1"/>
    <col min="13" max="13" width="9.21875" style="1"/>
    <col min="14" max="15" width="15" style="2" customWidth="1"/>
    <col min="16" max="16384" width="9.21875" style="1"/>
  </cols>
  <sheetData>
    <row r="1" spans="1:17" ht="20.55" customHeight="1" x14ac:dyDescent="0.25">
      <c r="A1" s="71" t="s">
        <v>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7" ht="20.55" customHeight="1" x14ac:dyDescent="0.25">
      <c r="A2" s="71" t="s">
        <v>48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7" ht="20.55" customHeight="1" x14ac:dyDescent="0.25">
      <c r="A3" s="71" t="s">
        <v>49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7" ht="20.55" customHeight="1" x14ac:dyDescent="0.4">
      <c r="A4" s="71" t="s">
        <v>50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O4" s="36"/>
    </row>
    <row r="5" spans="1:17" ht="7.2" customHeight="1" x14ac:dyDescent="0.4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O5" s="36"/>
    </row>
    <row r="6" spans="1:17" s="2" customFormat="1" x14ac:dyDescent="0.3">
      <c r="A6" s="70" t="s">
        <v>51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Q6" s="11"/>
    </row>
    <row r="7" spans="1:17" s="2" customFormat="1" ht="18" customHeight="1" x14ac:dyDescent="0.25">
      <c r="A7" s="70" t="s">
        <v>12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7" s="2" customFormat="1" ht="22.8" customHeight="1" x14ac:dyDescent="0.25">
      <c r="A8" s="60" t="s">
        <v>52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7" ht="19.5" customHeight="1" x14ac:dyDescent="0.25">
      <c r="A9" s="60" t="s">
        <v>16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7" ht="18" customHeight="1" x14ac:dyDescent="0.25">
      <c r="A10" s="60" t="s">
        <v>43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7" ht="19.5" customHeight="1" x14ac:dyDescent="0.25">
      <c r="A11" s="60" t="s">
        <v>201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7" ht="8.5500000000000007" customHeight="1" x14ac:dyDescent="0.2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7" s="34" customFormat="1" x14ac:dyDescent="0.3">
      <c r="A13" s="32" t="s">
        <v>54</v>
      </c>
      <c r="B13" s="49"/>
      <c r="C13" s="49"/>
      <c r="D13" s="33"/>
      <c r="G13" s="13" t="s">
        <v>78</v>
      </c>
      <c r="H13" s="38"/>
      <c r="J13" s="35"/>
      <c r="K13" s="13"/>
      <c r="L13" s="13" t="s">
        <v>44</v>
      </c>
      <c r="N13" s="2"/>
      <c r="O13" s="2"/>
    </row>
    <row r="14" spans="1:17" s="34" customFormat="1" x14ac:dyDescent="0.3">
      <c r="A14" s="32" t="s">
        <v>55</v>
      </c>
      <c r="B14" s="49"/>
      <c r="C14" s="49"/>
      <c r="D14" s="33"/>
      <c r="G14" s="13" t="s">
        <v>79</v>
      </c>
      <c r="J14" s="35"/>
      <c r="K14" s="13"/>
      <c r="L14" s="13" t="s">
        <v>59</v>
      </c>
      <c r="N14" s="2"/>
      <c r="O14" s="2"/>
    </row>
    <row r="15" spans="1:17" x14ac:dyDescent="0.25">
      <c r="A15" s="66" t="s">
        <v>41</v>
      </c>
      <c r="B15" s="66"/>
      <c r="C15" s="66"/>
      <c r="D15" s="66"/>
      <c r="E15" s="66"/>
      <c r="F15" s="66"/>
      <c r="G15" s="66"/>
      <c r="H15" s="15" t="s">
        <v>0</v>
      </c>
      <c r="I15" s="15"/>
      <c r="J15" s="16"/>
      <c r="K15" s="15"/>
      <c r="L15" s="15"/>
    </row>
    <row r="16" spans="1:17" x14ac:dyDescent="0.25">
      <c r="A16" s="19"/>
      <c r="B16" s="17"/>
      <c r="C16" s="17"/>
      <c r="D16" s="19"/>
      <c r="E16" s="7"/>
      <c r="F16" s="19"/>
      <c r="G16" s="14"/>
      <c r="H16" s="18" t="s">
        <v>33</v>
      </c>
      <c r="I16" s="7"/>
      <c r="J16" s="12"/>
      <c r="K16" s="7"/>
      <c r="L16" s="20"/>
    </row>
    <row r="17" spans="1:15" x14ac:dyDescent="0.25">
      <c r="A17" s="19" t="s">
        <v>13</v>
      </c>
      <c r="B17" s="17"/>
      <c r="E17" s="7"/>
      <c r="F17" s="19"/>
      <c r="G17" s="14" t="s">
        <v>61</v>
      </c>
      <c r="H17" s="18" t="s">
        <v>34</v>
      </c>
      <c r="I17" s="7"/>
      <c r="J17" s="12"/>
      <c r="K17" s="7"/>
      <c r="L17" s="14"/>
    </row>
    <row r="18" spans="1:15" x14ac:dyDescent="0.25">
      <c r="A18" s="19" t="s">
        <v>14</v>
      </c>
      <c r="B18" s="17"/>
      <c r="C18" s="17"/>
      <c r="D18" s="14"/>
      <c r="E18" s="7"/>
      <c r="F18" s="19"/>
      <c r="G18" s="14" t="s">
        <v>62</v>
      </c>
      <c r="H18" s="18" t="s">
        <v>35</v>
      </c>
      <c r="I18" s="7"/>
      <c r="J18" s="12"/>
      <c r="K18" s="7"/>
      <c r="L18" s="14"/>
    </row>
    <row r="19" spans="1:15" x14ac:dyDescent="0.25">
      <c r="A19" s="19" t="s">
        <v>11</v>
      </c>
      <c r="G19" s="14" t="s">
        <v>63</v>
      </c>
      <c r="H19" s="18" t="s">
        <v>32</v>
      </c>
      <c r="I19" s="7"/>
      <c r="J19" s="46">
        <v>7.2</v>
      </c>
      <c r="K19" s="49"/>
      <c r="L19" s="20" t="s">
        <v>179</v>
      </c>
    </row>
    <row r="20" spans="1:15" ht="13.5" customHeight="1" x14ac:dyDescent="0.25">
      <c r="A20" s="19"/>
      <c r="G20" s="14"/>
      <c r="H20" s="18"/>
      <c r="I20" s="7"/>
      <c r="J20" s="12"/>
      <c r="K20" s="49"/>
      <c r="L20" s="20"/>
    </row>
    <row r="21" spans="1:15" s="3" customFormat="1" ht="21" customHeight="1" x14ac:dyDescent="0.25">
      <c r="A21" s="67" t="s">
        <v>4</v>
      </c>
      <c r="B21" s="68" t="s">
        <v>8</v>
      </c>
      <c r="C21" s="68" t="s">
        <v>30</v>
      </c>
      <c r="D21" s="68" t="s">
        <v>1</v>
      </c>
      <c r="E21" s="68" t="s">
        <v>29</v>
      </c>
      <c r="F21" s="68" t="s">
        <v>6</v>
      </c>
      <c r="G21" s="68" t="s">
        <v>9</v>
      </c>
      <c r="H21" s="68" t="s">
        <v>5</v>
      </c>
      <c r="I21" s="68" t="s">
        <v>19</v>
      </c>
      <c r="J21" s="69" t="s">
        <v>17</v>
      </c>
      <c r="K21" s="61" t="s">
        <v>40</v>
      </c>
      <c r="L21" s="61" t="s">
        <v>10</v>
      </c>
      <c r="N21" s="37"/>
      <c r="O21" s="37"/>
    </row>
    <row r="22" spans="1:15" s="3" customFormat="1" ht="13.5" customHeight="1" x14ac:dyDescent="0.25">
      <c r="A22" s="67"/>
      <c r="B22" s="68"/>
      <c r="C22" s="68"/>
      <c r="D22" s="68"/>
      <c r="E22" s="68"/>
      <c r="F22" s="68"/>
      <c r="G22" s="68"/>
      <c r="H22" s="68"/>
      <c r="I22" s="68"/>
      <c r="J22" s="69"/>
      <c r="K22" s="61"/>
      <c r="L22" s="61"/>
      <c r="N22" s="37"/>
      <c r="O22" s="37"/>
    </row>
    <row r="23" spans="1:15" s="44" customFormat="1" ht="19.95" customHeight="1" x14ac:dyDescent="0.25">
      <c r="A23" s="42">
        <v>1</v>
      </c>
      <c r="B23" s="43">
        <v>76</v>
      </c>
      <c r="C23" s="42">
        <v>10131401537</v>
      </c>
      <c r="D23" s="48" t="s">
        <v>180</v>
      </c>
      <c r="E23" s="47">
        <v>2009</v>
      </c>
      <c r="F23" s="43" t="s">
        <v>36</v>
      </c>
      <c r="G23" s="42" t="s">
        <v>31</v>
      </c>
      <c r="H23" s="51">
        <v>1.6736000000000001E-2</v>
      </c>
      <c r="I23" s="51"/>
      <c r="J23" s="53">
        <f>$J$19/((H23*24))</f>
        <v>17.925430210325047</v>
      </c>
      <c r="O23" s="45"/>
    </row>
    <row r="24" spans="1:15" s="44" customFormat="1" ht="19.95" customHeight="1" x14ac:dyDescent="0.25">
      <c r="A24" s="42">
        <v>2</v>
      </c>
      <c r="B24" s="43">
        <v>116</v>
      </c>
      <c r="C24" s="42">
        <v>10113507562</v>
      </c>
      <c r="D24" s="48" t="s">
        <v>181</v>
      </c>
      <c r="E24" s="47">
        <v>2009</v>
      </c>
      <c r="F24" s="43" t="s">
        <v>72</v>
      </c>
      <c r="G24" s="42" t="s">
        <v>69</v>
      </c>
      <c r="H24" s="51">
        <v>1.7975000000000001E-2</v>
      </c>
      <c r="I24" s="51">
        <f>H24-$H$23</f>
        <v>1.2390000000000005E-3</v>
      </c>
      <c r="J24" s="53">
        <f t="shared" ref="J24:J29" si="0">$J$19/((H24*24))</f>
        <v>16.689847009735743</v>
      </c>
      <c r="O24" s="45"/>
    </row>
    <row r="25" spans="1:15" s="44" customFormat="1" ht="19.95" customHeight="1" x14ac:dyDescent="0.25">
      <c r="A25" s="42">
        <v>3</v>
      </c>
      <c r="B25" s="43">
        <v>114</v>
      </c>
      <c r="C25" s="42">
        <v>10126687741</v>
      </c>
      <c r="D25" s="48" t="s">
        <v>182</v>
      </c>
      <c r="E25" s="47">
        <v>2009</v>
      </c>
      <c r="F25" s="43" t="s">
        <v>72</v>
      </c>
      <c r="G25" s="42" t="s">
        <v>69</v>
      </c>
      <c r="H25" s="51">
        <v>1.8298999999999999E-2</v>
      </c>
      <c r="I25" s="51">
        <f>H25-$H$23</f>
        <v>1.5629999999999984E-3</v>
      </c>
      <c r="J25" s="53">
        <f t="shared" si="0"/>
        <v>16.394338488441992</v>
      </c>
      <c r="L25" s="52"/>
      <c r="O25" s="45"/>
    </row>
    <row r="26" spans="1:15" s="44" customFormat="1" ht="19.95" customHeight="1" x14ac:dyDescent="0.25">
      <c r="A26" s="42">
        <v>4</v>
      </c>
      <c r="B26" s="43">
        <v>78</v>
      </c>
      <c r="C26" s="42">
        <v>10139116774</v>
      </c>
      <c r="D26" s="48" t="s">
        <v>183</v>
      </c>
      <c r="E26" s="47">
        <v>2009</v>
      </c>
      <c r="F26" s="43" t="s">
        <v>72</v>
      </c>
      <c r="G26" s="42" t="s">
        <v>31</v>
      </c>
      <c r="H26" s="51">
        <v>1.8992999999999999E-2</v>
      </c>
      <c r="I26" s="51">
        <f t="shared" ref="I26:I32" si="1">H26-$H$23</f>
        <v>2.2569999999999986E-3</v>
      </c>
      <c r="J26" s="53">
        <f t="shared" si="0"/>
        <v>15.795293002685201</v>
      </c>
      <c r="O26" s="45"/>
    </row>
    <row r="27" spans="1:15" s="44" customFormat="1" ht="19.95" customHeight="1" x14ac:dyDescent="0.25">
      <c r="A27" s="42">
        <v>5</v>
      </c>
      <c r="B27" s="43">
        <v>74</v>
      </c>
      <c r="C27" s="42">
        <v>10131106901</v>
      </c>
      <c r="D27" s="48" t="s">
        <v>184</v>
      </c>
      <c r="E27" s="47">
        <v>2009</v>
      </c>
      <c r="F27" s="43" t="s">
        <v>36</v>
      </c>
      <c r="G27" s="42" t="s">
        <v>31</v>
      </c>
      <c r="H27" s="51">
        <v>1.9109000000000001E-2</v>
      </c>
      <c r="I27" s="51">
        <f t="shared" si="1"/>
        <v>2.3730000000000001E-3</v>
      </c>
      <c r="J27" s="53">
        <f t="shared" si="0"/>
        <v>15.699408655607305</v>
      </c>
      <c r="O27" s="45"/>
    </row>
    <row r="28" spans="1:15" s="44" customFormat="1" ht="19.95" customHeight="1" x14ac:dyDescent="0.25">
      <c r="A28" s="42">
        <v>6</v>
      </c>
      <c r="B28" s="43">
        <v>75</v>
      </c>
      <c r="C28" s="42">
        <v>10139199428</v>
      </c>
      <c r="D28" s="48" t="s">
        <v>185</v>
      </c>
      <c r="E28" s="47">
        <v>2009</v>
      </c>
      <c r="F28" s="43" t="s">
        <v>73</v>
      </c>
      <c r="G28" s="42" t="s">
        <v>31</v>
      </c>
      <c r="H28" s="51">
        <v>1.9189999999999999E-2</v>
      </c>
      <c r="I28" s="51">
        <f t="shared" si="1"/>
        <v>2.4539999999999978E-3</v>
      </c>
      <c r="J28" s="53">
        <f t="shared" si="0"/>
        <v>15.633142261594582</v>
      </c>
      <c r="L28" s="43"/>
      <c r="O28" s="45"/>
    </row>
    <row r="29" spans="1:15" s="44" customFormat="1" ht="19.95" customHeight="1" x14ac:dyDescent="0.25">
      <c r="A29" s="42">
        <v>7</v>
      </c>
      <c r="B29" s="43">
        <v>77</v>
      </c>
      <c r="C29" s="42">
        <v>10139226306</v>
      </c>
      <c r="D29" s="48" t="s">
        <v>186</v>
      </c>
      <c r="E29" s="47">
        <v>2009</v>
      </c>
      <c r="F29" s="43" t="s">
        <v>73</v>
      </c>
      <c r="G29" s="42" t="s">
        <v>31</v>
      </c>
      <c r="H29" s="51">
        <v>1.9282000000000001E-2</v>
      </c>
      <c r="I29" s="51">
        <f t="shared" si="1"/>
        <v>2.5459999999999997E-3</v>
      </c>
      <c r="J29" s="53">
        <f t="shared" si="0"/>
        <v>15.558552017425578</v>
      </c>
      <c r="L29" s="43"/>
      <c r="O29" s="45"/>
    </row>
    <row r="30" spans="1:15" s="44" customFormat="1" ht="19.95" customHeight="1" x14ac:dyDescent="0.25">
      <c r="A30" s="42">
        <v>8</v>
      </c>
      <c r="B30" s="43">
        <v>450</v>
      </c>
      <c r="C30" s="42">
        <v>10139062214</v>
      </c>
      <c r="D30" s="48" t="s">
        <v>187</v>
      </c>
      <c r="E30" s="47">
        <v>2009</v>
      </c>
      <c r="F30" s="43" t="s">
        <v>72</v>
      </c>
      <c r="G30" s="42" t="s">
        <v>31</v>
      </c>
      <c r="H30" s="51">
        <v>1.9293999999999999E-2</v>
      </c>
      <c r="I30" s="51">
        <f t="shared" si="1"/>
        <v>2.5579999999999978E-3</v>
      </c>
      <c r="J30" s="53">
        <f t="shared" ref="J30:J32" si="2">$J$19/((H30*24))</f>
        <v>15.548875298020111</v>
      </c>
      <c r="L30" s="43"/>
      <c r="O30" s="45"/>
    </row>
    <row r="31" spans="1:15" s="44" customFormat="1" ht="19.95" customHeight="1" x14ac:dyDescent="0.25">
      <c r="A31" s="42">
        <v>9</v>
      </c>
      <c r="B31" s="43">
        <v>357</v>
      </c>
      <c r="C31" s="42">
        <v>10139215794</v>
      </c>
      <c r="D31" s="48" t="s">
        <v>188</v>
      </c>
      <c r="E31" s="47">
        <v>2010</v>
      </c>
      <c r="F31" s="43" t="s">
        <v>73</v>
      </c>
      <c r="G31" s="42" t="s">
        <v>31</v>
      </c>
      <c r="H31" s="51">
        <v>2.0022999999999999E-2</v>
      </c>
      <c r="I31" s="51">
        <f t="shared" si="1"/>
        <v>3.2869999999999983E-3</v>
      </c>
      <c r="J31" s="53">
        <f t="shared" si="2"/>
        <v>14.98276981471308</v>
      </c>
      <c r="L31" s="43"/>
      <c r="O31" s="45"/>
    </row>
    <row r="32" spans="1:15" s="44" customFormat="1" ht="19.95" customHeight="1" x14ac:dyDescent="0.25">
      <c r="A32" s="42">
        <v>10</v>
      </c>
      <c r="B32" s="43">
        <v>356</v>
      </c>
      <c r="C32" s="42">
        <v>10139212663</v>
      </c>
      <c r="D32" s="48" t="s">
        <v>189</v>
      </c>
      <c r="E32" s="47">
        <v>2010</v>
      </c>
      <c r="F32" s="43" t="s">
        <v>73</v>
      </c>
      <c r="G32" s="42" t="s">
        <v>31</v>
      </c>
      <c r="H32" s="51">
        <v>2.1447000000000001E-2</v>
      </c>
      <c r="I32" s="51">
        <f t="shared" si="1"/>
        <v>4.7109999999999999E-3</v>
      </c>
      <c r="J32" s="53">
        <f t="shared" si="2"/>
        <v>13.987970345502866</v>
      </c>
      <c r="L32" s="43"/>
      <c r="O32" s="45"/>
    </row>
    <row r="33" spans="1:15" s="44" customFormat="1" ht="19.95" customHeight="1" x14ac:dyDescent="0.25">
      <c r="A33" s="42">
        <v>11</v>
      </c>
      <c r="B33" s="43">
        <v>352</v>
      </c>
      <c r="C33" s="42">
        <v>10138924794</v>
      </c>
      <c r="D33" s="48" t="s">
        <v>190</v>
      </c>
      <c r="E33" s="47">
        <v>2009</v>
      </c>
      <c r="F33" s="43" t="s">
        <v>73</v>
      </c>
      <c r="G33" s="42" t="s">
        <v>31</v>
      </c>
      <c r="H33" s="51"/>
      <c r="I33" s="51"/>
      <c r="J33" s="53"/>
      <c r="L33" s="43" t="s">
        <v>47</v>
      </c>
      <c r="O33" s="45"/>
    </row>
    <row r="34" spans="1:15" s="44" customFormat="1" ht="19.95" customHeight="1" x14ac:dyDescent="0.25">
      <c r="A34" s="42">
        <v>12</v>
      </c>
      <c r="B34" s="43">
        <v>453</v>
      </c>
      <c r="C34" s="42">
        <v>10139098485</v>
      </c>
      <c r="D34" s="48" t="s">
        <v>191</v>
      </c>
      <c r="E34" s="47">
        <v>2010</v>
      </c>
      <c r="F34" s="43" t="s">
        <v>73</v>
      </c>
      <c r="G34" s="42" t="s">
        <v>31</v>
      </c>
      <c r="H34" s="51"/>
      <c r="I34" s="51"/>
      <c r="J34" s="53"/>
      <c r="L34" s="43" t="s">
        <v>47</v>
      </c>
      <c r="O34" s="45"/>
    </row>
    <row r="35" spans="1:15" s="44" customFormat="1" ht="19.95" customHeight="1" x14ac:dyDescent="0.25">
      <c r="A35" s="42">
        <v>13</v>
      </c>
      <c r="B35" s="43">
        <v>354</v>
      </c>
      <c r="C35" s="42">
        <v>10139062315</v>
      </c>
      <c r="D35" s="48" t="s">
        <v>192</v>
      </c>
      <c r="E35" s="47">
        <v>2010</v>
      </c>
      <c r="F35" s="43" t="s">
        <v>73</v>
      </c>
      <c r="G35" s="42" t="s">
        <v>31</v>
      </c>
      <c r="H35" s="51"/>
      <c r="I35" s="51"/>
      <c r="J35" s="53"/>
      <c r="L35" s="43" t="s">
        <v>47</v>
      </c>
      <c r="O35" s="45"/>
    </row>
    <row r="36" spans="1:15" s="44" customFormat="1" ht="19.95" customHeight="1" x14ac:dyDescent="0.25">
      <c r="A36" s="42">
        <v>14</v>
      </c>
      <c r="B36" s="43">
        <v>350</v>
      </c>
      <c r="C36" s="42">
        <v>10139175883</v>
      </c>
      <c r="D36" s="48" t="s">
        <v>193</v>
      </c>
      <c r="E36" s="47">
        <v>2009</v>
      </c>
      <c r="F36" s="43" t="s">
        <v>73</v>
      </c>
      <c r="G36" s="42" t="s">
        <v>31</v>
      </c>
      <c r="H36" s="51"/>
      <c r="I36" s="51"/>
      <c r="J36" s="53"/>
      <c r="L36" s="43" t="s">
        <v>47</v>
      </c>
      <c r="O36" s="45"/>
    </row>
    <row r="37" spans="1:15" s="44" customFormat="1" ht="19.95" customHeight="1" x14ac:dyDescent="0.25">
      <c r="A37" s="42">
        <v>15</v>
      </c>
      <c r="B37" s="43">
        <v>353</v>
      </c>
      <c r="C37" s="42">
        <v>10139212360</v>
      </c>
      <c r="D37" s="48" t="s">
        <v>194</v>
      </c>
      <c r="E37" s="47">
        <v>2010</v>
      </c>
      <c r="F37" s="43" t="s">
        <v>73</v>
      </c>
      <c r="G37" s="42" t="s">
        <v>31</v>
      </c>
      <c r="H37" s="51"/>
      <c r="I37" s="51"/>
      <c r="J37" s="53"/>
      <c r="L37" s="43" t="s">
        <v>47</v>
      </c>
      <c r="O37" s="45"/>
    </row>
    <row r="38" spans="1:15" s="44" customFormat="1" ht="19.95" customHeight="1" x14ac:dyDescent="0.25">
      <c r="A38" s="42">
        <v>16</v>
      </c>
      <c r="B38" s="43">
        <v>252</v>
      </c>
      <c r="C38" s="42"/>
      <c r="D38" s="48" t="s">
        <v>195</v>
      </c>
      <c r="E38" s="47">
        <v>2010</v>
      </c>
      <c r="F38" s="43" t="s">
        <v>73</v>
      </c>
      <c r="G38" s="42" t="s">
        <v>31</v>
      </c>
      <c r="H38" s="51"/>
      <c r="I38" s="51"/>
      <c r="J38" s="53"/>
      <c r="L38" s="43" t="s">
        <v>47</v>
      </c>
      <c r="O38" s="45"/>
    </row>
    <row r="39" spans="1:15" s="44" customFormat="1" ht="19.95" customHeight="1" x14ac:dyDescent="0.25">
      <c r="A39" s="42">
        <v>17</v>
      </c>
      <c r="B39" s="43">
        <v>251</v>
      </c>
      <c r="C39" s="42">
        <v>10139217515</v>
      </c>
      <c r="D39" s="48" t="s">
        <v>196</v>
      </c>
      <c r="E39" s="47">
        <v>2010</v>
      </c>
      <c r="F39" s="43" t="s">
        <v>73</v>
      </c>
      <c r="G39" s="42" t="s">
        <v>31</v>
      </c>
      <c r="H39" s="51"/>
      <c r="I39" s="51"/>
      <c r="J39" s="53"/>
      <c r="L39" s="43" t="s">
        <v>47</v>
      </c>
      <c r="O39" s="45"/>
    </row>
    <row r="40" spans="1:15" s="44" customFormat="1" ht="19.95" customHeight="1" x14ac:dyDescent="0.25">
      <c r="A40" s="42">
        <v>18</v>
      </c>
      <c r="B40" s="43">
        <v>319</v>
      </c>
      <c r="C40" s="42"/>
      <c r="D40" s="48" t="s">
        <v>197</v>
      </c>
      <c r="E40" s="47">
        <v>2009</v>
      </c>
      <c r="F40" s="43" t="s">
        <v>73</v>
      </c>
      <c r="G40" s="42" t="s">
        <v>31</v>
      </c>
      <c r="H40" s="51"/>
      <c r="I40" s="51"/>
      <c r="J40" s="53"/>
      <c r="L40" s="43" t="s">
        <v>47</v>
      </c>
      <c r="O40" s="45"/>
    </row>
    <row r="41" spans="1:15" s="44" customFormat="1" ht="19.95" customHeight="1" x14ac:dyDescent="0.25">
      <c r="A41" s="42">
        <v>19</v>
      </c>
      <c r="B41" s="43">
        <v>452</v>
      </c>
      <c r="C41" s="42">
        <v>10139216505</v>
      </c>
      <c r="D41" s="48" t="s">
        <v>198</v>
      </c>
      <c r="E41" s="47">
        <v>2010</v>
      </c>
      <c r="F41" s="43" t="s">
        <v>119</v>
      </c>
      <c r="G41" s="42" t="s">
        <v>31</v>
      </c>
      <c r="H41" s="51"/>
      <c r="I41" s="51"/>
      <c r="J41" s="53"/>
      <c r="L41" s="43" t="s">
        <v>47</v>
      </c>
      <c r="O41" s="45"/>
    </row>
    <row r="42" spans="1:15" s="44" customFormat="1" ht="19.95" customHeight="1" x14ac:dyDescent="0.25">
      <c r="A42" s="42">
        <v>20</v>
      </c>
      <c r="B42" s="43">
        <v>250</v>
      </c>
      <c r="C42" s="42"/>
      <c r="D42" s="48" t="s">
        <v>199</v>
      </c>
      <c r="E42" s="47">
        <v>2009</v>
      </c>
      <c r="F42" s="43" t="s">
        <v>73</v>
      </c>
      <c r="G42" s="42" t="s">
        <v>31</v>
      </c>
      <c r="H42" s="51"/>
      <c r="I42" s="51"/>
      <c r="J42" s="53"/>
      <c r="L42" s="43" t="s">
        <v>47</v>
      </c>
      <c r="O42" s="45"/>
    </row>
    <row r="43" spans="1:15" s="4" customFormat="1" ht="8.5500000000000007" customHeight="1" x14ac:dyDescent="0.25">
      <c r="A43" s="24"/>
      <c r="B43" s="9"/>
      <c r="C43" s="24"/>
      <c r="D43" s="25"/>
      <c r="E43" s="26"/>
      <c r="F43" s="27"/>
      <c r="G43" s="28"/>
      <c r="H43" s="29"/>
      <c r="I43" s="29"/>
      <c r="J43" s="30"/>
      <c r="K43" s="31"/>
      <c r="N43" s="39"/>
      <c r="O43" s="2"/>
    </row>
    <row r="44" spans="1:15" x14ac:dyDescent="0.25">
      <c r="A44" s="64" t="s">
        <v>42</v>
      </c>
      <c r="B44" s="64"/>
      <c r="C44" s="64"/>
      <c r="D44" s="64"/>
      <c r="E44" s="64"/>
      <c r="F44" s="64"/>
      <c r="G44" s="64" t="s">
        <v>3</v>
      </c>
      <c r="H44" s="64"/>
      <c r="I44" s="64"/>
      <c r="J44" s="64"/>
      <c r="K44" s="64"/>
      <c r="L44" s="64"/>
      <c r="N44" s="39"/>
    </row>
    <row r="45" spans="1:15" ht="13.8" x14ac:dyDescent="0.25">
      <c r="A45" s="1" t="s">
        <v>74</v>
      </c>
      <c r="B45" s="1"/>
      <c r="C45" s="21"/>
      <c r="G45" s="54" t="s">
        <v>27</v>
      </c>
      <c r="H45" s="55">
        <v>2</v>
      </c>
      <c r="I45" s="56"/>
      <c r="J45" s="57"/>
      <c r="K45" s="57" t="s">
        <v>25</v>
      </c>
      <c r="L45" s="54">
        <f>COUNTIF(F23:F42,"ЗМС")</f>
        <v>0</v>
      </c>
      <c r="N45" s="1"/>
      <c r="O45" s="1"/>
    </row>
    <row r="46" spans="1:15" ht="13.8" x14ac:dyDescent="0.25">
      <c r="A46" s="1" t="s">
        <v>75</v>
      </c>
      <c r="B46" s="1"/>
      <c r="C46" s="22"/>
      <c r="G46" s="58" t="s">
        <v>20</v>
      </c>
      <c r="H46" s="55">
        <f>H47+H52</f>
        <v>20</v>
      </c>
      <c r="I46" s="59"/>
      <c r="J46" s="57"/>
      <c r="K46" s="57" t="s">
        <v>15</v>
      </c>
      <c r="L46" s="54">
        <f>COUNTIF(F23:F42,"МСМК")</f>
        <v>0</v>
      </c>
      <c r="N46" s="1"/>
      <c r="O46" s="1"/>
    </row>
    <row r="47" spans="1:15" ht="13.8" x14ac:dyDescent="0.25">
      <c r="A47" s="1" t="s">
        <v>76</v>
      </c>
      <c r="B47" s="1"/>
      <c r="C47" s="6"/>
      <c r="G47" s="58" t="s">
        <v>21</v>
      </c>
      <c r="H47" s="55">
        <f>H48+H49+H50+H51</f>
        <v>20</v>
      </c>
      <c r="I47" s="59"/>
      <c r="J47" s="57"/>
      <c r="K47" s="57" t="s">
        <v>18</v>
      </c>
      <c r="L47" s="54">
        <f>COUNTIF(F23:F42,"МС")</f>
        <v>0</v>
      </c>
      <c r="N47" s="1"/>
      <c r="O47" s="1"/>
    </row>
    <row r="48" spans="1:15" ht="13.8" x14ac:dyDescent="0.25">
      <c r="A48" s="1" t="s">
        <v>77</v>
      </c>
      <c r="B48" s="1"/>
      <c r="C48" s="6"/>
      <c r="G48" s="58" t="s">
        <v>22</v>
      </c>
      <c r="H48" s="55">
        <f>COUNT(A23:A42)</f>
        <v>20</v>
      </c>
      <c r="I48" s="59"/>
      <c r="J48" s="57"/>
      <c r="K48" s="57" t="s">
        <v>26</v>
      </c>
      <c r="L48" s="54">
        <f>COUNTIF(F23:F42,"КМС")</f>
        <v>0</v>
      </c>
      <c r="N48" s="1"/>
      <c r="O48" s="1"/>
    </row>
    <row r="49" spans="1:15" ht="13.8" x14ac:dyDescent="0.25">
      <c r="B49" s="1"/>
      <c r="C49" s="6"/>
      <c r="G49" s="58" t="s">
        <v>23</v>
      </c>
      <c r="H49" s="55">
        <f>COUNTIF(A23:A42,"НФ")</f>
        <v>0</v>
      </c>
      <c r="I49" s="59"/>
      <c r="J49" s="57"/>
      <c r="K49" s="57" t="s">
        <v>36</v>
      </c>
      <c r="L49" s="54">
        <f>COUNTIF(F23:F42,"1 СР")</f>
        <v>2</v>
      </c>
      <c r="N49" s="1"/>
      <c r="O49" s="1"/>
    </row>
    <row r="50" spans="1:15" ht="13.8" x14ac:dyDescent="0.25">
      <c r="B50" s="1"/>
      <c r="C50" s="1"/>
      <c r="G50" s="58" t="s">
        <v>28</v>
      </c>
      <c r="H50" s="55">
        <f>COUNTIF(A23:A42,"ДСКВ")</f>
        <v>0</v>
      </c>
      <c r="I50" s="59"/>
      <c r="J50" s="57"/>
      <c r="K50" s="57" t="s">
        <v>72</v>
      </c>
      <c r="L50" s="54">
        <f>COUNTIF(F23:F42,"2 СР")</f>
        <v>4</v>
      </c>
      <c r="N50" s="1"/>
      <c r="O50" s="1"/>
    </row>
    <row r="51" spans="1:15" ht="13.8" x14ac:dyDescent="0.25">
      <c r="B51" s="1"/>
      <c r="C51" s="1"/>
      <c r="G51" s="58" t="s">
        <v>24</v>
      </c>
      <c r="H51" s="55">
        <f>COUNTIF(A23:A42,"НС")</f>
        <v>0</v>
      </c>
      <c r="I51" s="59"/>
      <c r="J51" s="57"/>
      <c r="K51" s="57" t="s">
        <v>73</v>
      </c>
      <c r="L51" s="54">
        <f>COUNTIF(F23:F42,"3 СР")</f>
        <v>13</v>
      </c>
      <c r="N51" s="1"/>
      <c r="O51" s="1"/>
    </row>
    <row r="52" spans="1:15" ht="6.45" customHeight="1" x14ac:dyDescent="0.25">
      <c r="B52" s="1"/>
      <c r="C52" s="1"/>
      <c r="I52" s="23"/>
      <c r="K52" s="5"/>
      <c r="L52" s="23"/>
    </row>
    <row r="53" spans="1:15" x14ac:dyDescent="0.25">
      <c r="A53" s="65" t="s">
        <v>38</v>
      </c>
      <c r="B53" s="65"/>
      <c r="C53" s="65"/>
      <c r="D53" s="65"/>
      <c r="E53" s="65" t="s">
        <v>7</v>
      </c>
      <c r="F53" s="65"/>
      <c r="G53" s="65"/>
      <c r="H53" s="65"/>
      <c r="I53" s="65" t="s">
        <v>2</v>
      </c>
      <c r="J53" s="65"/>
      <c r="K53" s="65"/>
      <c r="L53" s="65"/>
    </row>
    <row r="54" spans="1:15" x14ac:dyDescent="0.2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</row>
    <row r="55" spans="1:15" x14ac:dyDescent="0.25">
      <c r="A55" s="50"/>
      <c r="D55" s="50"/>
      <c r="E55" s="50"/>
      <c r="F55" s="50"/>
      <c r="G55" s="50"/>
      <c r="H55" s="50"/>
      <c r="I55" s="50"/>
      <c r="J55" s="50"/>
      <c r="K55" s="50"/>
      <c r="L55" s="50"/>
    </row>
    <row r="56" spans="1:15" x14ac:dyDescent="0.25">
      <c r="A56" s="50"/>
      <c r="D56" s="50"/>
      <c r="E56" s="50"/>
      <c r="F56" s="50"/>
      <c r="G56" s="50"/>
      <c r="H56" s="50"/>
      <c r="I56" s="50"/>
      <c r="J56" s="50"/>
      <c r="K56" s="50"/>
      <c r="L56" s="50"/>
    </row>
    <row r="57" spans="1:15" x14ac:dyDescent="0.2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</row>
    <row r="58" spans="1:15" x14ac:dyDescent="0.25">
      <c r="A58" s="62" t="s">
        <v>39</v>
      </c>
      <c r="B58" s="62"/>
      <c r="C58" s="62"/>
      <c r="D58" s="62"/>
      <c r="E58" s="62" t="str">
        <f>G17</f>
        <v>ИВАШИН И.Е. (ВК, г.Челябинск)</v>
      </c>
      <c r="F58" s="62"/>
      <c r="G58" s="62"/>
      <c r="H58" s="62"/>
      <c r="I58" s="62" t="str">
        <f>G18</f>
        <v>СТРЕЖНЕВА Д.А. (ВК, г. Челябинск )</v>
      </c>
      <c r="J58" s="62"/>
      <c r="K58" s="62"/>
      <c r="L58" s="62"/>
    </row>
  </sheetData>
  <mergeCells count="37"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44:F44"/>
    <mergeCell ref="G44:L44"/>
    <mergeCell ref="A15:G15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A58:D58"/>
    <mergeCell ref="E58:H58"/>
    <mergeCell ref="I58:L58"/>
    <mergeCell ref="A53:D53"/>
    <mergeCell ref="E53:H53"/>
    <mergeCell ref="I53:L53"/>
    <mergeCell ref="A54:E54"/>
    <mergeCell ref="F54:L54"/>
    <mergeCell ref="A57:E57"/>
    <mergeCell ref="F57:L57"/>
  </mergeCells>
  <conditionalFormatting sqref="B59:B1048576 B50:B57 B1 B44 B6:B7 B13:B22 B9:B11">
    <cfRule type="duplicateValues" dxfId="4" priority="5"/>
  </conditionalFormatting>
  <conditionalFormatting sqref="B2">
    <cfRule type="duplicateValues" dxfId="3" priority="4"/>
  </conditionalFormatting>
  <conditionalFormatting sqref="B3">
    <cfRule type="duplicateValues" dxfId="2" priority="3"/>
  </conditionalFormatting>
  <conditionalFormatting sqref="B45:B49">
    <cfRule type="duplicateValues" dxfId="1" priority="2"/>
  </conditionalFormatting>
  <conditionalFormatting sqref="B58">
    <cfRule type="duplicateValues" dxfId="0" priority="1"/>
  </conditionalFormatting>
  <pageMargins left="0.2" right="0.2" top="0.25" bottom="0.25" header="0.3" footer="0.3"/>
  <pageSetup paperSize="256" scale="45" orientation="portrait" verticalDpi="0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М</vt:lpstr>
      <vt:lpstr>Ж</vt:lpstr>
      <vt:lpstr> Ю 15-16</vt:lpstr>
      <vt:lpstr> Д 15-16</vt:lpstr>
      <vt:lpstr> Ю 13-14</vt:lpstr>
      <vt:lpstr> Д 13-14</vt:lpstr>
      <vt:lpstr>' Д 13-14'!Область_печати</vt:lpstr>
      <vt:lpstr>' Д 15-16'!Область_печати</vt:lpstr>
      <vt:lpstr>' Ю 13-14'!Область_печати</vt:lpstr>
      <vt:lpstr>' Ю 15-16'!Область_печати</vt:lpstr>
      <vt:lpstr>Ж!Область_печати</vt:lpstr>
      <vt:lpstr>М!Область_печати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2023-03-12T14:24:56Z</cp:lastPrinted>
  <dcterms:created xsi:type="dcterms:W3CDTF">1996-10-08T23:32:33Z</dcterms:created>
  <dcterms:modified xsi:type="dcterms:W3CDTF">2023-04-04T08:52:28Z</dcterms:modified>
</cp:coreProperties>
</file>