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2022 трек\"/>
    </mc:Choice>
  </mc:AlternateContent>
  <bookViews>
    <workbookView xWindow="0" yWindow="0" windowWidth="20490" windowHeight="7755" tabRatio="789"/>
  </bookViews>
  <sheets>
    <sheet name="гит 200 м с хода" sheetId="100" r:id="rId1"/>
  </sheets>
  <definedNames>
    <definedName name="_xlnm.Print_Area" localSheetId="0">'гит 200 м с хода'!$A$1:$M$96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3" i="100" l="1"/>
  <c r="J24" i="100"/>
  <c r="K28" i="100" l="1"/>
  <c r="K29" i="100"/>
  <c r="K30" i="100"/>
  <c r="K31" i="100"/>
  <c r="K32" i="100"/>
  <c r="K33" i="100"/>
  <c r="K34" i="100"/>
  <c r="K35" i="100"/>
  <c r="K36" i="100"/>
  <c r="K37" i="100"/>
  <c r="K38" i="100"/>
  <c r="K39" i="100"/>
  <c r="K40" i="100"/>
  <c r="K41" i="100"/>
  <c r="K42" i="100"/>
  <c r="K43" i="100"/>
  <c r="K44" i="100"/>
  <c r="K45" i="100"/>
  <c r="K46" i="100"/>
  <c r="K47" i="100"/>
  <c r="K48" i="100"/>
  <c r="K49" i="100"/>
  <c r="K50" i="100"/>
  <c r="K51" i="100"/>
  <c r="K52" i="100"/>
  <c r="K53" i="100"/>
  <c r="K54" i="100"/>
  <c r="K55" i="100"/>
  <c r="K56" i="100"/>
  <c r="K57" i="100"/>
  <c r="K58" i="100"/>
  <c r="K59" i="100"/>
  <c r="K60" i="100"/>
  <c r="K61" i="100"/>
  <c r="K62" i="100"/>
  <c r="K63" i="100"/>
  <c r="K64" i="100"/>
  <c r="K65" i="100"/>
  <c r="K66" i="100"/>
  <c r="K67" i="100"/>
  <c r="K68" i="100"/>
  <c r="K69" i="100"/>
  <c r="K70" i="100"/>
  <c r="K71" i="100"/>
  <c r="K72" i="100"/>
  <c r="K73" i="100"/>
  <c r="K74" i="100"/>
  <c r="K75" i="100"/>
  <c r="K76" i="100"/>
  <c r="K77" i="100"/>
  <c r="K24" i="100"/>
  <c r="K25" i="100"/>
  <c r="K26" i="100"/>
  <c r="K27" i="100"/>
  <c r="J25" i="100"/>
  <c r="J26" i="100"/>
  <c r="J27" i="100"/>
  <c r="J28" i="100"/>
  <c r="J29" i="100"/>
  <c r="J30" i="100"/>
  <c r="J31" i="100"/>
  <c r="J32" i="100"/>
  <c r="J33" i="100"/>
  <c r="J34" i="100"/>
  <c r="J35" i="100"/>
  <c r="J36" i="100"/>
  <c r="J37" i="100"/>
  <c r="J38" i="100"/>
  <c r="J39" i="100"/>
  <c r="J40" i="100"/>
  <c r="J41" i="100"/>
  <c r="J42" i="100"/>
  <c r="J43" i="100"/>
  <c r="J44" i="100"/>
  <c r="J45" i="100"/>
  <c r="J46" i="100"/>
  <c r="J47" i="100"/>
  <c r="J48" i="100"/>
  <c r="J49" i="100"/>
  <c r="J50" i="100"/>
  <c r="J51" i="100"/>
  <c r="J52" i="100"/>
  <c r="J53" i="100"/>
  <c r="J54" i="100"/>
  <c r="J55" i="100"/>
  <c r="J56" i="100"/>
  <c r="J57" i="100"/>
  <c r="J58" i="100"/>
  <c r="J59" i="100"/>
  <c r="J60" i="100"/>
  <c r="J61" i="100"/>
  <c r="J62" i="100"/>
  <c r="J63" i="100"/>
  <c r="J64" i="100"/>
  <c r="J65" i="100"/>
  <c r="J66" i="100"/>
  <c r="J67" i="100"/>
  <c r="J68" i="100"/>
  <c r="J69" i="100"/>
  <c r="J70" i="100"/>
  <c r="J71" i="100"/>
  <c r="J72" i="100"/>
  <c r="J73" i="100"/>
  <c r="J74" i="100"/>
  <c r="J75" i="100"/>
  <c r="J76" i="100"/>
  <c r="J77" i="100"/>
  <c r="K96" i="100"/>
  <c r="H96" i="100"/>
  <c r="E96" i="100"/>
  <c r="I88" i="100"/>
  <c r="M88" i="100"/>
  <c r="I87" i="100"/>
  <c r="M87" i="100"/>
  <c r="M86" i="100"/>
  <c r="I86" i="100"/>
  <c r="M85" i="100"/>
  <c r="I85" i="100"/>
  <c r="M84" i="100"/>
  <c r="M83" i="100"/>
  <c r="M82" i="100"/>
  <c r="I84" i="100" l="1"/>
  <c r="I83" i="100" s="1"/>
</calcChain>
</file>

<file path=xl/sharedStrings.xml><?xml version="1.0" encoding="utf-8"?>
<sst xmlns="http://schemas.openxmlformats.org/spreadsheetml/2006/main" count="301" uniqueCount="194">
  <si>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</si>
  <si>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</si>
  <si>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</si>
  <si>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</si>
  <si>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</si>
  <si>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</si>
  <si>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</si>
  <si>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</si>
  <si>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</si>
  <si>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</si>
  <si>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</si>
  <si>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</si>
  <si>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</si>
  <si>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</si>
  <si>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</si>
  <si>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</si>
  <si>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</si>
  <si>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</si>
  <si>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</si>
  <si>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</si>
  <si>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</si>
  <si>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</si>
  <si>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</si>
  <si>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</si>
  <si>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МС</t>
  </si>
  <si>
    <t>ВЫПОЛНЕНИЕ НТУ ЕВСК</t>
  </si>
  <si>
    <t>ОТСТАВАНИЕ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</si>
  <si>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</si>
  <si>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</si>
  <si>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</si>
  <si>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</si>
  <si>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</si>
  <si>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</si>
  <si>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</si>
  <si>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</si>
  <si>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</si>
  <si>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</si>
  <si>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UCI ID</t>
  </si>
  <si>
    <t>ДИСТАНЦИЯ: ДЛИНА КРУГА/КРУГОВ</t>
  </si>
  <si>
    <t>1 СР</t>
  </si>
  <si>
    <t/>
  </si>
  <si>
    <t>2 СР</t>
  </si>
  <si>
    <t>3 СР</t>
  </si>
  <si>
    <t xml:space="preserve">Влажность: </t>
  </si>
  <si>
    <t xml:space="preserve">Ветер: </t>
  </si>
  <si>
    <t>Девушки 15-16 лет</t>
  </si>
  <si>
    <t>ПЕРВЕНСТВО РОССИИ</t>
  </si>
  <si>
    <t>Иркутская область</t>
  </si>
  <si>
    <t>Удмуртская Республика</t>
  </si>
  <si>
    <t>НФ</t>
  </si>
  <si>
    <t>Санкт-Петербург</t>
  </si>
  <si>
    <t>АЛЕКСЕЕНКО Сабрина</t>
  </si>
  <si>
    <t>22.06.2007</t>
  </si>
  <si>
    <t>ДИКАЯ Арина</t>
  </si>
  <si>
    <t>05.07.2007</t>
  </si>
  <si>
    <t>САМОЙЛОВА Анастасия</t>
  </si>
  <si>
    <t>22.01.2006</t>
  </si>
  <si>
    <t>12.03.2006</t>
  </si>
  <si>
    <t>15.05.2007</t>
  </si>
  <si>
    <t>06.10.2007</t>
  </si>
  <si>
    <t>СУДЬЯ НА ФИНИШЕ</t>
  </si>
  <si>
    <t>Департамент спорта города Москвы</t>
  </si>
  <si>
    <t>РСОО "Федерация велосипедного спорта в городе Москве"</t>
  </si>
  <si>
    <t>МЕСТО ПРОВЕДЕНИЯ: г. Москва</t>
  </si>
  <si>
    <t>ГНИДЕНКО В.Н. (ВК, г.Тула)</t>
  </si>
  <si>
    <t>БЕЛОБОРОДОВА О.В. (1к., г.Москва)</t>
  </si>
  <si>
    <t>КОЛЕДЕНКОВ А.Н. (1 к., г.Москва)</t>
  </si>
  <si>
    <t>НАЗВАНИЕ ТРАССЫ / РЕГ. НОМЕР: АО "СЦП "Крылатское" ЦЦЮ ЮЦЦ</t>
  </si>
  <si>
    <t>ПОКРЫТИЕ ТРЕКА: дерево</t>
  </si>
  <si>
    <t>ДЛИНА ТРЕКА: 333 м</t>
  </si>
  <si>
    <t>ДАТА ПРОВЕДЕНИЯ: 22-26 июня 2022 года</t>
  </si>
  <si>
    <t>НАЧАЛО ГОНКИ:</t>
  </si>
  <si>
    <t>ОКОНЧАНИЕ ГОНКИ:</t>
  </si>
  <si>
    <t>№ ЕКП 2022: 4952</t>
  </si>
  <si>
    <t>№ ВРВС: 0080221811Я</t>
  </si>
  <si>
    <t>РЕЗУЛЬТАТ НА ОТРЕЗКЕ</t>
  </si>
  <si>
    <t>100 М</t>
  </si>
  <si>
    <t>Температура:</t>
  </si>
  <si>
    <t>Осадки:</t>
  </si>
  <si>
    <t>СЕМЕНЮК Яна</t>
  </si>
  <si>
    <t>07.03.2006</t>
  </si>
  <si>
    <t>Москва</t>
  </si>
  <si>
    <t>ЕВЛАНОВА Екатерина</t>
  </si>
  <si>
    <t>26.11.2006</t>
  </si>
  <si>
    <t>Тульская область</t>
  </si>
  <si>
    <t>НОВИКОВА Софья</t>
  </si>
  <si>
    <t>28.09.2006</t>
  </si>
  <si>
    <t>СОЛОЗОБОВА Вероника</t>
  </si>
  <si>
    <t>18.07.2008</t>
  </si>
  <si>
    <t>ЕФИМОВА Виктория</t>
  </si>
  <si>
    <t>27.06.2006</t>
  </si>
  <si>
    <t>ФАРАФОНТОВА Елизавета</t>
  </si>
  <si>
    <t>02.08.2007</t>
  </si>
  <si>
    <t>ХАЙБУЛЛАЕВА Виолетта</t>
  </si>
  <si>
    <t>07.07.2006</t>
  </si>
  <si>
    <t>КЛИМЕНКО Эвелина</t>
  </si>
  <si>
    <t>ЗАИКА Софья</t>
  </si>
  <si>
    <t>29.09.2006</t>
  </si>
  <si>
    <t>Республика Крым</t>
  </si>
  <si>
    <t>БЕЛЯЕВА Анна</t>
  </si>
  <si>
    <t>05.09.2006</t>
  </si>
  <si>
    <t>САШЕНКОВА Александра</t>
  </si>
  <si>
    <t>11.01.2008</t>
  </si>
  <si>
    <t>ГУЦА Дарья</t>
  </si>
  <si>
    <t>15.09.2006</t>
  </si>
  <si>
    <t>СОРОКОЛАТОВА Софья</t>
  </si>
  <si>
    <t>02.08.2006</t>
  </si>
  <si>
    <t>МАКСИМЧУК Милана</t>
  </si>
  <si>
    <t>22.04.2007</t>
  </si>
  <si>
    <t>Республика Адыгея</t>
  </si>
  <si>
    <t>ПЕТРИЧИНА Алина</t>
  </si>
  <si>
    <t>27.02.2007</t>
  </si>
  <si>
    <t>СМИРНОВА Анна</t>
  </si>
  <si>
    <t>28.09.2007</t>
  </si>
  <si>
    <t>ГОЛУЕНКО Дарья</t>
  </si>
  <si>
    <t>25.03.2007</t>
  </si>
  <si>
    <t>РОЗАНОВА Анастасия</t>
  </si>
  <si>
    <t>19.06.2006</t>
  </si>
  <si>
    <t>Московская область</t>
  </si>
  <si>
    <t>КУЗЬМИНА Каролина</t>
  </si>
  <si>
    <t>26.03.2007</t>
  </si>
  <si>
    <t>ГЕЙКО Диана</t>
  </si>
  <si>
    <t>13.09.2007</t>
  </si>
  <si>
    <t>МИГАЧЕВА Елизавета</t>
  </si>
  <si>
    <t>11.05.2007</t>
  </si>
  <si>
    <t>ШИШКИНА Виктория</t>
  </si>
  <si>
    <t>08.06.2008</t>
  </si>
  <si>
    <t>БУЛАВКИНА Анастасия</t>
  </si>
  <si>
    <t>ВАСИЛЕНКО Владислава</t>
  </si>
  <si>
    <t>31.12.2006</t>
  </si>
  <si>
    <t>Ростовская область</t>
  </si>
  <si>
    <t>0:06,467</t>
  </si>
  <si>
    <t>БРЮХОВА Мария</t>
  </si>
  <si>
    <t>РАДУНЕНКО Анна</t>
  </si>
  <si>
    <t>21.12.2007</t>
  </si>
  <si>
    <t>АЛЕКСЕЕНКО Вероника</t>
  </si>
  <si>
    <t>18.04.2007</t>
  </si>
  <si>
    <t>ГУРЕЕВА Мария</t>
  </si>
  <si>
    <t>06.05.2007</t>
  </si>
  <si>
    <t>ЕВКО Валерия</t>
  </si>
  <si>
    <t>23.05.2007</t>
  </si>
  <si>
    <t>ВАВИЛИНА Афида</t>
  </si>
  <si>
    <t>23.07.2006</t>
  </si>
  <si>
    <t>АЛЯКРИНСКАЯ София</t>
  </si>
  <si>
    <t>15.10.2009</t>
  </si>
  <si>
    <t>КЛИНДУХ Алина</t>
  </si>
  <si>
    <t>12.04.2008</t>
  </si>
  <si>
    <t>ШУТЬКОВА Ангелина</t>
  </si>
  <si>
    <t>15.07.2007</t>
  </si>
  <si>
    <t>ЛИПЧАНСКАЯ Анастасия</t>
  </si>
  <si>
    <t>26.11.2007</t>
  </si>
  <si>
    <t>СУДАРИКОВА Мария</t>
  </si>
  <si>
    <t>15.12.2008</t>
  </si>
  <si>
    <t>ШИШКИНА Елизавета</t>
  </si>
  <si>
    <t>24.10.2006</t>
  </si>
  <si>
    <t>АЛЕЙНИК Полина</t>
  </si>
  <si>
    <t>15.08.2007</t>
  </si>
  <si>
    <t>Краснодарский край</t>
  </si>
  <si>
    <t>САВЧЕНКО Ольга</t>
  </si>
  <si>
    <t>23.04.2006</t>
  </si>
  <si>
    <t>ХОХЛОВА Дарья</t>
  </si>
  <si>
    <t>23.04.2007</t>
  </si>
  <si>
    <t>СЕМЕНОВА Анна</t>
  </si>
  <si>
    <t>КУЗЬМИНОВА Яна</t>
  </si>
  <si>
    <t>26.06.2006</t>
  </si>
  <si>
    <t>КАШТАНОВА Мария</t>
  </si>
  <si>
    <t>31.01.2009</t>
  </si>
  <si>
    <t>ЖУЧ КОВА Анастасия</t>
  </si>
  <si>
    <t>Пензенская область</t>
  </si>
  <si>
    <t>КОРОБОВА Татьяна</t>
  </si>
  <si>
    <t>01.05.2006</t>
  </si>
  <si>
    <t>ДОРОНИНА Алина</t>
  </si>
  <si>
    <t>02.12.2007</t>
  </si>
  <si>
    <t>ТРУШ Диана</t>
  </si>
  <si>
    <t>19.09.2007</t>
  </si>
  <si>
    <t>КРАСИЛЬНИКОВА Эджлия</t>
  </si>
  <si>
    <t>16.02.2009</t>
  </si>
  <si>
    <t>БУЗЫ РЕВА Анастасия</t>
  </si>
  <si>
    <t>26.09.2007</t>
  </si>
  <si>
    <t>САМОДУРОВА Яна</t>
  </si>
  <si>
    <t>14.12.2008</t>
  </si>
  <si>
    <t>КАМЕНЕВА Марина</t>
  </si>
  <si>
    <t>13.10.2007</t>
  </si>
  <si>
    <t>ШИРЯЕВА Валерия</t>
  </si>
  <si>
    <t>31.10.2008</t>
  </si>
  <si>
    <t>ГАВРИНА Вероника</t>
  </si>
  <si>
    <t>14.04.2008</t>
  </si>
  <si>
    <t>ЖУРАВЛЕВА Дарья</t>
  </si>
  <si>
    <t>22.08.2007</t>
  </si>
  <si>
    <t>ТОЛСТИКОВА Екатерина</t>
  </si>
  <si>
    <t>02.03.2006</t>
  </si>
  <si>
    <t>НС</t>
  </si>
  <si>
    <t>Республика Крым, Республика Адыгея</t>
  </si>
  <si>
    <t>трек - гит с ходу 200 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</si>
</sst>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"/>
    <numFmt numFmtId="165" formatCode="h:mm:ss.00"/>
    <numFmt numFmtId="166" formatCode="mm:ss.000"/>
  </numFmts>
  <fonts count="1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53">
    <xf numFmtId="0" fontId="0" fillId="0" borderId="0" xfId="0"/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2" fillId="0" borderId="5" xfId="0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14" fillId="0" borderId="2" xfId="0" applyFont="1" applyBorder="1" applyAlignment="1">
      <alignment horizontal="right" vertical="center"/>
    </xf>
    <xf numFmtId="0" fontId="14" fillId="0" borderId="13" xfId="0" applyFont="1" applyBorder="1" applyAlignment="1">
      <alignment horizontal="right" vertical="center"/>
    </xf>
    <xf numFmtId="0" fontId="14" fillId="0" borderId="3" xfId="0" applyFont="1" applyBorder="1" applyAlignment="1">
      <alignment horizontal="right" vertical="center"/>
    </xf>
    <xf numFmtId="0" fontId="14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vertical="center"/>
    </xf>
    <xf numFmtId="9" fontId="5" fillId="0" borderId="5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2" fontId="12" fillId="0" borderId="2" xfId="0" applyNumberFormat="1" applyFont="1" applyBorder="1" applyAlignment="1">
      <alignment vertical="center"/>
    </xf>
    <xf numFmtId="2" fontId="12" fillId="0" borderId="3" xfId="0" applyNumberFormat="1" applyFont="1" applyBorder="1" applyAlignment="1">
      <alignment vertical="center"/>
    </xf>
    <xf numFmtId="2" fontId="5" fillId="0" borderId="27" xfId="0" applyNumberFormat="1" applyFont="1" applyBorder="1" applyAlignment="1">
      <alignment vertical="center"/>
    </xf>
    <xf numFmtId="2" fontId="5" fillId="0" borderId="4" xfId="0" applyNumberFormat="1" applyFont="1" applyBorder="1" applyAlignment="1">
      <alignment vertical="center"/>
    </xf>
    <xf numFmtId="2" fontId="5" fillId="0" borderId="33" xfId="0" applyNumberFormat="1" applyFont="1" applyBorder="1" applyAlignment="1">
      <alignment vertical="center"/>
    </xf>
    <xf numFmtId="2" fontId="5" fillId="0" borderId="35" xfId="0" applyNumberFormat="1" applyFont="1" applyBorder="1" applyAlignment="1">
      <alignment vertical="center"/>
    </xf>
    <xf numFmtId="2" fontId="5" fillId="0" borderId="30" xfId="0" applyNumberFormat="1" applyFont="1" applyBorder="1" applyAlignment="1">
      <alignment vertical="center"/>
    </xf>
    <xf numFmtId="0" fontId="15" fillId="0" borderId="5" xfId="0" applyFont="1" applyBorder="1" applyAlignment="1">
      <alignment horizontal="center" vertical="center"/>
    </xf>
    <xf numFmtId="14" fontId="12" fillId="0" borderId="2" xfId="0" applyNumberFormat="1" applyFont="1" applyBorder="1" applyAlignment="1">
      <alignment vertical="center"/>
    </xf>
    <xf numFmtId="14" fontId="12" fillId="0" borderId="3" xfId="0" applyNumberFormat="1" applyFont="1" applyBorder="1" applyAlignment="1">
      <alignment vertical="center"/>
    </xf>
    <xf numFmtId="14" fontId="5" fillId="0" borderId="5" xfId="0" applyNumberFormat="1" applyFont="1" applyBorder="1" applyAlignment="1">
      <alignment vertical="center"/>
    </xf>
    <xf numFmtId="14" fontId="5" fillId="0" borderId="27" xfId="0" applyNumberFormat="1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49" fontId="12" fillId="0" borderId="17" xfId="0" applyNumberFormat="1" applyFont="1" applyBorder="1" applyAlignment="1">
      <alignment horizontal="right" vertical="center"/>
    </xf>
    <xf numFmtId="49" fontId="5" fillId="0" borderId="5" xfId="0" applyNumberFormat="1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14" fontId="5" fillId="0" borderId="32" xfId="0" applyNumberFormat="1" applyFont="1" applyBorder="1" applyAlignment="1">
      <alignment vertical="center"/>
    </xf>
    <xf numFmtId="14" fontId="5" fillId="0" borderId="34" xfId="0" applyNumberFormat="1" applyFont="1" applyBorder="1" applyAlignment="1">
      <alignment vertical="center"/>
    </xf>
    <xf numFmtId="14" fontId="5" fillId="0" borderId="31" xfId="0" applyNumberFormat="1" applyFont="1" applyBorder="1" applyAlignment="1">
      <alignment vertical="center"/>
    </xf>
    <xf numFmtId="165" fontId="5" fillId="0" borderId="27" xfId="0" applyNumberFormat="1" applyFont="1" applyBorder="1" applyAlignment="1">
      <alignment horizontal="center" vertical="center"/>
    </xf>
    <xf numFmtId="165" fontId="12" fillId="0" borderId="2" xfId="0" applyNumberFormat="1" applyFont="1" applyBorder="1" applyAlignment="1">
      <alignment vertical="center"/>
    </xf>
    <xf numFmtId="165" fontId="12" fillId="0" borderId="3" xfId="0" applyNumberFormat="1" applyFont="1" applyBorder="1" applyAlignment="1">
      <alignment vertical="center"/>
    </xf>
    <xf numFmtId="165" fontId="12" fillId="0" borderId="5" xfId="0" applyNumberFormat="1" applyFont="1" applyBorder="1" applyAlignment="1">
      <alignment vertical="center"/>
    </xf>
    <xf numFmtId="165" fontId="5" fillId="0" borderId="27" xfId="0" applyNumberFormat="1" applyFont="1" applyBorder="1" applyAlignment="1">
      <alignment vertical="center"/>
    </xf>
    <xf numFmtId="165" fontId="12" fillId="3" borderId="2" xfId="0" applyNumberFormat="1" applyFont="1" applyFill="1" applyBorder="1" applyAlignment="1">
      <alignment horizontal="center" vertical="center"/>
    </xf>
    <xf numFmtId="165" fontId="12" fillId="3" borderId="3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4" fontId="5" fillId="0" borderId="21" xfId="0" applyNumberFormat="1" applyFont="1" applyBorder="1" applyAlignment="1">
      <alignment vertical="center"/>
    </xf>
    <xf numFmtId="0" fontId="11" fillId="2" borderId="23" xfId="0" applyFont="1" applyFill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vertical="center"/>
    </xf>
    <xf numFmtId="0" fontId="5" fillId="0" borderId="17" xfId="0" applyNumberFormat="1" applyFont="1" applyBorder="1" applyAlignment="1">
      <alignment horizontal="left" vertical="center"/>
    </xf>
    <xf numFmtId="0" fontId="5" fillId="0" borderId="6" xfId="0" applyFont="1" applyBorder="1" applyAlignment="1">
      <alignment horizontal="right" vertical="center"/>
    </xf>
    <xf numFmtId="0" fontId="5" fillId="0" borderId="6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justify"/>
    </xf>
    <xf numFmtId="0" fontId="17" fillId="0" borderId="8" xfId="8" applyFont="1" applyBorder="1" applyAlignment="1">
      <alignment vertical="center" wrapText="1"/>
    </xf>
    <xf numFmtId="14" fontId="15" fillId="0" borderId="8" xfId="0" applyNumberFormat="1" applyFont="1" applyBorder="1" applyAlignment="1">
      <alignment horizontal="center" vertical="center" wrapText="1"/>
    </xf>
    <xf numFmtId="164" fontId="15" fillId="0" borderId="8" xfId="0" applyNumberFormat="1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165" fontId="15" fillId="0" borderId="8" xfId="0" applyNumberFormat="1" applyFont="1" applyBorder="1" applyAlignment="1">
      <alignment horizontal="center" vertical="center" wrapText="1"/>
    </xf>
    <xf numFmtId="165" fontId="15" fillId="0" borderId="8" xfId="0" applyNumberFormat="1" applyFont="1" applyBorder="1" applyAlignment="1">
      <alignment vertical="center" wrapText="1"/>
    </xf>
    <xf numFmtId="2" fontId="15" fillId="0" borderId="8" xfId="0" applyNumberFormat="1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9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1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65" fontId="5" fillId="0" borderId="0" xfId="0" applyNumberFormat="1" applyFont="1" applyBorder="1" applyAlignment="1">
      <alignment horizontal="center" vertical="center"/>
    </xf>
    <xf numFmtId="165" fontId="5" fillId="0" borderId="0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14" fontId="5" fillId="0" borderId="0" xfId="0" applyNumberFormat="1" applyFont="1" applyBorder="1" applyAlignment="1">
      <alignment horizontal="center" vertical="center"/>
    </xf>
    <xf numFmtId="165" fontId="9" fillId="0" borderId="4" xfId="0" applyNumberFormat="1" applyFont="1" applyBorder="1" applyAlignment="1">
      <alignment horizontal="left" vertical="center"/>
    </xf>
    <xf numFmtId="165" fontId="9" fillId="0" borderId="5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5" fillId="0" borderId="5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165" fontId="5" fillId="0" borderId="2" xfId="0" applyNumberFormat="1" applyFont="1" applyBorder="1" applyAlignment="1">
      <alignment vertical="center"/>
    </xf>
    <xf numFmtId="165" fontId="5" fillId="0" borderId="3" xfId="0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0" fillId="0" borderId="30" xfId="0" applyBorder="1"/>
    <xf numFmtId="0" fontId="5" fillId="0" borderId="1" xfId="0" applyFont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165" fontId="9" fillId="0" borderId="4" xfId="0" applyNumberFormat="1" applyFont="1" applyBorder="1" applyAlignment="1">
      <alignment horizontal="left" vertical="center"/>
    </xf>
    <xf numFmtId="165" fontId="9" fillId="0" borderId="5" xfId="0" applyNumberFormat="1" applyFont="1" applyBorder="1" applyAlignment="1">
      <alignment horizontal="left" vertical="center"/>
    </xf>
    <xf numFmtId="165" fontId="9" fillId="0" borderId="17" xfId="0" applyNumberFormat="1" applyFont="1" applyBorder="1" applyAlignment="1">
      <alignment horizontal="left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37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14" fontId="6" fillId="2" borderId="37" xfId="3" applyNumberFormat="1" applyFont="1" applyFill="1" applyBorder="1" applyAlignment="1">
      <alignment horizontal="center" vertical="center" wrapText="1"/>
    </xf>
    <xf numFmtId="14" fontId="6" fillId="2" borderId="1" xfId="3" applyNumberFormat="1" applyFont="1" applyFill="1" applyBorder="1" applyAlignment="1">
      <alignment horizontal="center" vertical="center" wrapText="1"/>
    </xf>
    <xf numFmtId="165" fontId="6" fillId="2" borderId="37" xfId="3" applyNumberFormat="1" applyFont="1" applyFill="1" applyBorder="1" applyAlignment="1">
      <alignment horizontal="center" vertical="center" wrapText="1"/>
    </xf>
    <xf numFmtId="165" fontId="6" fillId="2" borderId="1" xfId="3" applyNumberFormat="1" applyFont="1" applyFill="1" applyBorder="1" applyAlignment="1">
      <alignment horizontal="center" vertical="center" wrapText="1"/>
    </xf>
    <xf numFmtId="2" fontId="6" fillId="2" borderId="37" xfId="3" applyNumberFormat="1" applyFont="1" applyFill="1" applyBorder="1" applyAlignment="1">
      <alignment horizontal="center" vertical="center" wrapText="1"/>
    </xf>
    <xf numFmtId="2" fontId="6" fillId="2" borderId="1" xfId="3" applyNumberFormat="1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1" fillId="0" borderId="12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165" fontId="11" fillId="2" borderId="4" xfId="0" applyNumberFormat="1" applyFont="1" applyFill="1" applyBorder="1" applyAlignment="1">
      <alignment horizontal="center" vertical="center"/>
    </xf>
    <xf numFmtId="165" fontId="11" fillId="2" borderId="5" xfId="0" applyNumberFormat="1" applyFont="1" applyFill="1" applyBorder="1" applyAlignment="1">
      <alignment horizontal="center" vertical="center"/>
    </xf>
    <xf numFmtId="165" fontId="11" fillId="2" borderId="17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9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_1" xfId="8"/>
    <cellStyle name="Обычный_Стартовый протокол Смирнов_20101106_Results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16930</xdr:colOff>
      <xdr:row>0</xdr:row>
      <xdr:rowOff>25344</xdr:rowOff>
    </xdr:from>
    <xdr:to>
      <xdr:col>1</xdr:col>
      <xdr:colOff>238125</xdr:colOff>
      <xdr:row>3</xdr:row>
      <xdr:rowOff>127000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0" y="25344"/>
          <a:ext cx="824445" cy="911281"/>
        </a:xfrm>
        <a:prstGeom prst="rect">
          <a:avLst/>
        </a:prstGeom>
      </xdr:spPr>
    </xdr:pic>
    <xdr:clientData/>
  </xdr:twoCellAnchor>
  <xdr:twoCellAnchor editAs="oneCell">
    <xdr:from>
      <xdr:col>1</xdr:col>
      <xdr:colOff>524867</xdr:colOff>
      <xdr:row>0</xdr:row>
      <xdr:rowOff>67445</xdr:rowOff>
    </xdr:from>
    <xdr:to>
      <xdr:col>2</xdr:col>
      <xdr:colOff>762000</xdr:colOff>
      <xdr:row>3</xdr:row>
      <xdr:rowOff>79376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8117" y="67445"/>
          <a:ext cx="840383" cy="821556"/>
        </a:xfrm>
        <a:prstGeom prst="rect">
          <a:avLst/>
        </a:prstGeom>
      </xdr:spPr>
    </xdr:pic>
    <xdr:clientData/>
  </xdr:twoCellAnchor>
  <xdr:oneCellAnchor>
    <xdr:from>
      <xdr:col>10</xdr:col>
      <xdr:colOff>593328</xdr:colOff>
      <xdr:row>0</xdr:row>
      <xdr:rowOff>94233</xdr:rowOff>
    </xdr:from>
    <xdr:ext cx="1490201" cy="731739"/>
    <xdr:pic>
      <xdr:nvPicPr>
        <xdr:cNvPr id="4" name="Picture 4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483203" y="94233"/>
          <a:ext cx="1490201" cy="73173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7"/>
  <sheetViews>
    <sheetView tabSelected="1" view="pageBreakPreview" topLeftCell="A10" zoomScale="91" zoomScaleNormal="91" zoomScaleSheetLayoutView="91" workbookViewId="0">
      <selection activeCell="G26" sqref="G26"/>
    </sheetView>
  </sheetViews>
  <sheetFormatPr defaultColWidth="8.85546875" defaultRowHeight="12.75" x14ac:dyDescent="0.2"/>
  <cols>
    <col min="3" max="3" width="13.28515625" customWidth="1"/>
    <col min="4" max="4" width="22.7109375" customWidth="1"/>
    <col min="5" max="5" width="11.140625" customWidth="1"/>
    <col min="7" max="7" width="24.140625" customWidth="1"/>
    <col min="8" max="8" width="19.28515625" customWidth="1"/>
    <col min="9" max="9" width="11.7109375" customWidth="1"/>
    <col min="10" max="10" width="12.42578125" customWidth="1"/>
    <col min="11" max="12" width="11.42578125" customWidth="1"/>
    <col min="13" max="13" width="13" customWidth="1"/>
  </cols>
  <sheetData>
    <row r="1" spans="1:13" ht="21" x14ac:dyDescent="0.2">
      <c r="A1" s="151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spans="1:13" ht="21" x14ac:dyDescent="0.2">
      <c r="A2" s="151" t="s">
        <v>61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</row>
    <row r="3" spans="1:13" ht="21" x14ac:dyDescent="0.2">
      <c r="A3" s="151" t="s">
        <v>11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</row>
    <row r="4" spans="1:13" ht="21" x14ac:dyDescent="0.2">
      <c r="A4" s="151" t="s">
        <v>62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</row>
    <row r="5" spans="1:13" ht="6.75" customHeight="1" x14ac:dyDescent="0.2">
      <c r="A5" s="152" t="s">
        <v>40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</row>
    <row r="6" spans="1:13" ht="28.5" x14ac:dyDescent="0.2">
      <c r="A6" s="150" t="s">
        <v>46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</row>
    <row r="7" spans="1:13" ht="21" x14ac:dyDescent="0.2">
      <c r="A7" s="126" t="s">
        <v>17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</row>
    <row r="8" spans="1:13" ht="8.25" customHeight="1" thickBot="1" x14ac:dyDescent="0.25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</row>
    <row r="9" spans="1:13" ht="19.5" thickTop="1" x14ac:dyDescent="0.2">
      <c r="A9" s="128" t="s">
        <v>22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30"/>
    </row>
    <row r="10" spans="1:13" ht="18.75" x14ac:dyDescent="0.2">
      <c r="A10" s="131" t="s">
        <v>193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3"/>
    </row>
    <row r="11" spans="1:13" ht="18.75" x14ac:dyDescent="0.2">
      <c r="A11" s="134" t="s">
        <v>45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6"/>
    </row>
    <row r="12" spans="1:13" ht="8.25" customHeight="1" x14ac:dyDescent="0.2">
      <c r="A12" s="137" t="s">
        <v>40</v>
      </c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9"/>
    </row>
    <row r="13" spans="1:13" ht="15.75" x14ac:dyDescent="0.2">
      <c r="A13" s="140" t="s">
        <v>63</v>
      </c>
      <c r="B13" s="141"/>
      <c r="C13" s="141"/>
      <c r="D13" s="141"/>
      <c r="E13" s="27"/>
      <c r="F13" s="1"/>
      <c r="G13" s="51" t="s">
        <v>71</v>
      </c>
      <c r="H13" s="46"/>
      <c r="I13" s="46"/>
      <c r="J13" s="42"/>
      <c r="K13" s="19"/>
      <c r="L13" s="11"/>
      <c r="M13" s="12" t="s">
        <v>74</v>
      </c>
    </row>
    <row r="14" spans="1:13" ht="15.75" x14ac:dyDescent="0.2">
      <c r="A14" s="142" t="s">
        <v>70</v>
      </c>
      <c r="B14" s="143"/>
      <c r="C14" s="143"/>
      <c r="D14" s="143"/>
      <c r="E14" s="28"/>
      <c r="F14" s="2"/>
      <c r="G14" s="85" t="s">
        <v>72</v>
      </c>
      <c r="H14" s="47"/>
      <c r="I14" s="47"/>
      <c r="J14" s="43"/>
      <c r="K14" s="20"/>
      <c r="L14" s="13"/>
      <c r="M14" s="14" t="s">
        <v>73</v>
      </c>
    </row>
    <row r="15" spans="1:13" ht="15" x14ac:dyDescent="0.2">
      <c r="A15" s="144" t="s">
        <v>10</v>
      </c>
      <c r="B15" s="145"/>
      <c r="C15" s="145"/>
      <c r="D15" s="145"/>
      <c r="E15" s="145"/>
      <c r="F15" s="145"/>
      <c r="G15" s="146"/>
      <c r="H15" s="147" t="s">
        <v>1</v>
      </c>
      <c r="I15" s="148"/>
      <c r="J15" s="148"/>
      <c r="K15" s="148"/>
      <c r="L15" s="148"/>
      <c r="M15" s="149"/>
    </row>
    <row r="16" spans="1:13" ht="15" x14ac:dyDescent="0.2">
      <c r="A16" s="31" t="s">
        <v>18</v>
      </c>
      <c r="B16" s="32"/>
      <c r="C16" s="32"/>
      <c r="D16" s="33"/>
      <c r="E16" s="4" t="s">
        <v>40</v>
      </c>
      <c r="F16" s="33"/>
      <c r="G16" s="4"/>
      <c r="H16" s="109" t="s">
        <v>67</v>
      </c>
      <c r="I16" s="110"/>
      <c r="J16" s="110"/>
      <c r="K16" s="110"/>
      <c r="L16" s="110"/>
      <c r="M16" s="111"/>
    </row>
    <row r="17" spans="1:13" ht="15" x14ac:dyDescent="0.2">
      <c r="A17" s="31" t="s">
        <v>19</v>
      </c>
      <c r="B17" s="32"/>
      <c r="C17" s="32"/>
      <c r="D17" s="4"/>
      <c r="E17" s="29"/>
      <c r="F17" s="33"/>
      <c r="G17" s="86" t="s">
        <v>64</v>
      </c>
      <c r="H17" s="109" t="s">
        <v>68</v>
      </c>
      <c r="I17" s="110"/>
      <c r="J17" s="110"/>
      <c r="K17" s="110"/>
      <c r="L17" s="110"/>
      <c r="M17" s="111"/>
    </row>
    <row r="18" spans="1:13" ht="15" x14ac:dyDescent="0.2">
      <c r="A18" s="31" t="s">
        <v>20</v>
      </c>
      <c r="B18" s="32"/>
      <c r="C18" s="32"/>
      <c r="D18" s="4"/>
      <c r="E18" s="29"/>
      <c r="F18" s="33"/>
      <c r="G18" s="86" t="s">
        <v>65</v>
      </c>
      <c r="H18" s="109" t="s">
        <v>69</v>
      </c>
      <c r="I18" s="110"/>
      <c r="J18" s="110"/>
      <c r="K18" s="110"/>
      <c r="L18" s="110"/>
      <c r="M18" s="111"/>
    </row>
    <row r="19" spans="1:13" ht="16.5" thickBot="1" x14ac:dyDescent="0.25">
      <c r="A19" s="31" t="s">
        <v>16</v>
      </c>
      <c r="B19" s="5"/>
      <c r="C19" s="5"/>
      <c r="D19" s="3"/>
      <c r="E19" s="49"/>
      <c r="F19" s="3"/>
      <c r="G19" s="86" t="s">
        <v>66</v>
      </c>
      <c r="H19" s="81" t="s">
        <v>38</v>
      </c>
      <c r="I19" s="82"/>
      <c r="J19" s="44"/>
      <c r="K19" s="26">
        <v>0.2</v>
      </c>
      <c r="M19" s="34"/>
    </row>
    <row r="20" spans="1:13" ht="14.25" thickTop="1" thickBot="1" x14ac:dyDescent="0.25">
      <c r="A20" s="9"/>
      <c r="B20" s="8"/>
      <c r="C20" s="8"/>
      <c r="D20" s="7"/>
      <c r="E20" s="30"/>
      <c r="F20" s="7"/>
      <c r="G20" s="7"/>
      <c r="H20" s="41"/>
      <c r="I20" s="41"/>
      <c r="J20" s="45"/>
      <c r="K20" s="21"/>
      <c r="L20" s="7"/>
      <c r="M20" s="10"/>
    </row>
    <row r="21" spans="1:13" ht="13.5" thickTop="1" x14ac:dyDescent="0.2">
      <c r="A21" s="112" t="s">
        <v>7</v>
      </c>
      <c r="B21" s="114" t="s">
        <v>13</v>
      </c>
      <c r="C21" s="114" t="s">
        <v>37</v>
      </c>
      <c r="D21" s="114" t="s">
        <v>2</v>
      </c>
      <c r="E21" s="116" t="s">
        <v>36</v>
      </c>
      <c r="F21" s="114" t="s">
        <v>9</v>
      </c>
      <c r="G21" s="114" t="s">
        <v>14</v>
      </c>
      <c r="H21" s="93" t="s">
        <v>75</v>
      </c>
      <c r="I21" s="118" t="s">
        <v>8</v>
      </c>
      <c r="J21" s="118" t="s">
        <v>26</v>
      </c>
      <c r="K21" s="120" t="s">
        <v>23</v>
      </c>
      <c r="L21" s="122" t="s">
        <v>25</v>
      </c>
      <c r="M21" s="124" t="s">
        <v>15</v>
      </c>
    </row>
    <row r="22" spans="1:13" x14ac:dyDescent="0.2">
      <c r="A22" s="113"/>
      <c r="B22" s="115"/>
      <c r="C22" s="115"/>
      <c r="D22" s="115"/>
      <c r="E22" s="117"/>
      <c r="F22" s="115"/>
      <c r="G22" s="115"/>
      <c r="H22" s="94" t="s">
        <v>76</v>
      </c>
      <c r="I22" s="119"/>
      <c r="J22" s="119"/>
      <c r="K22" s="121"/>
      <c r="L22" s="123"/>
      <c r="M22" s="125"/>
    </row>
    <row r="23" spans="1:13" ht="16.5" customHeight="1" x14ac:dyDescent="0.2">
      <c r="A23" s="52">
        <v>1</v>
      </c>
      <c r="B23" s="62">
        <v>155</v>
      </c>
      <c r="C23" s="62">
        <v>10094893363</v>
      </c>
      <c r="D23" s="61" t="s">
        <v>79</v>
      </c>
      <c r="E23" s="53" t="s">
        <v>80</v>
      </c>
      <c r="F23" s="53" t="s">
        <v>33</v>
      </c>
      <c r="G23" s="92" t="s">
        <v>81</v>
      </c>
      <c r="H23" s="95">
        <v>6.4583333333333336E-5</v>
      </c>
      <c r="I23" s="95">
        <v>1.3310185185185186E-4</v>
      </c>
      <c r="J23" s="95"/>
      <c r="K23" s="54">
        <f>$K$19/((I23*24))</f>
        <v>62.608695652173914</v>
      </c>
      <c r="L23" s="53"/>
      <c r="M23" s="55"/>
    </row>
    <row r="24" spans="1:13" ht="16.5" customHeight="1" x14ac:dyDescent="0.2">
      <c r="A24" s="52">
        <v>2</v>
      </c>
      <c r="B24" s="62">
        <v>169</v>
      </c>
      <c r="C24" s="62">
        <v>10091970532</v>
      </c>
      <c r="D24" s="61" t="s">
        <v>82</v>
      </c>
      <c r="E24" s="53" t="s">
        <v>83</v>
      </c>
      <c r="F24" s="62" t="s">
        <v>33</v>
      </c>
      <c r="G24" s="92" t="s">
        <v>84</v>
      </c>
      <c r="H24" s="95">
        <v>6.5428240740740749E-5</v>
      </c>
      <c r="I24" s="95">
        <v>1.3475694444444445E-4</v>
      </c>
      <c r="J24" s="95">
        <f>I24-$I$23</f>
        <v>1.6550925925925934E-6</v>
      </c>
      <c r="K24" s="54">
        <f t="shared" ref="K24:K54" si="0">$K$19/((I24*24))</f>
        <v>61.839732027827878</v>
      </c>
      <c r="L24" s="53"/>
      <c r="M24" s="55"/>
    </row>
    <row r="25" spans="1:13" ht="16.5" customHeight="1" x14ac:dyDescent="0.2">
      <c r="A25" s="52">
        <v>1</v>
      </c>
      <c r="B25" s="62">
        <v>156</v>
      </c>
      <c r="C25" s="62">
        <v>10089461161</v>
      </c>
      <c r="D25" s="61" t="s">
        <v>85</v>
      </c>
      <c r="E25" s="53" t="s">
        <v>86</v>
      </c>
      <c r="F25" s="62" t="s">
        <v>33</v>
      </c>
      <c r="G25" s="92" t="s">
        <v>81</v>
      </c>
      <c r="H25" s="95">
        <v>6.5474537037037037E-5</v>
      </c>
      <c r="I25" s="95">
        <v>1.3494212962962963E-4</v>
      </c>
      <c r="J25" s="95">
        <f t="shared" ref="J25:J55" si="1">I25-$I$23</f>
        <v>1.8402777777777721E-6</v>
      </c>
      <c r="K25" s="54">
        <f t="shared" si="0"/>
        <v>61.754867484346853</v>
      </c>
      <c r="L25" s="53"/>
      <c r="M25" s="55"/>
    </row>
    <row r="26" spans="1:13" ht="16.5" customHeight="1" x14ac:dyDescent="0.2">
      <c r="A26" s="52">
        <v>2</v>
      </c>
      <c r="B26" s="62">
        <v>238</v>
      </c>
      <c r="C26" s="62"/>
      <c r="D26" s="61" t="s">
        <v>87</v>
      </c>
      <c r="E26" s="53" t="s">
        <v>88</v>
      </c>
      <c r="F26" s="62" t="s">
        <v>39</v>
      </c>
      <c r="G26" s="92" t="s">
        <v>81</v>
      </c>
      <c r="H26" s="95">
        <v>6.5995370370370367E-5</v>
      </c>
      <c r="I26" s="95">
        <v>1.3525462962962962E-4</v>
      </c>
      <c r="J26" s="95">
        <f t="shared" si="1"/>
        <v>2.1527777777777593E-6</v>
      </c>
      <c r="K26" s="54">
        <f t="shared" si="0"/>
        <v>61.612185521136404</v>
      </c>
      <c r="L26" s="53"/>
      <c r="M26" s="55"/>
    </row>
    <row r="27" spans="1:13" ht="16.5" customHeight="1" x14ac:dyDescent="0.2">
      <c r="A27" s="52">
        <v>5</v>
      </c>
      <c r="B27" s="62">
        <v>138</v>
      </c>
      <c r="C27" s="62">
        <v>10115496163</v>
      </c>
      <c r="D27" s="61" t="s">
        <v>89</v>
      </c>
      <c r="E27" s="53" t="s">
        <v>90</v>
      </c>
      <c r="F27" s="62" t="s">
        <v>39</v>
      </c>
      <c r="G27" s="92" t="s">
        <v>50</v>
      </c>
      <c r="H27" s="95">
        <v>6.6296296296296299E-5</v>
      </c>
      <c r="I27" s="95">
        <v>1.3547453703703703E-4</v>
      </c>
      <c r="J27" s="95">
        <f t="shared" si="1"/>
        <v>2.3726851851851708E-6</v>
      </c>
      <c r="K27" s="54">
        <f t="shared" si="0"/>
        <v>61.51217428449381</v>
      </c>
      <c r="L27" s="53"/>
      <c r="M27" s="55"/>
    </row>
    <row r="28" spans="1:13" ht="16.5" customHeight="1" x14ac:dyDescent="0.2">
      <c r="A28" s="52">
        <v>6</v>
      </c>
      <c r="B28" s="62">
        <v>133</v>
      </c>
      <c r="C28" s="62">
        <v>10112709637</v>
      </c>
      <c r="D28" s="61" t="s">
        <v>91</v>
      </c>
      <c r="E28" s="53" t="s">
        <v>92</v>
      </c>
      <c r="F28" s="62" t="s">
        <v>39</v>
      </c>
      <c r="G28" s="92" t="s">
        <v>81</v>
      </c>
      <c r="H28" s="95">
        <v>6.7002314814814808E-5</v>
      </c>
      <c r="I28" s="95">
        <v>1.3796296296296297E-4</v>
      </c>
      <c r="J28" s="95">
        <f t="shared" si="1"/>
        <v>4.8611111111111088E-6</v>
      </c>
      <c r="K28" s="54">
        <f t="shared" si="0"/>
        <v>60.402684563758392</v>
      </c>
      <c r="L28" s="53"/>
      <c r="M28" s="55"/>
    </row>
    <row r="29" spans="1:13" ht="16.5" customHeight="1" x14ac:dyDescent="0.2">
      <c r="A29" s="52">
        <v>7</v>
      </c>
      <c r="B29" s="62">
        <v>171</v>
      </c>
      <c r="C29" s="62">
        <v>10095066650</v>
      </c>
      <c r="D29" s="61" t="s">
        <v>93</v>
      </c>
      <c r="E29" s="53" t="s">
        <v>94</v>
      </c>
      <c r="F29" s="62" t="s">
        <v>33</v>
      </c>
      <c r="G29" s="92" t="s">
        <v>84</v>
      </c>
      <c r="H29" s="95">
        <v>6.712962962962963E-5</v>
      </c>
      <c r="I29" s="95">
        <v>1.379976851851852E-4</v>
      </c>
      <c r="J29" s="95">
        <f t="shared" si="1"/>
        <v>4.8958333333333417E-6</v>
      </c>
      <c r="K29" s="54">
        <f t="shared" si="0"/>
        <v>60.387486370879813</v>
      </c>
      <c r="L29" s="53"/>
      <c r="M29" s="55"/>
    </row>
    <row r="30" spans="1:13" ht="16.5" customHeight="1" x14ac:dyDescent="0.2">
      <c r="A30" s="52">
        <v>8</v>
      </c>
      <c r="B30" s="62">
        <v>137</v>
      </c>
      <c r="C30" s="62">
        <v>10090053164</v>
      </c>
      <c r="D30" s="61" t="s">
        <v>95</v>
      </c>
      <c r="E30" s="53" t="s">
        <v>58</v>
      </c>
      <c r="F30" s="62" t="s">
        <v>33</v>
      </c>
      <c r="G30" s="92" t="s">
        <v>50</v>
      </c>
      <c r="H30" s="95">
        <v>6.7349537037037042E-5</v>
      </c>
      <c r="I30" s="95">
        <v>1.3836805555555556E-4</v>
      </c>
      <c r="J30" s="95">
        <f t="shared" si="1"/>
        <v>5.2662037037036989E-6</v>
      </c>
      <c r="K30" s="54">
        <f t="shared" si="0"/>
        <v>60.225846925972398</v>
      </c>
      <c r="L30" s="53"/>
      <c r="M30" s="55"/>
    </row>
    <row r="31" spans="1:13" ht="16.5" customHeight="1" x14ac:dyDescent="0.2">
      <c r="A31" s="52">
        <v>9</v>
      </c>
      <c r="B31" s="62">
        <v>176</v>
      </c>
      <c r="C31" s="62">
        <v>10096881762</v>
      </c>
      <c r="D31" s="61" t="s">
        <v>96</v>
      </c>
      <c r="E31" s="53" t="s">
        <v>97</v>
      </c>
      <c r="F31" s="62" t="s">
        <v>33</v>
      </c>
      <c r="G31" s="92" t="s">
        <v>98</v>
      </c>
      <c r="H31" s="95">
        <v>6.7488425925925932E-5</v>
      </c>
      <c r="I31" s="95">
        <v>1.3876157407407408E-4</v>
      </c>
      <c r="J31" s="95">
        <f t="shared" si="1"/>
        <v>5.6597222222222205E-6</v>
      </c>
      <c r="K31" s="54">
        <f t="shared" si="0"/>
        <v>60.055050462924349</v>
      </c>
      <c r="L31" s="53"/>
      <c r="M31" s="55"/>
    </row>
    <row r="32" spans="1:13" ht="16.5" customHeight="1" x14ac:dyDescent="0.2">
      <c r="A32" s="52">
        <v>10</v>
      </c>
      <c r="B32" s="62">
        <v>136</v>
      </c>
      <c r="C32" s="62">
        <v>10128589850</v>
      </c>
      <c r="D32" s="61" t="s">
        <v>99</v>
      </c>
      <c r="E32" s="53" t="s">
        <v>100</v>
      </c>
      <c r="F32" s="62" t="s">
        <v>33</v>
      </c>
      <c r="G32" s="92" t="s">
        <v>50</v>
      </c>
      <c r="H32" s="95">
        <v>6.6944444444444438E-5</v>
      </c>
      <c r="I32" s="95">
        <v>1.3878472222222222E-4</v>
      </c>
      <c r="J32" s="95">
        <f t="shared" si="1"/>
        <v>5.6828703703703577E-6</v>
      </c>
      <c r="K32" s="54">
        <f t="shared" si="0"/>
        <v>60.045033775331504</v>
      </c>
      <c r="L32" s="53"/>
      <c r="M32" s="55"/>
    </row>
    <row r="33" spans="1:13" ht="16.5" customHeight="1" x14ac:dyDescent="0.2">
      <c r="A33" s="52">
        <v>11</v>
      </c>
      <c r="B33" s="62">
        <v>239</v>
      </c>
      <c r="C33" s="62">
        <v>10112463400</v>
      </c>
      <c r="D33" s="61" t="s">
        <v>101</v>
      </c>
      <c r="E33" s="53" t="s">
        <v>102</v>
      </c>
      <c r="F33" s="62" t="s">
        <v>41</v>
      </c>
      <c r="G33" s="92" t="s">
        <v>81</v>
      </c>
      <c r="H33" s="95">
        <v>6.7893518518518509E-5</v>
      </c>
      <c r="I33" s="95">
        <v>1.3923611111111111E-4</v>
      </c>
      <c r="J33" s="95">
        <f t="shared" si="1"/>
        <v>6.1342592592592492E-6</v>
      </c>
      <c r="K33" s="54">
        <f t="shared" si="0"/>
        <v>59.850374064837915</v>
      </c>
      <c r="L33" s="53"/>
      <c r="M33" s="55"/>
    </row>
    <row r="34" spans="1:13" ht="16.5" customHeight="1" x14ac:dyDescent="0.2">
      <c r="A34" s="52">
        <v>12</v>
      </c>
      <c r="B34" s="62">
        <v>154</v>
      </c>
      <c r="C34" s="62">
        <v>10091971239</v>
      </c>
      <c r="D34" s="61" t="s">
        <v>103</v>
      </c>
      <c r="E34" s="53" t="s">
        <v>104</v>
      </c>
      <c r="F34" s="62" t="s">
        <v>33</v>
      </c>
      <c r="G34" s="92" t="s">
        <v>81</v>
      </c>
      <c r="H34" s="95">
        <v>6.8414351851851853E-5</v>
      </c>
      <c r="I34" s="95">
        <v>1.4017361111111112E-4</v>
      </c>
      <c r="J34" s="95">
        <f t="shared" si="1"/>
        <v>7.0717592592592653E-6</v>
      </c>
      <c r="K34" s="54">
        <f t="shared" si="0"/>
        <v>59.450086698043094</v>
      </c>
      <c r="L34" s="53"/>
      <c r="M34" s="55"/>
    </row>
    <row r="35" spans="1:13" ht="25.5" customHeight="1" x14ac:dyDescent="0.2">
      <c r="A35" s="52">
        <v>13</v>
      </c>
      <c r="B35" s="62">
        <v>177</v>
      </c>
      <c r="C35" s="62">
        <v>10096881863</v>
      </c>
      <c r="D35" s="61" t="s">
        <v>105</v>
      </c>
      <c r="E35" s="53" t="s">
        <v>106</v>
      </c>
      <c r="F35" s="62" t="s">
        <v>33</v>
      </c>
      <c r="G35" s="92" t="s">
        <v>192</v>
      </c>
      <c r="H35" s="95">
        <v>6.9097222222222224E-5</v>
      </c>
      <c r="I35" s="95">
        <v>1.4238425925925925E-4</v>
      </c>
      <c r="J35" s="95">
        <f t="shared" si="1"/>
        <v>9.2824074074073946E-6</v>
      </c>
      <c r="K35" s="54">
        <f t="shared" si="0"/>
        <v>58.527068769305806</v>
      </c>
      <c r="L35" s="53"/>
      <c r="M35" s="55"/>
    </row>
    <row r="36" spans="1:13" ht="16.5" customHeight="1" x14ac:dyDescent="0.2">
      <c r="A36" s="52">
        <v>14</v>
      </c>
      <c r="B36" s="62">
        <v>182</v>
      </c>
      <c r="C36" s="62">
        <v>10120034046</v>
      </c>
      <c r="D36" s="61" t="s">
        <v>107</v>
      </c>
      <c r="E36" s="53" t="s">
        <v>108</v>
      </c>
      <c r="F36" s="62" t="s">
        <v>39</v>
      </c>
      <c r="G36" s="92" t="s">
        <v>109</v>
      </c>
      <c r="H36" s="95">
        <v>7.1365740740740751E-5</v>
      </c>
      <c r="I36" s="95">
        <v>1.4377314814814816E-4</v>
      </c>
      <c r="J36" s="95">
        <f t="shared" si="1"/>
        <v>1.0671296296296302E-5</v>
      </c>
      <c r="K36" s="54">
        <f t="shared" si="0"/>
        <v>57.961680888745775</v>
      </c>
      <c r="L36" s="53"/>
      <c r="M36" s="55"/>
    </row>
    <row r="37" spans="1:13" ht="16.5" customHeight="1" x14ac:dyDescent="0.2">
      <c r="A37" s="52">
        <v>15</v>
      </c>
      <c r="B37" s="62">
        <v>127</v>
      </c>
      <c r="C37" s="62">
        <v>10117776774</v>
      </c>
      <c r="D37" s="61" t="s">
        <v>51</v>
      </c>
      <c r="E37" s="53" t="s">
        <v>52</v>
      </c>
      <c r="F37" s="62" t="s">
        <v>33</v>
      </c>
      <c r="G37" s="92" t="s">
        <v>47</v>
      </c>
      <c r="H37" s="95">
        <v>7.1493055555555559E-5</v>
      </c>
      <c r="I37" s="95">
        <v>1.4409722222222222E-4</v>
      </c>
      <c r="J37" s="95">
        <f t="shared" si="1"/>
        <v>1.0995370370370358E-5</v>
      </c>
      <c r="K37" s="54">
        <f t="shared" si="0"/>
        <v>57.831325301204828</v>
      </c>
      <c r="L37" s="53"/>
      <c r="M37" s="55"/>
    </row>
    <row r="38" spans="1:13" ht="16.5" customHeight="1" x14ac:dyDescent="0.2">
      <c r="A38" s="52">
        <v>16</v>
      </c>
      <c r="B38" s="62">
        <v>173</v>
      </c>
      <c r="C38" s="62">
        <v>10116665217</v>
      </c>
      <c r="D38" s="61" t="s">
        <v>110</v>
      </c>
      <c r="E38" s="53" t="s">
        <v>111</v>
      </c>
      <c r="F38" s="62" t="s">
        <v>41</v>
      </c>
      <c r="G38" s="92" t="s">
        <v>84</v>
      </c>
      <c r="H38" s="95">
        <v>6.9872685185185172E-5</v>
      </c>
      <c r="I38" s="95">
        <v>1.4418981481481482E-4</v>
      </c>
      <c r="J38" s="95">
        <f t="shared" si="1"/>
        <v>1.1087962962962961E-5</v>
      </c>
      <c r="K38" s="54">
        <f t="shared" si="0"/>
        <v>57.794188473270189</v>
      </c>
      <c r="L38" s="53"/>
      <c r="M38" s="55"/>
    </row>
    <row r="39" spans="1:13" ht="16.5" customHeight="1" x14ac:dyDescent="0.2">
      <c r="A39" s="52">
        <v>17</v>
      </c>
      <c r="B39" s="62">
        <v>158</v>
      </c>
      <c r="C39" s="62">
        <v>10083844154</v>
      </c>
      <c r="D39" s="61" t="s">
        <v>112</v>
      </c>
      <c r="E39" s="53" t="s">
        <v>113</v>
      </c>
      <c r="F39" s="62" t="s">
        <v>39</v>
      </c>
      <c r="G39" s="92" t="s">
        <v>81</v>
      </c>
      <c r="H39" s="95">
        <v>7.0312500000000008E-5</v>
      </c>
      <c r="I39" s="95">
        <v>1.4420138888888889E-4</v>
      </c>
      <c r="J39" s="95">
        <f t="shared" si="1"/>
        <v>1.109953703703703E-5</v>
      </c>
      <c r="K39" s="54">
        <f t="shared" si="0"/>
        <v>57.789549723091746</v>
      </c>
      <c r="L39" s="53"/>
      <c r="M39" s="55"/>
    </row>
    <row r="40" spans="1:13" ht="16.5" customHeight="1" x14ac:dyDescent="0.2">
      <c r="A40" s="52">
        <v>18</v>
      </c>
      <c r="B40" s="62">
        <v>135</v>
      </c>
      <c r="C40" s="62">
        <v>10120120235</v>
      </c>
      <c r="D40" s="61" t="s">
        <v>114</v>
      </c>
      <c r="E40" s="53" t="s">
        <v>115</v>
      </c>
      <c r="F40" s="62" t="s">
        <v>39</v>
      </c>
      <c r="G40" s="92" t="s">
        <v>81</v>
      </c>
      <c r="H40" s="95">
        <v>6.9583333333333335E-5</v>
      </c>
      <c r="I40" s="95">
        <v>1.4554398148148147E-4</v>
      </c>
      <c r="J40" s="95">
        <f t="shared" si="1"/>
        <v>1.2442129629629609E-5</v>
      </c>
      <c r="K40" s="54">
        <f t="shared" si="0"/>
        <v>57.25646123260438</v>
      </c>
      <c r="L40" s="53"/>
      <c r="M40" s="55"/>
    </row>
    <row r="41" spans="1:13" ht="16.5" customHeight="1" x14ac:dyDescent="0.2">
      <c r="A41" s="52">
        <v>19</v>
      </c>
      <c r="B41" s="62">
        <v>151</v>
      </c>
      <c r="C41" s="62">
        <v>10089582211</v>
      </c>
      <c r="D41" s="61" t="s">
        <v>116</v>
      </c>
      <c r="E41" s="53" t="s">
        <v>117</v>
      </c>
      <c r="F41" s="62" t="s">
        <v>41</v>
      </c>
      <c r="G41" s="92" t="s">
        <v>118</v>
      </c>
      <c r="H41" s="95">
        <v>7.2488425925925918E-5</v>
      </c>
      <c r="I41" s="95">
        <v>1.4773148148148149E-4</v>
      </c>
      <c r="J41" s="95">
        <f t="shared" si="1"/>
        <v>1.4629629629629628E-5</v>
      </c>
      <c r="K41" s="54">
        <f t="shared" si="0"/>
        <v>56.408649326230019</v>
      </c>
      <c r="L41" s="53"/>
      <c r="M41" s="55"/>
    </row>
    <row r="42" spans="1:13" ht="16.5" customHeight="1" x14ac:dyDescent="0.2">
      <c r="A42" s="52">
        <v>20</v>
      </c>
      <c r="B42" s="62">
        <v>172</v>
      </c>
      <c r="C42" s="62">
        <v>10131329088</v>
      </c>
      <c r="D42" s="61" t="s">
        <v>119</v>
      </c>
      <c r="E42" s="53" t="s">
        <v>120</v>
      </c>
      <c r="F42" s="62" t="s">
        <v>41</v>
      </c>
      <c r="G42" s="92" t="s">
        <v>84</v>
      </c>
      <c r="H42" s="95">
        <v>7.2488425925925918E-5</v>
      </c>
      <c r="I42" s="95">
        <v>1.4777777777777779E-4</v>
      </c>
      <c r="J42" s="95">
        <f t="shared" si="1"/>
        <v>1.4675925925925929E-5</v>
      </c>
      <c r="K42" s="54">
        <f t="shared" si="0"/>
        <v>56.390977443609025</v>
      </c>
      <c r="L42" s="53"/>
      <c r="M42" s="55"/>
    </row>
    <row r="43" spans="1:13" ht="16.5" customHeight="1" x14ac:dyDescent="0.2">
      <c r="A43" s="52">
        <v>21</v>
      </c>
      <c r="B43" s="62">
        <v>183</v>
      </c>
      <c r="C43" s="62">
        <v>10114465337</v>
      </c>
      <c r="D43" s="61" t="s">
        <v>121</v>
      </c>
      <c r="E43" s="53" t="s">
        <v>122</v>
      </c>
      <c r="F43" s="62" t="s">
        <v>39</v>
      </c>
      <c r="G43" s="92" t="s">
        <v>109</v>
      </c>
      <c r="H43" s="95">
        <v>7.2627314814814823E-5</v>
      </c>
      <c r="I43" s="95">
        <v>1.4781250000000002E-4</v>
      </c>
      <c r="J43" s="95">
        <f t="shared" si="1"/>
        <v>1.4710648148148162E-5</v>
      </c>
      <c r="K43" s="54">
        <f t="shared" si="0"/>
        <v>56.377730796335449</v>
      </c>
      <c r="L43" s="53"/>
      <c r="M43" s="55"/>
    </row>
    <row r="44" spans="1:13" ht="16.5" customHeight="1" x14ac:dyDescent="0.2">
      <c r="A44" s="52">
        <v>22</v>
      </c>
      <c r="B44" s="62">
        <v>150</v>
      </c>
      <c r="C44" s="62">
        <v>10104579219</v>
      </c>
      <c r="D44" s="61" t="s">
        <v>123</v>
      </c>
      <c r="E44" s="53" t="s">
        <v>124</v>
      </c>
      <c r="F44" s="62" t="s">
        <v>33</v>
      </c>
      <c r="G44" s="92" t="s">
        <v>118</v>
      </c>
      <c r="H44" s="95">
        <v>7.3217592592592591E-5</v>
      </c>
      <c r="I44" s="95">
        <v>1.4881944444444445E-4</v>
      </c>
      <c r="J44" s="95">
        <f t="shared" si="1"/>
        <v>1.571759259259259E-5</v>
      </c>
      <c r="K44" s="54">
        <f t="shared" si="0"/>
        <v>55.996266915538968</v>
      </c>
      <c r="L44" s="53"/>
      <c r="M44" s="55"/>
    </row>
    <row r="45" spans="1:13" ht="16.5" customHeight="1" x14ac:dyDescent="0.2">
      <c r="A45" s="52">
        <v>23</v>
      </c>
      <c r="B45" s="62">
        <v>220</v>
      </c>
      <c r="C45" s="62">
        <v>10119123155</v>
      </c>
      <c r="D45" s="61" t="s">
        <v>125</v>
      </c>
      <c r="E45" s="53" t="s">
        <v>126</v>
      </c>
      <c r="F45" s="62" t="s">
        <v>39</v>
      </c>
      <c r="G45" s="92" t="s">
        <v>47</v>
      </c>
      <c r="H45" s="95">
        <v>7.3518518518518524E-5</v>
      </c>
      <c r="I45" s="95">
        <v>1.5020833333333333E-4</v>
      </c>
      <c r="J45" s="95">
        <f t="shared" si="1"/>
        <v>1.710648148148147E-5</v>
      </c>
      <c r="K45" s="54">
        <f t="shared" si="0"/>
        <v>55.478502080443839</v>
      </c>
      <c r="L45" s="53"/>
      <c r="M45" s="55"/>
    </row>
    <row r="46" spans="1:13" ht="16.5" customHeight="1" x14ac:dyDescent="0.2">
      <c r="A46" s="52">
        <v>24</v>
      </c>
      <c r="B46" s="62">
        <v>148</v>
      </c>
      <c r="C46" s="62">
        <v>10127774747</v>
      </c>
      <c r="D46" s="61" t="s">
        <v>127</v>
      </c>
      <c r="E46" s="53" t="s">
        <v>59</v>
      </c>
      <c r="F46" s="62" t="s">
        <v>33</v>
      </c>
      <c r="G46" s="92" t="s">
        <v>118</v>
      </c>
      <c r="H46" s="95">
        <v>7.3553240740740743E-5</v>
      </c>
      <c r="I46" s="95">
        <v>1.5119212962962962E-4</v>
      </c>
      <c r="J46" s="95">
        <f t="shared" si="1"/>
        <v>1.809027777777776E-5</v>
      </c>
      <c r="K46" s="54">
        <f t="shared" si="0"/>
        <v>55.117507463829142</v>
      </c>
      <c r="L46" s="53"/>
      <c r="M46" s="55"/>
    </row>
    <row r="47" spans="1:13" ht="16.5" customHeight="1" x14ac:dyDescent="0.2">
      <c r="A47" s="52">
        <v>25</v>
      </c>
      <c r="B47" s="62">
        <v>162</v>
      </c>
      <c r="C47" s="62">
        <v>10100041841</v>
      </c>
      <c r="D47" s="61" t="s">
        <v>128</v>
      </c>
      <c r="E47" s="53" t="s">
        <v>129</v>
      </c>
      <c r="F47" s="62" t="s">
        <v>39</v>
      </c>
      <c r="G47" s="92" t="s">
        <v>130</v>
      </c>
      <c r="H47" s="95" t="s">
        <v>131</v>
      </c>
      <c r="I47" s="95">
        <v>1.5219907407407407E-4</v>
      </c>
      <c r="J47" s="95">
        <f t="shared" si="1"/>
        <v>1.9097222222222215E-5</v>
      </c>
      <c r="K47" s="54">
        <f t="shared" si="0"/>
        <v>54.752851711026622</v>
      </c>
      <c r="L47" s="53"/>
      <c r="M47" s="55"/>
    </row>
    <row r="48" spans="1:13" ht="16.5" customHeight="1" x14ac:dyDescent="0.2">
      <c r="A48" s="52">
        <v>26</v>
      </c>
      <c r="B48" s="62">
        <v>178</v>
      </c>
      <c r="C48" s="62">
        <v>10094924079</v>
      </c>
      <c r="D48" s="61" t="s">
        <v>132</v>
      </c>
      <c r="E48" s="53" t="s">
        <v>57</v>
      </c>
      <c r="F48" s="62" t="s">
        <v>33</v>
      </c>
      <c r="G48" s="92" t="s">
        <v>109</v>
      </c>
      <c r="H48" s="95">
        <v>7.4386574074074074E-5</v>
      </c>
      <c r="I48" s="95">
        <v>1.5343750000000001E-4</v>
      </c>
      <c r="J48" s="95">
        <f t="shared" si="1"/>
        <v>2.033564814814815E-5</v>
      </c>
      <c r="K48" s="54">
        <f t="shared" si="0"/>
        <v>54.310930074677529</v>
      </c>
      <c r="L48" s="53"/>
      <c r="M48" s="55"/>
    </row>
    <row r="49" spans="1:13" ht="16.5" customHeight="1" x14ac:dyDescent="0.2">
      <c r="A49" s="52">
        <v>27</v>
      </c>
      <c r="B49" s="62">
        <v>179</v>
      </c>
      <c r="C49" s="62">
        <v>10109564413</v>
      </c>
      <c r="D49" s="61" t="s">
        <v>133</v>
      </c>
      <c r="E49" s="53" t="s">
        <v>134</v>
      </c>
      <c r="F49" s="62" t="s">
        <v>33</v>
      </c>
      <c r="G49" s="92" t="s">
        <v>109</v>
      </c>
      <c r="H49" s="95">
        <v>7.4849537037037034E-5</v>
      </c>
      <c r="I49" s="95">
        <v>1.539351851851852E-4</v>
      </c>
      <c r="J49" s="95">
        <f t="shared" si="1"/>
        <v>2.0833333333333343E-5</v>
      </c>
      <c r="K49" s="54">
        <f t="shared" si="0"/>
        <v>54.13533834586466</v>
      </c>
      <c r="L49" s="53"/>
      <c r="M49" s="55"/>
    </row>
    <row r="50" spans="1:13" ht="16.5" customHeight="1" x14ac:dyDescent="0.2">
      <c r="A50" s="52">
        <v>28</v>
      </c>
      <c r="B50" s="62">
        <v>166</v>
      </c>
      <c r="C50" s="62">
        <v>10127430496</v>
      </c>
      <c r="D50" s="61" t="s">
        <v>135</v>
      </c>
      <c r="E50" s="53" t="s">
        <v>136</v>
      </c>
      <c r="F50" s="62" t="s">
        <v>41</v>
      </c>
      <c r="G50" s="92" t="s">
        <v>130</v>
      </c>
      <c r="H50" s="95">
        <v>7.5439814814814816E-5</v>
      </c>
      <c r="I50" s="95">
        <v>1.5621527777777777E-4</v>
      </c>
      <c r="J50" s="95">
        <f t="shared" si="1"/>
        <v>2.3113425925925911E-5</v>
      </c>
      <c r="K50" s="54">
        <f t="shared" si="0"/>
        <v>53.345187819515459</v>
      </c>
      <c r="L50" s="53"/>
      <c r="M50" s="55"/>
    </row>
    <row r="51" spans="1:13" ht="16.5" customHeight="1" x14ac:dyDescent="0.2">
      <c r="A51" s="52">
        <v>29</v>
      </c>
      <c r="B51" s="62">
        <v>134</v>
      </c>
      <c r="C51" s="62">
        <v>10130344742</v>
      </c>
      <c r="D51" s="61" t="s">
        <v>137</v>
      </c>
      <c r="E51" s="53" t="s">
        <v>138</v>
      </c>
      <c r="F51" s="62" t="s">
        <v>42</v>
      </c>
      <c r="G51" s="92" t="s">
        <v>81</v>
      </c>
      <c r="H51" s="95">
        <v>7.6331018518518517E-5</v>
      </c>
      <c r="I51" s="95">
        <v>1.5759259259259258E-4</v>
      </c>
      <c r="J51" s="95">
        <f t="shared" si="1"/>
        <v>2.4490740740740723E-5</v>
      </c>
      <c r="K51" s="54">
        <f t="shared" si="0"/>
        <v>52.878965922444188</v>
      </c>
      <c r="L51" s="53"/>
      <c r="M51" s="55"/>
    </row>
    <row r="52" spans="1:13" ht="16.5" customHeight="1" x14ac:dyDescent="0.2">
      <c r="A52" s="52">
        <v>30</v>
      </c>
      <c r="B52" s="62">
        <v>165</v>
      </c>
      <c r="C52" s="62">
        <v>10127430395</v>
      </c>
      <c r="D52" s="61" t="s">
        <v>139</v>
      </c>
      <c r="E52" s="53" t="s">
        <v>140</v>
      </c>
      <c r="F52" s="62" t="s">
        <v>41</v>
      </c>
      <c r="G52" s="92" t="s">
        <v>130</v>
      </c>
      <c r="H52" s="95">
        <v>7.6851851851851848E-5</v>
      </c>
      <c r="I52" s="95">
        <v>1.5775462962962962E-4</v>
      </c>
      <c r="J52" s="95">
        <f t="shared" si="1"/>
        <v>2.4652777777777764E-5</v>
      </c>
      <c r="K52" s="54">
        <f t="shared" si="0"/>
        <v>52.824651504035224</v>
      </c>
      <c r="L52" s="53"/>
      <c r="M52" s="55"/>
    </row>
    <row r="53" spans="1:13" ht="16.5" customHeight="1" x14ac:dyDescent="0.2">
      <c r="A53" s="52">
        <v>31</v>
      </c>
      <c r="B53" s="62">
        <v>181</v>
      </c>
      <c r="C53" s="62">
        <v>10126045319</v>
      </c>
      <c r="D53" s="61" t="s">
        <v>141</v>
      </c>
      <c r="E53" s="53" t="s">
        <v>142</v>
      </c>
      <c r="F53" s="62" t="s">
        <v>41</v>
      </c>
      <c r="G53" s="92" t="s">
        <v>109</v>
      </c>
      <c r="H53" s="95">
        <v>7.6493055555555545E-5</v>
      </c>
      <c r="I53" s="95">
        <v>1.5796296296296297E-4</v>
      </c>
      <c r="J53" s="95">
        <f t="shared" si="1"/>
        <v>2.4861111111111107E-5</v>
      </c>
      <c r="K53" s="54">
        <f t="shared" si="0"/>
        <v>52.754982415005863</v>
      </c>
      <c r="L53" s="53"/>
      <c r="M53" s="55"/>
    </row>
    <row r="54" spans="1:13" ht="16.5" customHeight="1" x14ac:dyDescent="0.2">
      <c r="A54" s="52">
        <v>32</v>
      </c>
      <c r="B54" s="62">
        <v>126</v>
      </c>
      <c r="C54" s="62">
        <v>10104614682</v>
      </c>
      <c r="D54" s="61" t="s">
        <v>55</v>
      </c>
      <c r="E54" s="53" t="s">
        <v>56</v>
      </c>
      <c r="F54" s="62" t="s">
        <v>33</v>
      </c>
      <c r="G54" s="92" t="s">
        <v>47</v>
      </c>
      <c r="H54" s="95">
        <v>7.6273148148148134E-5</v>
      </c>
      <c r="I54" s="95">
        <v>1.5916666666666667E-4</v>
      </c>
      <c r="J54" s="95">
        <f t="shared" si="1"/>
        <v>2.6064814814814809E-5</v>
      </c>
      <c r="K54" s="54">
        <f t="shared" si="0"/>
        <v>52.356020942408378</v>
      </c>
      <c r="L54" s="53"/>
      <c r="M54" s="55"/>
    </row>
    <row r="55" spans="1:13" ht="16.5" customHeight="1" x14ac:dyDescent="0.2">
      <c r="A55" s="52">
        <v>33</v>
      </c>
      <c r="B55" s="62">
        <v>237</v>
      </c>
      <c r="C55" s="62">
        <v>10130128817</v>
      </c>
      <c r="D55" s="61" t="s">
        <v>143</v>
      </c>
      <c r="E55" s="53" t="s">
        <v>144</v>
      </c>
      <c r="F55" s="62" t="s">
        <v>42</v>
      </c>
      <c r="G55" s="92" t="s">
        <v>81</v>
      </c>
      <c r="H55" s="95">
        <v>7.6851851851851848E-5</v>
      </c>
      <c r="I55" s="95">
        <v>1.5927083333333334E-4</v>
      </c>
      <c r="J55" s="95">
        <f t="shared" si="1"/>
        <v>2.616898148148148E-5</v>
      </c>
      <c r="K55" s="54">
        <f t="shared" ref="K55:K77" si="2">$K$19/((I55*24))</f>
        <v>52.321778940483973</v>
      </c>
      <c r="L55" s="53"/>
      <c r="M55" s="55"/>
    </row>
    <row r="56" spans="1:13" ht="16.5" customHeight="1" x14ac:dyDescent="0.2">
      <c r="A56" s="52">
        <v>34</v>
      </c>
      <c r="B56" s="62">
        <v>229</v>
      </c>
      <c r="C56" s="62"/>
      <c r="D56" s="61" t="s">
        <v>145</v>
      </c>
      <c r="E56" s="53" t="s">
        <v>146</v>
      </c>
      <c r="F56" s="62" t="s">
        <v>42</v>
      </c>
      <c r="G56" s="92" t="s">
        <v>81</v>
      </c>
      <c r="H56" s="95">
        <v>7.7453703703703699E-5</v>
      </c>
      <c r="I56" s="95">
        <v>1.6062499999999999E-4</v>
      </c>
      <c r="J56" s="95">
        <f t="shared" ref="J56:J77" si="3">I56-$I$23</f>
        <v>2.7523148148148128E-5</v>
      </c>
      <c r="K56" s="54">
        <f t="shared" si="2"/>
        <v>51.880674448767834</v>
      </c>
      <c r="L56" s="53"/>
      <c r="M56" s="55"/>
    </row>
    <row r="57" spans="1:13" ht="16.5" customHeight="1" x14ac:dyDescent="0.2">
      <c r="A57" s="52">
        <v>35</v>
      </c>
      <c r="B57" s="62">
        <v>167</v>
      </c>
      <c r="C57" s="62">
        <v>10099851477</v>
      </c>
      <c r="D57" s="61" t="s">
        <v>147</v>
      </c>
      <c r="E57" s="53" t="s">
        <v>148</v>
      </c>
      <c r="F57" s="62" t="s">
        <v>41</v>
      </c>
      <c r="G57" s="92" t="s">
        <v>130</v>
      </c>
      <c r="H57" s="95">
        <v>7.9259259259259265E-5</v>
      </c>
      <c r="I57" s="95">
        <v>1.6071759259259259E-4</v>
      </c>
      <c r="J57" s="95">
        <f t="shared" si="3"/>
        <v>2.7615740740740731E-5</v>
      </c>
      <c r="K57" s="54">
        <f t="shared" si="2"/>
        <v>51.850784963272368</v>
      </c>
      <c r="L57" s="53"/>
      <c r="M57" s="55"/>
    </row>
    <row r="58" spans="1:13" ht="16.5" customHeight="1" x14ac:dyDescent="0.2">
      <c r="A58" s="52">
        <v>36</v>
      </c>
      <c r="B58" s="62">
        <v>168</v>
      </c>
      <c r="C58" s="62">
        <v>10126044713</v>
      </c>
      <c r="D58" s="61" t="s">
        <v>149</v>
      </c>
      <c r="E58" s="53" t="s">
        <v>150</v>
      </c>
      <c r="F58" s="62" t="s">
        <v>41</v>
      </c>
      <c r="G58" s="92" t="s">
        <v>130</v>
      </c>
      <c r="H58" s="95">
        <v>7.8344907407407413E-5</v>
      </c>
      <c r="I58" s="95">
        <v>1.6112268518518518E-4</v>
      </c>
      <c r="J58" s="95">
        <f t="shared" si="3"/>
        <v>2.8020833333333321E-5</v>
      </c>
      <c r="K58" s="54">
        <f t="shared" si="2"/>
        <v>51.720422383449467</v>
      </c>
      <c r="L58" s="53"/>
      <c r="M58" s="55"/>
    </row>
    <row r="59" spans="1:13" ht="16.5" customHeight="1" x14ac:dyDescent="0.2">
      <c r="A59" s="52">
        <v>37</v>
      </c>
      <c r="B59" s="62">
        <v>236</v>
      </c>
      <c r="C59" s="62">
        <v>10120394259</v>
      </c>
      <c r="D59" s="61" t="s">
        <v>151</v>
      </c>
      <c r="E59" s="53" t="s">
        <v>152</v>
      </c>
      <c r="F59" s="62" t="s">
        <v>42</v>
      </c>
      <c r="G59" s="92" t="s">
        <v>81</v>
      </c>
      <c r="H59" s="95">
        <v>7.7418981481481493E-5</v>
      </c>
      <c r="I59" s="95">
        <v>1.6134259259259259E-4</v>
      </c>
      <c r="J59" s="95">
        <f t="shared" si="3"/>
        <v>2.8240740740740732E-5</v>
      </c>
      <c r="K59" s="54">
        <f t="shared" si="2"/>
        <v>51.649928263988528</v>
      </c>
      <c r="L59" s="53"/>
      <c r="M59" s="55"/>
    </row>
    <row r="60" spans="1:13" ht="16.5" customHeight="1" x14ac:dyDescent="0.2">
      <c r="A60" s="52">
        <v>38</v>
      </c>
      <c r="B60" s="62">
        <v>159</v>
      </c>
      <c r="C60" s="62">
        <v>10131860122</v>
      </c>
      <c r="D60" s="61" t="s">
        <v>153</v>
      </c>
      <c r="E60" s="53" t="s">
        <v>154</v>
      </c>
      <c r="F60" s="62" t="s">
        <v>39</v>
      </c>
      <c r="G60" s="92" t="s">
        <v>48</v>
      </c>
      <c r="H60" s="95">
        <v>7.9270833333333333E-5</v>
      </c>
      <c r="I60" s="95">
        <v>1.6138888888888889E-4</v>
      </c>
      <c r="J60" s="95">
        <f t="shared" si="3"/>
        <v>2.8287037037037034E-5</v>
      </c>
      <c r="K60" s="54">
        <f t="shared" si="2"/>
        <v>51.635111876075733</v>
      </c>
      <c r="L60" s="53"/>
      <c r="M60" s="55"/>
    </row>
    <row r="61" spans="1:13" ht="16.5" customHeight="1" x14ac:dyDescent="0.2">
      <c r="A61" s="52">
        <v>39</v>
      </c>
      <c r="B61" s="62">
        <v>184</v>
      </c>
      <c r="C61" s="62">
        <v>10125480796</v>
      </c>
      <c r="D61" s="61" t="s">
        <v>155</v>
      </c>
      <c r="E61" s="53" t="s">
        <v>156</v>
      </c>
      <c r="F61" s="62" t="s">
        <v>41</v>
      </c>
      <c r="G61" s="92" t="s">
        <v>157</v>
      </c>
      <c r="H61" s="95">
        <v>7.7569444444444439E-5</v>
      </c>
      <c r="I61" s="95">
        <v>1.6150462962962963E-4</v>
      </c>
      <c r="J61" s="95">
        <f t="shared" si="3"/>
        <v>2.8402777777777774E-5</v>
      </c>
      <c r="K61" s="54">
        <f t="shared" si="2"/>
        <v>51.598108069370788</v>
      </c>
      <c r="L61" s="53"/>
      <c r="M61" s="55"/>
    </row>
    <row r="62" spans="1:13" ht="16.5" customHeight="1" x14ac:dyDescent="0.2">
      <c r="A62" s="52">
        <v>40</v>
      </c>
      <c r="B62" s="62">
        <v>186</v>
      </c>
      <c r="C62" s="62">
        <v>10117684020</v>
      </c>
      <c r="D62" s="61" t="s">
        <v>53</v>
      </c>
      <c r="E62" s="53" t="s">
        <v>54</v>
      </c>
      <c r="F62" s="62" t="s">
        <v>33</v>
      </c>
      <c r="G62" s="92" t="s">
        <v>157</v>
      </c>
      <c r="H62" s="95">
        <v>7.9409722222222211E-5</v>
      </c>
      <c r="I62" s="95">
        <v>1.615740740740741E-4</v>
      </c>
      <c r="J62" s="95">
        <f t="shared" si="3"/>
        <v>2.847222222222224E-5</v>
      </c>
      <c r="K62" s="54">
        <f t="shared" si="2"/>
        <v>51.575931232091683</v>
      </c>
      <c r="L62" s="53"/>
      <c r="M62" s="55"/>
    </row>
    <row r="63" spans="1:13" ht="16.5" customHeight="1" x14ac:dyDescent="0.2">
      <c r="A63" s="52">
        <v>41</v>
      </c>
      <c r="B63" s="62">
        <v>152</v>
      </c>
      <c r="C63" s="62">
        <v>10123421568</v>
      </c>
      <c r="D63" s="61" t="s">
        <v>158</v>
      </c>
      <c r="E63" s="53" t="s">
        <v>159</v>
      </c>
      <c r="F63" s="62" t="s">
        <v>41</v>
      </c>
      <c r="G63" s="92" t="s">
        <v>118</v>
      </c>
      <c r="H63" s="95">
        <v>7.69212962962963E-5</v>
      </c>
      <c r="I63" s="95">
        <v>1.6238425925925923E-4</v>
      </c>
      <c r="J63" s="95">
        <f t="shared" si="3"/>
        <v>2.9282407407407366E-5</v>
      </c>
      <c r="K63" s="54">
        <f t="shared" si="2"/>
        <v>51.318602993585188</v>
      </c>
      <c r="L63" s="53"/>
      <c r="M63" s="55"/>
    </row>
    <row r="64" spans="1:13" ht="16.5" customHeight="1" x14ac:dyDescent="0.2">
      <c r="A64" s="52">
        <v>42</v>
      </c>
      <c r="B64" s="62">
        <v>164</v>
      </c>
      <c r="C64" s="62">
        <v>10127850125</v>
      </c>
      <c r="D64" s="61" t="s">
        <v>160</v>
      </c>
      <c r="E64" s="53" t="s">
        <v>161</v>
      </c>
      <c r="F64" s="62" t="s">
        <v>41</v>
      </c>
      <c r="G64" s="92" t="s">
        <v>130</v>
      </c>
      <c r="H64" s="95">
        <v>7.86574074074074E-5</v>
      </c>
      <c r="I64" s="95">
        <v>1.6288194444444445E-4</v>
      </c>
      <c r="J64" s="95">
        <f t="shared" si="3"/>
        <v>2.9780092592592586E-5</v>
      </c>
      <c r="K64" s="54">
        <f t="shared" si="2"/>
        <v>51.161799189938179</v>
      </c>
      <c r="L64" s="53"/>
      <c r="M64" s="55"/>
    </row>
    <row r="65" spans="1:13" ht="16.5" customHeight="1" x14ac:dyDescent="0.2">
      <c r="A65" s="52">
        <v>43</v>
      </c>
      <c r="B65" s="62">
        <v>146</v>
      </c>
      <c r="C65" s="62">
        <v>10104021972</v>
      </c>
      <c r="D65" s="61" t="s">
        <v>162</v>
      </c>
      <c r="E65" s="53" t="s">
        <v>138</v>
      </c>
      <c r="F65" s="62" t="s">
        <v>41</v>
      </c>
      <c r="G65" s="92" t="s">
        <v>81</v>
      </c>
      <c r="H65" s="95">
        <v>7.8564814814814825E-5</v>
      </c>
      <c r="I65" s="95">
        <v>1.6292824074074075E-4</v>
      </c>
      <c r="J65" s="95">
        <f t="shared" si="3"/>
        <v>2.9826388888888887E-5</v>
      </c>
      <c r="K65" s="54">
        <f t="shared" si="2"/>
        <v>51.147261490374369</v>
      </c>
      <c r="L65" s="53"/>
      <c r="M65" s="55"/>
    </row>
    <row r="66" spans="1:13" ht="16.5" customHeight="1" x14ac:dyDescent="0.2">
      <c r="A66" s="52">
        <v>44</v>
      </c>
      <c r="B66" s="62">
        <v>180</v>
      </c>
      <c r="C66" s="62">
        <v>10103845357</v>
      </c>
      <c r="D66" s="61" t="s">
        <v>163</v>
      </c>
      <c r="E66" s="53" t="s">
        <v>164</v>
      </c>
      <c r="F66" s="62" t="s">
        <v>39</v>
      </c>
      <c r="G66" s="92" t="s">
        <v>109</v>
      </c>
      <c r="H66" s="95">
        <v>8.2071759259259259E-5</v>
      </c>
      <c r="I66" s="95">
        <v>1.6750000000000001E-4</v>
      </c>
      <c r="J66" s="95">
        <f t="shared" si="3"/>
        <v>3.4398148148148146E-5</v>
      </c>
      <c r="K66" s="54">
        <f t="shared" si="2"/>
        <v>49.75124378109453</v>
      </c>
      <c r="L66" s="53"/>
      <c r="M66" s="55"/>
    </row>
    <row r="67" spans="1:13" ht="16.5" customHeight="1" x14ac:dyDescent="0.2">
      <c r="A67" s="52">
        <v>45</v>
      </c>
      <c r="B67" s="62">
        <v>240</v>
      </c>
      <c r="C67" s="62">
        <v>10131461656</v>
      </c>
      <c r="D67" s="61" t="s">
        <v>165</v>
      </c>
      <c r="E67" s="53" t="s">
        <v>166</v>
      </c>
      <c r="F67" s="62" t="s">
        <v>41</v>
      </c>
      <c r="G67" s="92" t="s">
        <v>48</v>
      </c>
      <c r="H67" s="95">
        <v>8.2106481481481492E-5</v>
      </c>
      <c r="I67" s="95">
        <v>1.6890046296296295E-4</v>
      </c>
      <c r="J67" s="95">
        <f t="shared" si="3"/>
        <v>3.5798611111111095E-5</v>
      </c>
      <c r="K67" s="54">
        <f t="shared" si="2"/>
        <v>49.338724045775372</v>
      </c>
      <c r="L67" s="53"/>
      <c r="M67" s="55"/>
    </row>
    <row r="68" spans="1:13" ht="16.5" customHeight="1" x14ac:dyDescent="0.2">
      <c r="A68" s="52">
        <v>46</v>
      </c>
      <c r="B68" s="62">
        <v>160</v>
      </c>
      <c r="C68" s="62">
        <v>10113225252</v>
      </c>
      <c r="D68" s="61" t="s">
        <v>167</v>
      </c>
      <c r="E68" s="53" t="s">
        <v>148</v>
      </c>
      <c r="F68" s="62" t="s">
        <v>41</v>
      </c>
      <c r="G68" s="92" t="s">
        <v>168</v>
      </c>
      <c r="H68" s="95">
        <v>8.2175925925925917E-5</v>
      </c>
      <c r="I68" s="95">
        <v>1.707523148148148E-4</v>
      </c>
      <c r="J68" s="95">
        <f t="shared" si="3"/>
        <v>3.7650462962962936E-5</v>
      </c>
      <c r="K68" s="54">
        <f t="shared" si="2"/>
        <v>48.803633159357425</v>
      </c>
      <c r="L68" s="53"/>
      <c r="M68" s="55"/>
    </row>
    <row r="69" spans="1:13" ht="16.5" customHeight="1" x14ac:dyDescent="0.2">
      <c r="A69" s="52">
        <v>47</v>
      </c>
      <c r="B69" s="62">
        <v>142</v>
      </c>
      <c r="C69" s="62">
        <v>10104451604</v>
      </c>
      <c r="D69" s="61" t="s">
        <v>169</v>
      </c>
      <c r="E69" s="53" t="s">
        <v>170</v>
      </c>
      <c r="F69" s="62" t="s">
        <v>42</v>
      </c>
      <c r="G69" s="92" t="s">
        <v>81</v>
      </c>
      <c r="H69" s="95">
        <v>8.2939814814814823E-5</v>
      </c>
      <c r="I69" s="95">
        <v>1.744212962962963E-4</v>
      </c>
      <c r="J69" s="95">
        <f t="shared" si="3"/>
        <v>4.1319444444444438E-5</v>
      </c>
      <c r="K69" s="54">
        <f t="shared" si="2"/>
        <v>47.777040477770413</v>
      </c>
      <c r="L69" s="53"/>
      <c r="M69" s="55"/>
    </row>
    <row r="70" spans="1:13" ht="16.5" customHeight="1" x14ac:dyDescent="0.2">
      <c r="A70" s="52">
        <v>48</v>
      </c>
      <c r="B70" s="62">
        <v>163</v>
      </c>
      <c r="C70" s="62">
        <v>10123474718</v>
      </c>
      <c r="D70" s="61" t="s">
        <v>171</v>
      </c>
      <c r="E70" s="53" t="s">
        <v>172</v>
      </c>
      <c r="F70" s="62" t="s">
        <v>41</v>
      </c>
      <c r="G70" s="92" t="s">
        <v>130</v>
      </c>
      <c r="H70" s="95">
        <v>8.5138888888888883E-5</v>
      </c>
      <c r="I70" s="95">
        <v>1.7465277777777778E-4</v>
      </c>
      <c r="J70" s="95">
        <f t="shared" si="3"/>
        <v>4.1550925925925918E-5</v>
      </c>
      <c r="K70" s="54">
        <f t="shared" si="2"/>
        <v>47.713717693836983</v>
      </c>
      <c r="L70" s="53"/>
      <c r="M70" s="55"/>
    </row>
    <row r="71" spans="1:13" ht="16.5" customHeight="1" x14ac:dyDescent="0.2">
      <c r="A71" s="52">
        <v>49</v>
      </c>
      <c r="B71" s="62">
        <v>185</v>
      </c>
      <c r="C71" s="62">
        <v>10127890743</v>
      </c>
      <c r="D71" s="61" t="s">
        <v>173</v>
      </c>
      <c r="E71" s="53" t="s">
        <v>174</v>
      </c>
      <c r="F71" s="62" t="s">
        <v>41</v>
      </c>
      <c r="G71" s="92" t="s">
        <v>157</v>
      </c>
      <c r="H71" s="95">
        <v>8.5891203703703707E-5</v>
      </c>
      <c r="I71" s="95">
        <v>1.7833333333333332E-4</v>
      </c>
      <c r="J71" s="95">
        <f t="shared" si="3"/>
        <v>4.5231481481481463E-5</v>
      </c>
      <c r="K71" s="54">
        <f t="shared" si="2"/>
        <v>46.728971962616825</v>
      </c>
      <c r="L71" s="53"/>
      <c r="M71" s="55"/>
    </row>
    <row r="72" spans="1:13" ht="16.5" customHeight="1" x14ac:dyDescent="0.2">
      <c r="A72" s="52">
        <v>50</v>
      </c>
      <c r="B72" s="62">
        <v>247</v>
      </c>
      <c r="C72" s="62">
        <v>10131860019</v>
      </c>
      <c r="D72" s="61" t="s">
        <v>175</v>
      </c>
      <c r="E72" s="53" t="s">
        <v>176</v>
      </c>
      <c r="F72" s="62" t="s">
        <v>41</v>
      </c>
      <c r="G72" s="92" t="s">
        <v>48</v>
      </c>
      <c r="H72" s="95">
        <v>8.815972222222222E-5</v>
      </c>
      <c r="I72" s="95">
        <v>1.7959490740740739E-4</v>
      </c>
      <c r="J72" s="95">
        <f t="shared" si="3"/>
        <v>4.6493055555555534E-5</v>
      </c>
      <c r="K72" s="54">
        <f t="shared" si="2"/>
        <v>46.400721789005615</v>
      </c>
      <c r="L72" s="53"/>
      <c r="M72" s="55"/>
    </row>
    <row r="73" spans="1:13" ht="16.5" customHeight="1" x14ac:dyDescent="0.2">
      <c r="A73" s="52">
        <v>51</v>
      </c>
      <c r="B73" s="62">
        <v>161</v>
      </c>
      <c r="C73" s="62">
        <v>10116267012</v>
      </c>
      <c r="D73" s="61" t="s">
        <v>177</v>
      </c>
      <c r="E73" s="53" t="s">
        <v>178</v>
      </c>
      <c r="F73" s="62" t="s">
        <v>42</v>
      </c>
      <c r="G73" s="92" t="s">
        <v>168</v>
      </c>
      <c r="H73" s="95">
        <v>8.6875000000000025E-5</v>
      </c>
      <c r="I73" s="95">
        <v>1.8109953703703701E-4</v>
      </c>
      <c r="J73" s="95">
        <f t="shared" si="3"/>
        <v>4.7997685185185155E-5</v>
      </c>
      <c r="K73" s="54">
        <f t="shared" si="2"/>
        <v>46.015210583498444</v>
      </c>
      <c r="L73" s="53"/>
      <c r="M73" s="55"/>
    </row>
    <row r="74" spans="1:13" ht="16.5" customHeight="1" x14ac:dyDescent="0.2">
      <c r="A74" s="52">
        <v>52</v>
      </c>
      <c r="B74" s="62">
        <v>249</v>
      </c>
      <c r="C74" s="62">
        <v>10125245572</v>
      </c>
      <c r="D74" s="61" t="s">
        <v>179</v>
      </c>
      <c r="E74" s="53" t="s">
        <v>180</v>
      </c>
      <c r="F74" s="62" t="s">
        <v>42</v>
      </c>
      <c r="G74" s="92" t="s">
        <v>168</v>
      </c>
      <c r="H74" s="95">
        <v>8.7453703703703698E-5</v>
      </c>
      <c r="I74" s="95">
        <v>1.8177083333333334E-4</v>
      </c>
      <c r="J74" s="95">
        <f t="shared" si="3"/>
        <v>4.8668981481481485E-5</v>
      </c>
      <c r="K74" s="54">
        <f t="shared" si="2"/>
        <v>45.845272206303726</v>
      </c>
      <c r="L74" s="53"/>
      <c r="M74" s="55"/>
    </row>
    <row r="75" spans="1:13" ht="16.5" customHeight="1" x14ac:dyDescent="0.2">
      <c r="A75" s="52">
        <v>53</v>
      </c>
      <c r="B75" s="62">
        <v>188</v>
      </c>
      <c r="C75" s="62">
        <v>10127078064</v>
      </c>
      <c r="D75" s="61" t="s">
        <v>181</v>
      </c>
      <c r="E75" s="53" t="s">
        <v>182</v>
      </c>
      <c r="F75" s="62" t="s">
        <v>41</v>
      </c>
      <c r="G75" s="92" t="s">
        <v>157</v>
      </c>
      <c r="H75" s="95">
        <v>9.2071759259259258E-5</v>
      </c>
      <c r="I75" s="95">
        <v>1.8650462962962964E-4</v>
      </c>
      <c r="J75" s="95">
        <f t="shared" si="3"/>
        <v>5.3402777777777785E-5</v>
      </c>
      <c r="K75" s="54">
        <f t="shared" si="2"/>
        <v>44.681643291547722</v>
      </c>
      <c r="L75" s="53"/>
      <c r="M75" s="55"/>
    </row>
    <row r="76" spans="1:13" ht="16.5" customHeight="1" x14ac:dyDescent="0.2">
      <c r="A76" s="52">
        <v>54</v>
      </c>
      <c r="B76" s="62">
        <v>235</v>
      </c>
      <c r="C76" s="62">
        <v>10130127605</v>
      </c>
      <c r="D76" s="61" t="s">
        <v>183</v>
      </c>
      <c r="E76" s="53" t="s">
        <v>184</v>
      </c>
      <c r="F76" s="62" t="s">
        <v>42</v>
      </c>
      <c r="G76" s="92" t="s">
        <v>81</v>
      </c>
      <c r="H76" s="95">
        <v>9.7847222222222218E-5</v>
      </c>
      <c r="I76" s="95">
        <v>2.0516203703703704E-4</v>
      </c>
      <c r="J76" s="95">
        <f t="shared" si="3"/>
        <v>7.2060185185185177E-5</v>
      </c>
      <c r="K76" s="54">
        <f t="shared" si="2"/>
        <v>40.618300801083159</v>
      </c>
      <c r="L76" s="53"/>
      <c r="M76" s="55"/>
    </row>
    <row r="77" spans="1:13" ht="16.5" customHeight="1" x14ac:dyDescent="0.2">
      <c r="A77" s="52">
        <v>55</v>
      </c>
      <c r="B77" s="62">
        <v>248</v>
      </c>
      <c r="C77" s="62">
        <v>10125246077</v>
      </c>
      <c r="D77" s="61" t="s">
        <v>185</v>
      </c>
      <c r="E77" s="53" t="s">
        <v>186</v>
      </c>
      <c r="F77" s="62" t="s">
        <v>42</v>
      </c>
      <c r="G77" s="92" t="s">
        <v>168</v>
      </c>
      <c r="H77" s="95">
        <v>1.0499999999999999E-4</v>
      </c>
      <c r="I77" s="95">
        <v>2.181712962962963E-4</v>
      </c>
      <c r="J77" s="95">
        <f t="shared" si="3"/>
        <v>8.5069444444444445E-5</v>
      </c>
      <c r="K77" s="54">
        <f t="shared" si="2"/>
        <v>38.196286472148543</v>
      </c>
      <c r="L77" s="53"/>
      <c r="M77" s="55"/>
    </row>
    <row r="78" spans="1:13" ht="16.5" customHeight="1" x14ac:dyDescent="0.2">
      <c r="A78" s="52" t="s">
        <v>49</v>
      </c>
      <c r="B78" s="62">
        <v>149</v>
      </c>
      <c r="C78" s="62">
        <v>10117449604</v>
      </c>
      <c r="D78" s="61" t="s">
        <v>187</v>
      </c>
      <c r="E78" s="53" t="s">
        <v>188</v>
      </c>
      <c r="F78" s="62" t="s">
        <v>41</v>
      </c>
      <c r="G78" s="92" t="s">
        <v>118</v>
      </c>
      <c r="H78" s="95"/>
      <c r="I78" s="95"/>
      <c r="J78" s="95"/>
      <c r="K78" s="54"/>
      <c r="L78" s="53"/>
      <c r="M78" s="55"/>
    </row>
    <row r="79" spans="1:13" ht="16.5" customHeight="1" thickBot="1" x14ac:dyDescent="0.25">
      <c r="A79" s="52" t="s">
        <v>191</v>
      </c>
      <c r="B79" s="62">
        <v>139</v>
      </c>
      <c r="C79" s="62">
        <v>10120565122</v>
      </c>
      <c r="D79" s="61" t="s">
        <v>189</v>
      </c>
      <c r="E79" s="53" t="s">
        <v>190</v>
      </c>
      <c r="F79" s="62" t="s">
        <v>33</v>
      </c>
      <c r="G79" s="92" t="s">
        <v>81</v>
      </c>
      <c r="H79" s="95"/>
      <c r="I79" s="95"/>
      <c r="J79" s="95"/>
      <c r="K79" s="54"/>
      <c r="L79" s="53"/>
      <c r="M79" s="55"/>
    </row>
    <row r="80" spans="1:13" ht="6" customHeight="1" thickTop="1" thickBot="1" x14ac:dyDescent="0.25">
      <c r="A80" s="63"/>
      <c r="B80" s="64"/>
      <c r="C80" s="64"/>
      <c r="D80" s="65"/>
      <c r="E80" s="66"/>
      <c r="F80" s="67"/>
      <c r="G80" s="68"/>
      <c r="H80" s="69"/>
      <c r="I80" s="69"/>
      <c r="J80" s="70"/>
      <c r="K80" s="71"/>
      <c r="L80" s="72"/>
      <c r="M80" s="73"/>
    </row>
    <row r="81" spans="1:13" ht="15.75" thickTop="1" x14ac:dyDescent="0.2">
      <c r="A81" s="96" t="s">
        <v>5</v>
      </c>
      <c r="B81" s="97"/>
      <c r="C81" s="97"/>
      <c r="D81" s="97"/>
      <c r="E81" s="50"/>
      <c r="F81" s="50"/>
      <c r="G81" s="97" t="s">
        <v>6</v>
      </c>
      <c r="H81" s="97"/>
      <c r="I81" s="97"/>
      <c r="J81" s="97"/>
      <c r="K81" s="97"/>
      <c r="L81" s="97"/>
      <c r="M81" s="98"/>
    </row>
    <row r="82" spans="1:13" x14ac:dyDescent="0.2">
      <c r="A82" s="15" t="s">
        <v>77</v>
      </c>
      <c r="B82" s="3"/>
      <c r="C82" s="35"/>
      <c r="D82" s="3"/>
      <c r="E82" s="38"/>
      <c r="F82" s="74"/>
      <c r="H82" s="36" t="s">
        <v>34</v>
      </c>
      <c r="I82" s="59">
        <v>11</v>
      </c>
      <c r="J82" s="88"/>
      <c r="K82" s="23"/>
      <c r="L82" s="56" t="s">
        <v>32</v>
      </c>
      <c r="M82" s="57">
        <f>COUNTIF(F23:F97,"ЗМС")</f>
        <v>0</v>
      </c>
    </row>
    <row r="83" spans="1:13" x14ac:dyDescent="0.2">
      <c r="A83" s="15" t="s">
        <v>43</v>
      </c>
      <c r="B83" s="3"/>
      <c r="C83" s="16"/>
      <c r="D83" s="3"/>
      <c r="E83" s="39"/>
      <c r="F83" s="76"/>
      <c r="H83" s="17" t="s">
        <v>27</v>
      </c>
      <c r="I83" s="58">
        <f>I84+I88</f>
        <v>57</v>
      </c>
      <c r="J83" s="78"/>
      <c r="K83" s="24"/>
      <c r="L83" s="56" t="s">
        <v>21</v>
      </c>
      <c r="M83" s="57">
        <f>COUNTIF(F23:F97,"МСМК")</f>
        <v>0</v>
      </c>
    </row>
    <row r="84" spans="1:13" x14ac:dyDescent="0.2">
      <c r="A84" s="15" t="s">
        <v>78</v>
      </c>
      <c r="B84" s="3"/>
      <c r="C84" s="18"/>
      <c r="D84" s="3"/>
      <c r="E84" s="39"/>
      <c r="F84" s="76"/>
      <c r="H84" s="17" t="s">
        <v>28</v>
      </c>
      <c r="I84" s="58">
        <f>I85+I86+I87</f>
        <v>56</v>
      </c>
      <c r="J84" s="78"/>
      <c r="K84" s="24"/>
      <c r="L84" s="56" t="s">
        <v>24</v>
      </c>
      <c r="M84" s="57">
        <f>COUNTIF(F23:F97,"МС")</f>
        <v>0</v>
      </c>
    </row>
    <row r="85" spans="1:13" x14ac:dyDescent="0.2">
      <c r="A85" s="15" t="s">
        <v>44</v>
      </c>
      <c r="B85" s="3"/>
      <c r="C85" s="18"/>
      <c r="D85" s="3"/>
      <c r="E85" s="39"/>
      <c r="F85" s="76"/>
      <c r="H85" s="17" t="s">
        <v>29</v>
      </c>
      <c r="I85" s="58">
        <f>COUNT(A23:A97)</f>
        <v>55</v>
      </c>
      <c r="J85" s="78"/>
      <c r="K85" s="24"/>
      <c r="L85" s="56" t="s">
        <v>33</v>
      </c>
      <c r="M85" s="57">
        <f>COUNTIF(F23:F97,"КМС")</f>
        <v>17</v>
      </c>
    </row>
    <row r="86" spans="1:13" x14ac:dyDescent="0.2">
      <c r="A86" s="15"/>
      <c r="B86" s="3"/>
      <c r="C86" s="18"/>
      <c r="D86" s="3"/>
      <c r="E86" s="39"/>
      <c r="F86" s="76"/>
      <c r="H86" s="17" t="s">
        <v>30</v>
      </c>
      <c r="I86" s="58">
        <f>COUNTIF(A23:A97,"НФ")</f>
        <v>1</v>
      </c>
      <c r="J86" s="78"/>
      <c r="K86" s="24"/>
      <c r="L86" s="56" t="s">
        <v>39</v>
      </c>
      <c r="M86" s="57">
        <f>COUNTIF(F23:F97,"1 СР")</f>
        <v>11</v>
      </c>
    </row>
    <row r="87" spans="1:13" x14ac:dyDescent="0.2">
      <c r="A87" s="15"/>
      <c r="B87" s="3"/>
      <c r="C87" s="3"/>
      <c r="D87" s="60"/>
      <c r="E87" s="39"/>
      <c r="F87" s="76"/>
      <c r="H87" s="17" t="s">
        <v>35</v>
      </c>
      <c r="I87" s="58">
        <f>COUNTIF(A23:A97,"ДСКВ")</f>
        <v>0</v>
      </c>
      <c r="J87" s="78"/>
      <c r="K87" s="24"/>
      <c r="L87" s="22" t="s">
        <v>41</v>
      </c>
      <c r="M87" s="37">
        <f>COUNTIF(F23:F97,"2 СР")</f>
        <v>20</v>
      </c>
    </row>
    <row r="88" spans="1:13" x14ac:dyDescent="0.2">
      <c r="A88" s="15"/>
      <c r="B88" s="3"/>
      <c r="C88" s="3"/>
      <c r="D88" s="3"/>
      <c r="E88" s="40"/>
      <c r="F88" s="90"/>
      <c r="G88" s="91"/>
      <c r="H88" s="17" t="s">
        <v>31</v>
      </c>
      <c r="I88" s="58">
        <f>COUNTIF(A23:A97,"НС")</f>
        <v>1</v>
      </c>
      <c r="J88" s="89"/>
      <c r="K88" s="25"/>
      <c r="L88" s="22" t="s">
        <v>42</v>
      </c>
      <c r="M88" s="57">
        <f>COUNTIF(F23:F97,"3 СР")</f>
        <v>9</v>
      </c>
    </row>
    <row r="89" spans="1:13" ht="5.25" customHeight="1" x14ac:dyDescent="0.2">
      <c r="A89" s="87"/>
      <c r="B89" s="84"/>
      <c r="C89" s="84"/>
      <c r="D89" s="76"/>
      <c r="E89" s="75"/>
      <c r="F89" s="76"/>
      <c r="G89" s="76"/>
      <c r="H89" s="77"/>
      <c r="I89" s="77"/>
      <c r="J89" s="78"/>
      <c r="K89" s="79"/>
      <c r="L89" s="76"/>
      <c r="M89" s="6"/>
    </row>
    <row r="90" spans="1:13" ht="15.75" x14ac:dyDescent="0.2">
      <c r="A90" s="108" t="s">
        <v>3</v>
      </c>
      <c r="B90" s="99"/>
      <c r="C90" s="99"/>
      <c r="D90" s="99"/>
      <c r="E90" s="99" t="s">
        <v>12</v>
      </c>
      <c r="F90" s="99"/>
      <c r="G90" s="99"/>
      <c r="H90" s="99" t="s">
        <v>4</v>
      </c>
      <c r="I90" s="99"/>
      <c r="J90" s="99"/>
      <c r="K90" s="99" t="s">
        <v>60</v>
      </c>
      <c r="L90" s="99"/>
      <c r="M90" s="100"/>
    </row>
    <row r="91" spans="1:13" x14ac:dyDescent="0.2">
      <c r="A91" s="103"/>
      <c r="B91" s="104"/>
      <c r="C91" s="104"/>
      <c r="D91" s="104"/>
      <c r="E91" s="104"/>
      <c r="F91" s="105"/>
      <c r="G91" s="105"/>
      <c r="H91" s="105"/>
      <c r="I91" s="105"/>
      <c r="J91" s="105"/>
      <c r="K91" s="105"/>
      <c r="L91" s="105"/>
      <c r="M91" s="106"/>
    </row>
    <row r="92" spans="1:13" x14ac:dyDescent="0.2">
      <c r="A92" s="83"/>
      <c r="B92" s="84"/>
      <c r="C92" s="84"/>
      <c r="D92" s="84"/>
      <c r="E92" s="80"/>
      <c r="F92" s="84"/>
      <c r="G92" s="84"/>
      <c r="H92" s="77"/>
      <c r="I92" s="77"/>
      <c r="J92" s="77"/>
      <c r="K92" s="84"/>
      <c r="L92" s="84"/>
      <c r="M92" s="48"/>
    </row>
    <row r="93" spans="1:13" x14ac:dyDescent="0.2">
      <c r="A93" s="83"/>
      <c r="B93" s="84"/>
      <c r="C93" s="84"/>
      <c r="D93" s="84"/>
      <c r="E93" s="80"/>
      <c r="F93" s="84"/>
      <c r="G93" s="84"/>
      <c r="H93" s="77"/>
      <c r="I93" s="77"/>
      <c r="J93" s="77"/>
      <c r="K93" s="84"/>
      <c r="L93" s="84"/>
      <c r="M93" s="48"/>
    </row>
    <row r="94" spans="1:13" x14ac:dyDescent="0.2">
      <c r="A94" s="83"/>
      <c r="B94" s="84"/>
      <c r="C94" s="84"/>
      <c r="D94" s="84"/>
      <c r="E94" s="80"/>
      <c r="F94" s="84"/>
      <c r="G94" s="84"/>
      <c r="H94" s="77"/>
      <c r="I94" s="77"/>
      <c r="J94" s="77"/>
      <c r="K94" s="84"/>
      <c r="L94" s="84"/>
      <c r="M94" s="48"/>
    </row>
    <row r="95" spans="1:13" x14ac:dyDescent="0.2">
      <c r="A95" s="83"/>
      <c r="B95" s="84"/>
      <c r="C95" s="84"/>
      <c r="D95" s="84"/>
      <c r="E95" s="80"/>
      <c r="F95" s="84"/>
      <c r="G95" s="84"/>
      <c r="H95" s="77"/>
      <c r="I95" s="77"/>
      <c r="J95" s="78"/>
      <c r="K95" s="79"/>
      <c r="L95" s="76"/>
      <c r="M95" s="48"/>
    </row>
    <row r="96" spans="1:13" ht="16.5" thickBot="1" x14ac:dyDescent="0.25">
      <c r="A96" s="107" t="s">
        <v>40</v>
      </c>
      <c r="B96" s="101"/>
      <c r="C96" s="101"/>
      <c r="D96" s="101"/>
      <c r="E96" s="101" t="str">
        <f>G17</f>
        <v>ГНИДЕНКО В.Н. (ВК, г.Тула)</v>
      </c>
      <c r="F96" s="101"/>
      <c r="G96" s="101"/>
      <c r="H96" s="101" t="str">
        <f>G18</f>
        <v>БЕЛОБОРОДОВА О.В. (1к., г.Москва)</v>
      </c>
      <c r="I96" s="101"/>
      <c r="J96" s="101"/>
      <c r="K96" s="101" t="str">
        <f>G19</f>
        <v>КОЛЕДЕНКОВ А.Н. (1 к., г.Москва)</v>
      </c>
      <c r="L96" s="101"/>
      <c r="M96" s="102"/>
    </row>
    <row r="97" ht="13.5" thickTop="1" x14ac:dyDescent="0.2"/>
  </sheetData>
  <mergeCells count="43">
    <mergeCell ref="A6:M6"/>
    <mergeCell ref="A1:M1"/>
    <mergeCell ref="A2:M2"/>
    <mergeCell ref="A3:M3"/>
    <mergeCell ref="A4:M4"/>
    <mergeCell ref="A5:M5"/>
    <mergeCell ref="H17:M17"/>
    <mergeCell ref="A7:M7"/>
    <mergeCell ref="A8:M8"/>
    <mergeCell ref="A9:M9"/>
    <mergeCell ref="A10:M10"/>
    <mergeCell ref="A11:M11"/>
    <mergeCell ref="A12:M12"/>
    <mergeCell ref="A13:D13"/>
    <mergeCell ref="A14:D14"/>
    <mergeCell ref="A15:G15"/>
    <mergeCell ref="H15:M15"/>
    <mergeCell ref="H16:M16"/>
    <mergeCell ref="H18:M18"/>
    <mergeCell ref="A21:A22"/>
    <mergeCell ref="B21:B22"/>
    <mergeCell ref="C21:C22"/>
    <mergeCell ref="D21:D22"/>
    <mergeCell ref="E21:E22"/>
    <mergeCell ref="F21:F22"/>
    <mergeCell ref="G21:G22"/>
    <mergeCell ref="I21:I22"/>
    <mergeCell ref="J21:J22"/>
    <mergeCell ref="K21:K22"/>
    <mergeCell ref="L21:L22"/>
    <mergeCell ref="M21:M22"/>
    <mergeCell ref="A81:D81"/>
    <mergeCell ref="G81:M81"/>
    <mergeCell ref="K90:M90"/>
    <mergeCell ref="K96:M96"/>
    <mergeCell ref="A91:E91"/>
    <mergeCell ref="F91:M91"/>
    <mergeCell ref="A96:D96"/>
    <mergeCell ref="E96:G96"/>
    <mergeCell ref="H96:J96"/>
    <mergeCell ref="A90:D90"/>
    <mergeCell ref="E90:G90"/>
    <mergeCell ref="H90:J90"/>
  </mergeCells>
  <conditionalFormatting sqref="H85:H88">
    <cfRule type="duplicateValues" dxfId="0" priority="1"/>
  </conditionalFormatting>
  <pageMargins left="0.7" right="0.7" top="0.75" bottom="0.75" header="0.3" footer="0.3"/>
  <pageSetup paperSize="9" scale="47" orientation="portrait" verticalDpi="0" r:id="rId1"/>
  <colBreaks count="1" manualBreakCount="1">
    <brk id="13" max="10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гит 200 м с хода</vt:lpstr>
      <vt:lpstr>'гит 200 м с хода'!Область_печати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2021-07-08T19:40:04Z</cp:lastPrinted>
  <dcterms:created xsi:type="dcterms:W3CDTF">1996-10-08T23:32:33Z</dcterms:created>
  <dcterms:modified xsi:type="dcterms:W3CDTF">2022-06-30T14:23:25Z</dcterms:modified>
</cp:coreProperties>
</file>