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AFB54151-6984-477F-90DB-C2C21DB6042F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Критериум!$A$1:$Q$85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91" l="1"/>
  <c r="Q77" i="91"/>
  <c r="Q76" i="91"/>
  <c r="Q75" i="91"/>
  <c r="Q74" i="91"/>
  <c r="Q73" i="91"/>
  <c r="Q72" i="91"/>
  <c r="Q71" i="91"/>
  <c r="N24" i="91" l="1"/>
  <c r="N25" i="91"/>
  <c r="N26" i="91"/>
  <c r="N27" i="91"/>
  <c r="N29" i="91"/>
  <c r="N30" i="91"/>
  <c r="N31" i="91"/>
  <c r="N32" i="91"/>
  <c r="N23" i="91"/>
  <c r="O85" i="91"/>
  <c r="F85" i="91"/>
  <c r="A85" i="91"/>
  <c r="O74" i="91" l="1"/>
  <c r="O77" i="91"/>
  <c r="O76" i="91"/>
  <c r="O75" i="91"/>
  <c r="O73" i="91" l="1"/>
  <c r="O72" i="91" s="1"/>
</calcChain>
</file>

<file path=xl/sharedStrings.xml><?xml version="1.0" encoding="utf-8"?>
<sst xmlns="http://schemas.openxmlformats.org/spreadsheetml/2006/main" count="210" uniqueCount="121">
  <si>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</si>
  <si>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</si>
  <si>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</si>
  <si>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</si>
  <si>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</si>
  <si>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</si>
  <si>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</si>
  <si>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</si>
  <si>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</si>
  <si>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</si>
  <si>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</si>
  <si>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</si>
  <si>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</si>
  <si>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</si>
  <si>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</si>
  <si>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</si>
  <si>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</si>
  <si>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</si>
  <si>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</si>
  <si>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</si>
  <si>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</si>
  <si>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</si>
  <si>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</si>
  <si>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</si>
  <si>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Влажность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</si>
  <si>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</si>
  <si>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</si>
  <si>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</si>
  <si>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</si>
  <si>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</si>
  <si>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</si>
  <si>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</si>
  <si>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</si>
  <si>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</si>
  <si>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</si>
  <si>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</si>
  <si>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</si>
  <si>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</si>
  <si>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</si>
  <si>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шоссе - критериум 20-40 км</t>
  </si>
  <si>
    <t>1 СР</t>
  </si>
  <si>
    <t>Место на основном финише</t>
  </si>
  <si>
    <t>UCI ID</t>
  </si>
  <si>
    <t>ВСЕРОССИЙСКИЕ СОРЕВНОВАНИЯ</t>
  </si>
  <si>
    <t>2 СР</t>
  </si>
  <si>
    <t>Республика Башкортостан</t>
  </si>
  <si>
    <t/>
  </si>
  <si>
    <t xml:space="preserve">НАЧАЛО ГОНКИ: 11ч 00м </t>
  </si>
  <si>
    <t>№ ВРВС: 0080721811С</t>
  </si>
  <si>
    <t>МИНИСТЕРСТВО СПОРТА РОССИЙСКОЙ ФЕДЕРАЦИИ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</si>
  <si>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</si>
  <si>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</si>
  <si>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</si>
  <si>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ПОСВЯЩЕННЫЕ 78-й ГОДОВЩИНЕ ВЕЛИКОЙ ПОБЕДЫ</t>
  </si>
  <si>
    <t>№ ЕКП 2023: 31295</t>
  </si>
  <si>
    <t>Девушки 15-16 лет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</si>
  <si>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Копейск</t>
    </r>
  </si>
  <si>
    <t>ДАТА ПРОВЕДЕНИЯ: 08 мая 2023 года</t>
  </si>
  <si>
    <t>ОКОНЧАНИЕ ГОНКИ: 11ч 45м</t>
  </si>
  <si>
    <t>СТРЕЖНЕВА Д.А. (ВК, г. Челябинск )</t>
  </si>
  <si>
    <t>КУРЗИНА О.В. (ВК, г. Челябинск )</t>
  </si>
  <si>
    <t>ИВАШИН И.Е. (ВК, г. Челябинск )</t>
  </si>
  <si>
    <t>НАЗВАНИЕ ТРАССЫ / РЕГ. НОМЕР: Парк "ПОБЕДЫ"</t>
  </si>
  <si>
    <t>Температура: +9/+13</t>
  </si>
  <si>
    <t>Осадки: облачно</t>
  </si>
  <si>
    <t>СУДЬЯ НА ФИНИШЕ</t>
  </si>
  <si>
    <t>нф</t>
  </si>
  <si>
    <t>ЗОРИНА Марина</t>
  </si>
  <si>
    <t>ЖУРАВЛЕВА Мария</t>
  </si>
  <si>
    <t>ВЕСЕЛОВА Екатерина</t>
  </si>
  <si>
    <t>ГОРБАЧЕНКО Полина</t>
  </si>
  <si>
    <t>ПОТАНИНА Анастасия</t>
  </si>
  <si>
    <t>ВЕРИЖНИКОВА Ульяна</t>
  </si>
  <si>
    <t>ЗЕКСЕЛЬ Надежда</t>
  </si>
  <si>
    <t>ЛАЗАРЕВА Анастасия</t>
  </si>
  <si>
    <t>ФЕТИСОВА Татьяна</t>
  </si>
  <si>
    <t>ШАЙХЛИСЛАМОВА Карина</t>
  </si>
  <si>
    <t>СЛЕСАРЕВА Елизавета</t>
  </si>
  <si>
    <t>МИРОНОВА Алёна</t>
  </si>
  <si>
    <t>ПРОНИНА Анастасия</t>
  </si>
  <si>
    <t>ТРОФИМОВА Софья</t>
  </si>
  <si>
    <t>СЛЕСАРЕВА Анастасия</t>
  </si>
  <si>
    <t>КАРПОВА Ксения</t>
  </si>
  <si>
    <t>РОМАЩЕНКО Валерия</t>
  </si>
  <si>
    <t>КАМИЛЬЯНОВА Эвелина</t>
  </si>
  <si>
    <t>ПЕТРОВА Анна</t>
  </si>
  <si>
    <t>СУХАНОВА Белла</t>
  </si>
  <si>
    <t>БАКАНОВА Алёна</t>
  </si>
  <si>
    <t>КОПЫЛОВА Сафина</t>
  </si>
  <si>
    <t>ЦИЛИНКЕВИЧ Полина</t>
  </si>
  <si>
    <t>МОРОЗОВА Валерия</t>
  </si>
  <si>
    <t>ПЛОТНИКОВА Алина</t>
  </si>
  <si>
    <t>ГАРАЙШИНА Виктория</t>
  </si>
  <si>
    <t>ГОНЧАРОВА Варвара</t>
  </si>
  <si>
    <t>ШЕШЕНИНА Юлия</t>
  </si>
  <si>
    <t>КРУГЛОВА Юлия</t>
  </si>
  <si>
    <t>ЧИБИРЕВА Анастасия</t>
  </si>
  <si>
    <t>СИЗЫХ Кристина</t>
  </si>
  <si>
    <t>ВАГАНИНА Ирина</t>
  </si>
  <si>
    <t>КАРДАКОВА Софья</t>
  </si>
  <si>
    <t>ШАКИРОВА Екатерина</t>
  </si>
  <si>
    <t>ГРИГОРЬЕВА Алена</t>
  </si>
  <si>
    <t>БОНДАРЕВА Екатерина</t>
  </si>
  <si>
    <t>ЕГОРОВА Виктория</t>
  </si>
  <si>
    <t>КАМИЛЬЯНОВА Элина</t>
  </si>
  <si>
    <t>ГОЛОБОКОВА Ангелина</t>
  </si>
  <si>
    <t>КОНОВАЛОВА Софья</t>
  </si>
  <si>
    <t>ЮДИНА Александра</t>
  </si>
  <si>
    <t>НЕВИДОМА Дарья</t>
  </si>
  <si>
    <t>КИМИРИЛОВА Анастасия</t>
  </si>
  <si>
    <t>ИВАНОВА Александра</t>
  </si>
  <si>
    <t>ДУБЫНИНА Ирина</t>
  </si>
  <si>
    <t>ЖАРКОВА Ирина</t>
  </si>
  <si>
    <t>Челябинская область</t>
  </si>
  <si>
    <t>Псковская область</t>
  </si>
  <si>
    <t>Самарская область</t>
  </si>
  <si>
    <t>Хабаровский край</t>
  </si>
  <si>
    <t>Свердловская область</t>
  </si>
  <si>
    <t>Удмуртская Республика</t>
  </si>
  <si>
    <t>Кемеровская область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</si>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</sst>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3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1" fontId="19" fillId="0" borderId="1" xfId="9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" xfId="8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13" fillId="0" borderId="2" xfId="0" applyNumberFormat="1" applyFont="1" applyBorder="1" applyAlignment="1">
      <alignment horizontal="left"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0" fontId="16" fillId="3" borderId="1" xfId="3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  <xf numFmtId="0" fontId="13" fillId="0" borderId="30" xfId="0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9" fillId="0" borderId="1" xfId="9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3" borderId="35" xfId="3" applyFont="1" applyFill="1" applyBorder="1" applyAlignment="1">
      <alignment horizontal="center" vertical="center" wrapText="1"/>
    </xf>
    <xf numFmtId="0" fontId="19" fillId="0" borderId="35" xfId="8" applyFont="1" applyBorder="1" applyAlignment="1">
      <alignment vertical="center" wrapText="1"/>
    </xf>
    <xf numFmtId="1" fontId="19" fillId="0" borderId="35" xfId="9" applyNumberFormat="1" applyFont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0" fontId="19" fillId="0" borderId="35" xfId="9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198695</xdr:colOff>
      <xdr:row>0</xdr:row>
      <xdr:rowOff>125064</xdr:rowOff>
    </xdr:from>
    <xdr:to>
      <xdr:col>16</xdr:col>
      <xdr:colOff>900297</xdr:colOff>
      <xdr:row>4</xdr:row>
      <xdr:rowOff>76449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D1C12D97-DF75-4C4C-8235-0BFA039CE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12459968" y="125064"/>
          <a:ext cx="1584829" cy="11982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217714</xdr:colOff>
      <xdr:row>0</xdr:row>
      <xdr:rowOff>163286</xdr:rowOff>
    </xdr:from>
    <xdr:to>
      <xdr:col>2</xdr:col>
      <xdr:colOff>918848</xdr:colOff>
      <xdr:row>4</xdr:row>
      <xdr:rowOff>136071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973F29D9-EBDC-E34A-AEB9-F240AD1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714" y="163286"/>
          <a:ext cx="1694455" cy="1265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2"/>
  <sheetViews>
    <sheetView tabSelected="1" view="pageBreakPreview" topLeftCell="A14" zoomScale="90" zoomScaleNormal="90" zoomScaleSheetLayoutView="90" workbookViewId="0">
      <selection activeCell="C26" sqref="C26"/>
    </sheetView>
  </sheetViews>
  <sheetFormatPr defaultColWidth="9.109375" defaultRowHeight="13.8" x14ac:dyDescent="0.25"/>
  <cols>
    <col min="1" max="1" width="7" style="1" customWidth="1"/>
    <col min="2" max="2" width="7.88671875" style="11" customWidth="1"/>
    <col min="3" max="3" width="18.109375" style="11" customWidth="1"/>
    <col min="4" max="4" width="29.44140625" style="1" customWidth="1"/>
    <col min="5" max="5" width="14.109375" style="50" customWidth="1"/>
    <col min="6" max="6" width="8.88671875" style="1" customWidth="1"/>
    <col min="7" max="7" width="31.44140625" style="1" customWidth="1"/>
    <col min="8" max="13" width="5.6640625" style="1" customWidth="1"/>
    <col min="14" max="14" width="19.33203125" style="1" customWidth="1"/>
    <col min="15" max="15" width="13.6640625" style="1" customWidth="1"/>
    <col min="16" max="16" width="13.109375" style="1" customWidth="1"/>
    <col min="17" max="17" width="18.6640625" style="1" customWidth="1"/>
    <col min="18" max="16384" width="9.109375" style="1"/>
  </cols>
  <sheetData>
    <row r="1" spans="1:17" ht="24.75" customHeight="1" x14ac:dyDescent="0.25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4.75" customHeight="1" x14ac:dyDescent="0.25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4.75" customHeight="1" x14ac:dyDescent="0.25">
      <c r="A3" s="132" t="s">
        <v>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24.75" customHeight="1" x14ac:dyDescent="0.25">
      <c r="A4" s="132" t="s">
        <v>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2.75" customHeight="1" x14ac:dyDescent="0.25">
      <c r="A5" s="132" t="s">
        <v>46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s="2" customFormat="1" ht="20.25" customHeight="1" x14ac:dyDescent="0.25">
      <c r="A6" s="133" t="s">
        <v>43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s="2" customFormat="1" ht="18" customHeight="1" x14ac:dyDescent="0.25">
      <c r="A7" s="113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s="2" customFormat="1" ht="24.75" customHeight="1" thickBot="1" x14ac:dyDescent="0.3">
      <c r="A8" s="113" t="s">
        <v>53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24" customHeight="1" thickTop="1" x14ac:dyDescent="0.25">
      <c r="A9" s="114" t="s">
        <v>19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</row>
    <row r="10" spans="1:17" ht="18" customHeight="1" x14ac:dyDescent="0.25">
      <c r="A10" s="97" t="s">
        <v>39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1:17" ht="19.5" customHeight="1" x14ac:dyDescent="0.25">
      <c r="A11" s="97" t="s">
        <v>55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1:17" ht="3.75" customHeight="1" x14ac:dyDescent="0.25">
      <c r="A12" s="128" t="s">
        <v>46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</row>
    <row r="13" spans="1:17" ht="15.6" x14ac:dyDescent="0.25">
      <c r="A13" s="27" t="s">
        <v>56</v>
      </c>
      <c r="B13" s="17"/>
      <c r="C13" s="67"/>
      <c r="D13" s="51"/>
      <c r="E13" s="52"/>
      <c r="F13" s="4"/>
      <c r="G13" s="40" t="s">
        <v>47</v>
      </c>
      <c r="H13" s="4"/>
      <c r="I13" s="4"/>
      <c r="J13" s="4"/>
      <c r="K13" s="4"/>
      <c r="L13" s="4"/>
      <c r="M13" s="4"/>
      <c r="N13" s="4"/>
      <c r="O13" s="4"/>
      <c r="P13" s="36"/>
      <c r="Q13" s="37" t="s">
        <v>48</v>
      </c>
    </row>
    <row r="14" spans="1:17" ht="15.6" x14ac:dyDescent="0.25">
      <c r="A14" s="14" t="s">
        <v>57</v>
      </c>
      <c r="B14" s="10"/>
      <c r="C14" s="10"/>
      <c r="D14" s="61"/>
      <c r="E14" s="53"/>
      <c r="F14" s="5"/>
      <c r="G14" s="64" t="s">
        <v>58</v>
      </c>
      <c r="H14" s="5"/>
      <c r="I14" s="5"/>
      <c r="J14" s="5"/>
      <c r="K14" s="5"/>
      <c r="L14" s="5"/>
      <c r="M14" s="5"/>
      <c r="N14" s="5"/>
      <c r="O14" s="5"/>
      <c r="P14" s="38"/>
      <c r="Q14" s="39" t="s">
        <v>54</v>
      </c>
    </row>
    <row r="15" spans="1:17" ht="14.4" x14ac:dyDescent="0.25">
      <c r="A15" s="121" t="s">
        <v>7</v>
      </c>
      <c r="B15" s="122"/>
      <c r="C15" s="122"/>
      <c r="D15" s="122"/>
      <c r="E15" s="122"/>
      <c r="F15" s="122"/>
      <c r="G15" s="123"/>
      <c r="H15" s="124" t="s">
        <v>0</v>
      </c>
      <c r="I15" s="122"/>
      <c r="J15" s="122"/>
      <c r="K15" s="122"/>
      <c r="L15" s="122"/>
      <c r="M15" s="122"/>
      <c r="N15" s="122"/>
      <c r="O15" s="122"/>
      <c r="P15" s="122"/>
      <c r="Q15" s="125"/>
    </row>
    <row r="16" spans="1:17" ht="14.4" x14ac:dyDescent="0.25">
      <c r="A16" s="15" t="s">
        <v>15</v>
      </c>
      <c r="B16" s="24"/>
      <c r="C16" s="24"/>
      <c r="D16" s="6"/>
      <c r="E16" s="48"/>
      <c r="F16" s="6"/>
      <c r="G16" s="8" t="s">
        <v>46</v>
      </c>
      <c r="H16" s="9" t="s">
        <v>62</v>
      </c>
      <c r="I16" s="25"/>
      <c r="J16" s="25"/>
      <c r="K16" s="25"/>
      <c r="L16" s="25"/>
      <c r="M16" s="25"/>
      <c r="N16" s="6"/>
      <c r="O16" s="6"/>
      <c r="P16" s="24"/>
      <c r="Q16" s="16"/>
    </row>
    <row r="17" spans="1:17" ht="14.4" x14ac:dyDescent="0.25">
      <c r="A17" s="15" t="s">
        <v>16</v>
      </c>
      <c r="B17" s="24"/>
      <c r="C17" s="24"/>
      <c r="D17" s="7"/>
      <c r="E17" s="54"/>
      <c r="F17" s="7"/>
      <c r="G17" s="8" t="s">
        <v>61</v>
      </c>
      <c r="H17" s="9" t="s">
        <v>36</v>
      </c>
      <c r="I17" s="25"/>
      <c r="J17" s="25"/>
      <c r="K17" s="25"/>
      <c r="L17" s="25"/>
      <c r="M17" s="25"/>
      <c r="N17" s="6"/>
      <c r="O17" s="6"/>
      <c r="P17" s="24"/>
      <c r="Q17" s="16"/>
    </row>
    <row r="18" spans="1:17" ht="14.4" x14ac:dyDescent="0.25">
      <c r="A18" s="15" t="s">
        <v>17</v>
      </c>
      <c r="B18" s="24"/>
      <c r="C18" s="24"/>
      <c r="D18" s="8"/>
      <c r="E18" s="48"/>
      <c r="F18" s="6"/>
      <c r="G18" s="8" t="s">
        <v>59</v>
      </c>
      <c r="H18" s="9" t="s">
        <v>38</v>
      </c>
      <c r="I18" s="25"/>
      <c r="J18" s="25"/>
      <c r="K18" s="25"/>
      <c r="L18" s="25"/>
      <c r="M18" s="25"/>
      <c r="N18" s="6"/>
      <c r="O18" s="6"/>
      <c r="P18" s="24"/>
      <c r="Q18" s="16"/>
    </row>
    <row r="19" spans="1:17" ht="16.2" thickBot="1" x14ac:dyDescent="0.3">
      <c r="A19" s="30" t="s">
        <v>12</v>
      </c>
      <c r="B19" s="22"/>
      <c r="C19" s="22"/>
      <c r="D19" s="21"/>
      <c r="E19" s="55"/>
      <c r="F19" s="29"/>
      <c r="G19" s="62" t="s">
        <v>60</v>
      </c>
      <c r="H19" s="31" t="s">
        <v>37</v>
      </c>
      <c r="I19" s="32"/>
      <c r="J19" s="32"/>
      <c r="K19" s="32"/>
      <c r="L19" s="32"/>
      <c r="M19" s="32"/>
      <c r="N19" s="20"/>
      <c r="O19" s="20"/>
      <c r="P19" s="68">
        <v>24</v>
      </c>
      <c r="Q19" s="63"/>
    </row>
    <row r="20" spans="1:17" ht="6.75" customHeight="1" thickTop="1" thickBot="1" x14ac:dyDescent="0.3">
      <c r="A20" s="19"/>
      <c r="B20" s="18"/>
      <c r="C20" s="18"/>
      <c r="D20" s="19"/>
      <c r="E20" s="5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28" customFormat="1" ht="21.75" customHeight="1" thickTop="1" x14ac:dyDescent="0.25">
      <c r="A21" s="126" t="s">
        <v>5</v>
      </c>
      <c r="B21" s="117" t="s">
        <v>9</v>
      </c>
      <c r="C21" s="117" t="s">
        <v>42</v>
      </c>
      <c r="D21" s="117" t="s">
        <v>1</v>
      </c>
      <c r="E21" s="119" t="s">
        <v>35</v>
      </c>
      <c r="F21" s="117" t="s">
        <v>6</v>
      </c>
      <c r="G21" s="117" t="s">
        <v>10</v>
      </c>
      <c r="H21" s="131" t="s">
        <v>14</v>
      </c>
      <c r="I21" s="131"/>
      <c r="J21" s="131"/>
      <c r="K21" s="131"/>
      <c r="L21" s="131"/>
      <c r="M21" s="131"/>
      <c r="N21" s="117" t="s">
        <v>23</v>
      </c>
      <c r="O21" s="117" t="s">
        <v>41</v>
      </c>
      <c r="P21" s="93" t="s">
        <v>22</v>
      </c>
      <c r="Q21" s="95" t="s">
        <v>11</v>
      </c>
    </row>
    <row r="22" spans="1:17" s="28" customFormat="1" ht="18" customHeight="1" x14ac:dyDescent="0.25">
      <c r="A22" s="127"/>
      <c r="B22" s="118"/>
      <c r="C22" s="118"/>
      <c r="D22" s="118"/>
      <c r="E22" s="120"/>
      <c r="F22" s="118"/>
      <c r="G22" s="118"/>
      <c r="H22" s="83">
        <v>1</v>
      </c>
      <c r="I22" s="83">
        <v>2</v>
      </c>
      <c r="J22" s="83">
        <v>3</v>
      </c>
      <c r="K22" s="83">
        <v>4</v>
      </c>
      <c r="L22" s="83">
        <v>5</v>
      </c>
      <c r="M22" s="83">
        <v>6</v>
      </c>
      <c r="N22" s="118"/>
      <c r="O22" s="118"/>
      <c r="P22" s="94"/>
      <c r="Q22" s="96"/>
    </row>
    <row r="23" spans="1:17" s="3" customFormat="1" ht="18" x14ac:dyDescent="0.25">
      <c r="A23" s="33">
        <v>1</v>
      </c>
      <c r="B23" s="34">
        <v>1</v>
      </c>
      <c r="C23" s="60">
        <v>10114018733</v>
      </c>
      <c r="D23" s="35" t="s">
        <v>67</v>
      </c>
      <c r="E23" s="26"/>
      <c r="F23" s="82" t="s">
        <v>32</v>
      </c>
      <c r="G23" s="84" t="s">
        <v>113</v>
      </c>
      <c r="H23" s="26">
        <v>3</v>
      </c>
      <c r="I23" s="26">
        <v>1</v>
      </c>
      <c r="J23" s="26">
        <v>5</v>
      </c>
      <c r="K23" s="26">
        <v>5</v>
      </c>
      <c r="L23" s="26">
        <v>5</v>
      </c>
      <c r="M23" s="26">
        <v>10</v>
      </c>
      <c r="N23" s="26">
        <f>SUM(H23:M23)</f>
        <v>29</v>
      </c>
      <c r="O23" s="26">
        <v>1</v>
      </c>
      <c r="P23" s="34"/>
      <c r="Q23" s="69"/>
    </row>
    <row r="24" spans="1:17" s="3" customFormat="1" ht="18" x14ac:dyDescent="0.25">
      <c r="A24" s="33">
        <v>2</v>
      </c>
      <c r="B24" s="34">
        <v>52</v>
      </c>
      <c r="C24" s="60">
        <v>10081558893</v>
      </c>
      <c r="D24" s="35" t="s">
        <v>68</v>
      </c>
      <c r="E24" s="26"/>
      <c r="F24" s="82" t="s">
        <v>32</v>
      </c>
      <c r="G24" s="84" t="s">
        <v>20</v>
      </c>
      <c r="H24" s="26">
        <v>5</v>
      </c>
      <c r="I24" s="26">
        <v>5</v>
      </c>
      <c r="J24" s="26">
        <v>3</v>
      </c>
      <c r="K24" s="26">
        <v>3</v>
      </c>
      <c r="L24" s="26">
        <v>3</v>
      </c>
      <c r="M24" s="26"/>
      <c r="N24" s="26">
        <f t="shared" ref="N24:N32" si="0">SUM(H24:M24)</f>
        <v>19</v>
      </c>
      <c r="O24" s="26">
        <v>6</v>
      </c>
      <c r="P24" s="34"/>
      <c r="Q24" s="69"/>
    </row>
    <row r="25" spans="1:17" s="3" customFormat="1" ht="18" x14ac:dyDescent="0.25">
      <c r="A25" s="33">
        <v>3</v>
      </c>
      <c r="B25" s="34">
        <v>44</v>
      </c>
      <c r="C25" s="60">
        <v>10117450816</v>
      </c>
      <c r="D25" s="35" t="s">
        <v>69</v>
      </c>
      <c r="E25" s="26"/>
      <c r="F25" s="82" t="s">
        <v>32</v>
      </c>
      <c r="G25" s="84" t="s">
        <v>114</v>
      </c>
      <c r="H25" s="26"/>
      <c r="I25" s="26">
        <v>3</v>
      </c>
      <c r="J25" s="26">
        <v>2</v>
      </c>
      <c r="K25" s="26">
        <v>2</v>
      </c>
      <c r="L25" s="26">
        <v>1</v>
      </c>
      <c r="M25" s="26">
        <v>4</v>
      </c>
      <c r="N25" s="26">
        <f t="shared" si="0"/>
        <v>12</v>
      </c>
      <c r="O25" s="26">
        <v>3</v>
      </c>
      <c r="P25" s="34"/>
      <c r="Q25" s="69"/>
    </row>
    <row r="26" spans="1:17" s="3" customFormat="1" ht="18" x14ac:dyDescent="0.25">
      <c r="A26" s="33">
        <v>4</v>
      </c>
      <c r="B26" s="34">
        <v>24</v>
      </c>
      <c r="C26" s="60">
        <v>10113514434</v>
      </c>
      <c r="D26" s="35" t="s">
        <v>70</v>
      </c>
      <c r="E26" s="26"/>
      <c r="F26" s="82" t="s">
        <v>40</v>
      </c>
      <c r="G26" s="84" t="s">
        <v>45</v>
      </c>
      <c r="H26" s="26"/>
      <c r="I26" s="26"/>
      <c r="J26" s="26"/>
      <c r="K26" s="26"/>
      <c r="L26" s="26"/>
      <c r="M26" s="26">
        <v>6</v>
      </c>
      <c r="N26" s="26">
        <f t="shared" si="0"/>
        <v>6</v>
      </c>
      <c r="O26" s="26">
        <v>2</v>
      </c>
      <c r="P26" s="34"/>
      <c r="Q26" s="69"/>
    </row>
    <row r="27" spans="1:17" s="3" customFormat="1" ht="18" x14ac:dyDescent="0.25">
      <c r="A27" s="33">
        <v>5</v>
      </c>
      <c r="B27" s="34">
        <v>35</v>
      </c>
      <c r="C27" s="60">
        <v>10104689858</v>
      </c>
      <c r="D27" s="35" t="s">
        <v>71</v>
      </c>
      <c r="E27" s="26"/>
      <c r="F27" s="82" t="s">
        <v>32</v>
      </c>
      <c r="G27" s="84" t="s">
        <v>115</v>
      </c>
      <c r="H27" s="26"/>
      <c r="I27" s="26">
        <v>2</v>
      </c>
      <c r="J27" s="26"/>
      <c r="K27" s="26"/>
      <c r="L27" s="26">
        <v>2</v>
      </c>
      <c r="M27" s="26"/>
      <c r="N27" s="26">
        <f t="shared" si="0"/>
        <v>4</v>
      </c>
      <c r="O27" s="26">
        <v>5</v>
      </c>
      <c r="P27" s="34"/>
      <c r="Q27" s="69"/>
    </row>
    <row r="28" spans="1:17" s="3" customFormat="1" ht="18" x14ac:dyDescent="0.25">
      <c r="A28" s="33">
        <v>6</v>
      </c>
      <c r="B28" s="34">
        <v>30</v>
      </c>
      <c r="C28" s="60">
        <v>10129111832</v>
      </c>
      <c r="D28" s="35" t="s">
        <v>72</v>
      </c>
      <c r="E28" s="26"/>
      <c r="F28" s="82" t="s">
        <v>40</v>
      </c>
      <c r="G28" s="84" t="s">
        <v>45</v>
      </c>
      <c r="H28" s="26"/>
      <c r="I28" s="26"/>
      <c r="J28" s="26"/>
      <c r="K28" s="26"/>
      <c r="L28" s="26"/>
      <c r="M28" s="26">
        <v>2</v>
      </c>
      <c r="N28" s="26">
        <f>SUM(H28:M28)</f>
        <v>2</v>
      </c>
      <c r="O28" s="26">
        <v>4</v>
      </c>
      <c r="P28" s="34"/>
      <c r="Q28" s="69"/>
    </row>
    <row r="29" spans="1:17" s="3" customFormat="1" ht="18" x14ac:dyDescent="0.25">
      <c r="A29" s="33">
        <v>7</v>
      </c>
      <c r="B29" s="34">
        <v>51</v>
      </c>
      <c r="C29" s="60">
        <v>10127364115</v>
      </c>
      <c r="D29" s="35" t="s">
        <v>73</v>
      </c>
      <c r="E29" s="26"/>
      <c r="F29" s="82" t="s">
        <v>40</v>
      </c>
      <c r="G29" s="84" t="s">
        <v>20</v>
      </c>
      <c r="H29" s="26">
        <v>2</v>
      </c>
      <c r="I29" s="26"/>
      <c r="J29" s="26"/>
      <c r="K29" s="26"/>
      <c r="L29" s="26"/>
      <c r="M29" s="26"/>
      <c r="N29" s="26">
        <f t="shared" si="0"/>
        <v>2</v>
      </c>
      <c r="O29" s="26">
        <v>23</v>
      </c>
      <c r="P29" s="34"/>
      <c r="Q29" s="69"/>
    </row>
    <row r="30" spans="1:17" s="3" customFormat="1" ht="18" x14ac:dyDescent="0.25">
      <c r="A30" s="33">
        <v>8</v>
      </c>
      <c r="B30" s="34">
        <v>42</v>
      </c>
      <c r="C30" s="60">
        <v>10120491663</v>
      </c>
      <c r="D30" s="35" t="s">
        <v>74</v>
      </c>
      <c r="E30" s="26"/>
      <c r="F30" s="82" t="s">
        <v>32</v>
      </c>
      <c r="G30" s="84" t="s">
        <v>116</v>
      </c>
      <c r="H30" s="26"/>
      <c r="I30" s="26"/>
      <c r="J30" s="26"/>
      <c r="K30" s="26">
        <v>1</v>
      </c>
      <c r="L30" s="26"/>
      <c r="M30" s="26"/>
      <c r="N30" s="26">
        <f t="shared" si="0"/>
        <v>1</v>
      </c>
      <c r="O30" s="26">
        <v>8</v>
      </c>
      <c r="P30" s="34"/>
      <c r="Q30" s="69"/>
    </row>
    <row r="31" spans="1:17" s="3" customFormat="1" ht="18" x14ac:dyDescent="0.25">
      <c r="A31" s="33">
        <v>9</v>
      </c>
      <c r="B31" s="34">
        <v>66</v>
      </c>
      <c r="C31" s="60">
        <v>10114923863</v>
      </c>
      <c r="D31" s="35" t="s">
        <v>75</v>
      </c>
      <c r="E31" s="26"/>
      <c r="F31" s="82" t="s">
        <v>40</v>
      </c>
      <c r="G31" s="84" t="s">
        <v>117</v>
      </c>
      <c r="H31" s="26">
        <v>1</v>
      </c>
      <c r="I31" s="26"/>
      <c r="J31" s="26"/>
      <c r="K31" s="26"/>
      <c r="L31" s="26"/>
      <c r="M31" s="26"/>
      <c r="N31" s="26">
        <f t="shared" si="0"/>
        <v>1</v>
      </c>
      <c r="O31" s="26">
        <v>9</v>
      </c>
      <c r="P31" s="34"/>
      <c r="Q31" s="69"/>
    </row>
    <row r="32" spans="1:17" s="3" customFormat="1" ht="18" x14ac:dyDescent="0.25">
      <c r="A32" s="33">
        <v>10</v>
      </c>
      <c r="B32" s="34">
        <v>67</v>
      </c>
      <c r="C32" s="60">
        <v>10116905188</v>
      </c>
      <c r="D32" s="35" t="s">
        <v>76</v>
      </c>
      <c r="E32" s="26"/>
      <c r="F32" s="82" t="s">
        <v>44</v>
      </c>
      <c r="G32" s="84" t="s">
        <v>117</v>
      </c>
      <c r="H32" s="26"/>
      <c r="I32" s="26"/>
      <c r="J32" s="26">
        <v>1</v>
      </c>
      <c r="K32" s="26"/>
      <c r="L32" s="26"/>
      <c r="M32" s="26"/>
      <c r="N32" s="26">
        <f t="shared" si="0"/>
        <v>1</v>
      </c>
      <c r="O32" s="26">
        <v>26</v>
      </c>
      <c r="P32" s="34"/>
      <c r="Q32" s="69"/>
    </row>
    <row r="33" spans="1:17" s="3" customFormat="1" ht="18" x14ac:dyDescent="0.25">
      <c r="A33" s="33">
        <v>11</v>
      </c>
      <c r="B33" s="34">
        <v>50</v>
      </c>
      <c r="C33" s="60">
        <v>10122947682</v>
      </c>
      <c r="D33" s="35" t="s">
        <v>77</v>
      </c>
      <c r="E33" s="26"/>
      <c r="F33" s="82" t="s">
        <v>40</v>
      </c>
      <c r="G33" s="84" t="s">
        <v>114</v>
      </c>
      <c r="H33" s="26"/>
      <c r="I33" s="26"/>
      <c r="J33" s="26"/>
      <c r="K33" s="26"/>
      <c r="L33" s="26"/>
      <c r="M33" s="26"/>
      <c r="N33" s="26"/>
      <c r="O33" s="26">
        <v>7</v>
      </c>
      <c r="P33" s="34"/>
      <c r="Q33" s="69"/>
    </row>
    <row r="34" spans="1:17" s="3" customFormat="1" ht="18" x14ac:dyDescent="0.25">
      <c r="A34" s="33">
        <v>12</v>
      </c>
      <c r="B34" s="34">
        <v>26</v>
      </c>
      <c r="C34" s="60">
        <v>10140709800</v>
      </c>
      <c r="D34" s="35" t="s">
        <v>78</v>
      </c>
      <c r="E34" s="26"/>
      <c r="F34" s="82" t="s">
        <v>40</v>
      </c>
      <c r="G34" s="84" t="s">
        <v>45</v>
      </c>
      <c r="H34" s="26"/>
      <c r="I34" s="26"/>
      <c r="J34" s="26"/>
      <c r="K34" s="26"/>
      <c r="L34" s="26"/>
      <c r="M34" s="26"/>
      <c r="N34" s="26"/>
      <c r="O34" s="26">
        <v>10</v>
      </c>
      <c r="P34" s="34"/>
      <c r="Q34" s="69"/>
    </row>
    <row r="35" spans="1:17" s="3" customFormat="1" ht="18" x14ac:dyDescent="0.25">
      <c r="A35" s="33">
        <v>13</v>
      </c>
      <c r="B35" s="34">
        <v>38</v>
      </c>
      <c r="C35" s="60">
        <v>10131547138</v>
      </c>
      <c r="D35" s="35" t="s">
        <v>79</v>
      </c>
      <c r="E35" s="26"/>
      <c r="F35" s="82" t="s">
        <v>44</v>
      </c>
      <c r="G35" s="84" t="s">
        <v>115</v>
      </c>
      <c r="H35" s="26"/>
      <c r="I35" s="26"/>
      <c r="J35" s="26"/>
      <c r="K35" s="26"/>
      <c r="L35" s="26"/>
      <c r="M35" s="26"/>
      <c r="N35" s="26"/>
      <c r="O35" s="26">
        <v>11</v>
      </c>
      <c r="P35" s="34"/>
      <c r="Q35" s="69"/>
    </row>
    <row r="36" spans="1:17" s="3" customFormat="1" ht="18" x14ac:dyDescent="0.25">
      <c r="A36" s="33">
        <v>14</v>
      </c>
      <c r="B36" s="34">
        <v>85</v>
      </c>
      <c r="C36" s="60">
        <v>10125322061</v>
      </c>
      <c r="D36" s="35" t="s">
        <v>80</v>
      </c>
      <c r="E36" s="26"/>
      <c r="F36" s="82" t="s">
        <v>40</v>
      </c>
      <c r="G36" s="84" t="s">
        <v>118</v>
      </c>
      <c r="H36" s="26"/>
      <c r="I36" s="26"/>
      <c r="J36" s="26"/>
      <c r="K36" s="26"/>
      <c r="L36" s="26"/>
      <c r="M36" s="26"/>
      <c r="N36" s="26"/>
      <c r="O36" s="26">
        <v>12</v>
      </c>
      <c r="P36" s="34"/>
      <c r="Q36" s="69"/>
    </row>
    <row r="37" spans="1:17" s="3" customFormat="1" ht="18" x14ac:dyDescent="0.25">
      <c r="A37" s="33">
        <v>15</v>
      </c>
      <c r="B37" s="34">
        <v>45</v>
      </c>
      <c r="C37" s="60">
        <v>10117452331</v>
      </c>
      <c r="D37" s="35" t="s">
        <v>81</v>
      </c>
      <c r="E37" s="26"/>
      <c r="F37" s="82" t="s">
        <v>32</v>
      </c>
      <c r="G37" s="84" t="s">
        <v>114</v>
      </c>
      <c r="H37" s="26"/>
      <c r="I37" s="26"/>
      <c r="J37" s="26"/>
      <c r="K37" s="26"/>
      <c r="L37" s="26"/>
      <c r="M37" s="26"/>
      <c r="N37" s="26"/>
      <c r="O37" s="26">
        <v>13</v>
      </c>
      <c r="P37" s="34"/>
      <c r="Q37" s="69"/>
    </row>
    <row r="38" spans="1:17" s="3" customFormat="1" ht="18" x14ac:dyDescent="0.25">
      <c r="A38" s="33">
        <v>16</v>
      </c>
      <c r="B38" s="34">
        <v>61</v>
      </c>
      <c r="C38" s="60">
        <v>10104582350</v>
      </c>
      <c r="D38" s="35" t="s">
        <v>82</v>
      </c>
      <c r="E38" s="26"/>
      <c r="F38" s="82" t="s">
        <v>40</v>
      </c>
      <c r="G38" s="84" t="s">
        <v>117</v>
      </c>
      <c r="H38" s="26"/>
      <c r="I38" s="26"/>
      <c r="J38" s="26"/>
      <c r="K38" s="26"/>
      <c r="L38" s="26"/>
      <c r="M38" s="26"/>
      <c r="N38" s="26"/>
      <c r="O38" s="26">
        <v>14</v>
      </c>
      <c r="P38" s="34"/>
      <c r="Q38" s="69"/>
    </row>
    <row r="39" spans="1:17" s="3" customFormat="1" ht="18" x14ac:dyDescent="0.25">
      <c r="A39" s="33">
        <v>17</v>
      </c>
      <c r="B39" s="34">
        <v>37</v>
      </c>
      <c r="C39" s="60">
        <v>10127116763</v>
      </c>
      <c r="D39" s="35" t="s">
        <v>83</v>
      </c>
      <c r="E39" s="26"/>
      <c r="F39" s="82" t="s">
        <v>40</v>
      </c>
      <c r="G39" s="84" t="s">
        <v>115</v>
      </c>
      <c r="H39" s="26"/>
      <c r="I39" s="26"/>
      <c r="J39" s="26"/>
      <c r="K39" s="26"/>
      <c r="L39" s="26"/>
      <c r="M39" s="26"/>
      <c r="N39" s="26"/>
      <c r="O39" s="26">
        <v>15</v>
      </c>
      <c r="P39" s="34"/>
      <c r="Q39" s="69"/>
    </row>
    <row r="40" spans="1:17" s="3" customFormat="1" ht="18" x14ac:dyDescent="0.25">
      <c r="A40" s="33">
        <v>18</v>
      </c>
      <c r="B40" s="34">
        <v>28</v>
      </c>
      <c r="C40" s="60">
        <v>10129112943</v>
      </c>
      <c r="D40" s="35" t="s">
        <v>84</v>
      </c>
      <c r="E40" s="26"/>
      <c r="F40" s="82" t="s">
        <v>40</v>
      </c>
      <c r="G40" s="84" t="s">
        <v>45</v>
      </c>
      <c r="H40" s="26"/>
      <c r="I40" s="26"/>
      <c r="J40" s="26"/>
      <c r="K40" s="26"/>
      <c r="L40" s="26"/>
      <c r="M40" s="26"/>
      <c r="N40" s="26"/>
      <c r="O40" s="26">
        <v>16</v>
      </c>
      <c r="P40" s="34"/>
      <c r="Q40" s="69"/>
    </row>
    <row r="41" spans="1:17" s="3" customFormat="1" ht="18" x14ac:dyDescent="0.25">
      <c r="A41" s="33">
        <v>19</v>
      </c>
      <c r="B41" s="34">
        <v>68</v>
      </c>
      <c r="C41" s="60">
        <v>10114018430</v>
      </c>
      <c r="D41" s="35" t="s">
        <v>85</v>
      </c>
      <c r="E41" s="26"/>
      <c r="F41" s="82" t="s">
        <v>40</v>
      </c>
      <c r="G41" s="84" t="s">
        <v>117</v>
      </c>
      <c r="H41" s="26"/>
      <c r="I41" s="26"/>
      <c r="J41" s="26"/>
      <c r="K41" s="26"/>
      <c r="L41" s="26"/>
      <c r="M41" s="26"/>
      <c r="N41" s="26"/>
      <c r="O41" s="26">
        <v>17</v>
      </c>
      <c r="P41" s="34"/>
      <c r="Q41" s="69"/>
    </row>
    <row r="42" spans="1:17" s="3" customFormat="1" ht="18" x14ac:dyDescent="0.25">
      <c r="A42" s="33">
        <v>20</v>
      </c>
      <c r="B42" s="34">
        <v>39</v>
      </c>
      <c r="C42" s="60">
        <v>10131547744</v>
      </c>
      <c r="D42" s="35" t="s">
        <v>86</v>
      </c>
      <c r="E42" s="26"/>
      <c r="F42" s="82" t="s">
        <v>40</v>
      </c>
      <c r="G42" s="84" t="s">
        <v>115</v>
      </c>
      <c r="H42" s="26"/>
      <c r="I42" s="26"/>
      <c r="J42" s="26"/>
      <c r="K42" s="26"/>
      <c r="L42" s="26"/>
      <c r="M42" s="26"/>
      <c r="N42" s="26"/>
      <c r="O42" s="26">
        <v>18</v>
      </c>
      <c r="P42" s="34"/>
      <c r="Q42" s="69"/>
    </row>
    <row r="43" spans="1:17" s="3" customFormat="1" ht="18" x14ac:dyDescent="0.25">
      <c r="A43" s="33">
        <v>21</v>
      </c>
      <c r="B43" s="34">
        <v>36</v>
      </c>
      <c r="C43" s="60">
        <v>10131918869</v>
      </c>
      <c r="D43" s="35" t="s">
        <v>87</v>
      </c>
      <c r="E43" s="26"/>
      <c r="F43" s="82" t="s">
        <v>40</v>
      </c>
      <c r="G43" s="84" t="s">
        <v>115</v>
      </c>
      <c r="H43" s="26"/>
      <c r="I43" s="26"/>
      <c r="J43" s="26"/>
      <c r="K43" s="26"/>
      <c r="L43" s="26"/>
      <c r="M43" s="26"/>
      <c r="N43" s="26"/>
      <c r="O43" s="26">
        <v>19</v>
      </c>
      <c r="P43" s="34"/>
      <c r="Q43" s="69"/>
    </row>
    <row r="44" spans="1:17" s="3" customFormat="1" ht="18" x14ac:dyDescent="0.25">
      <c r="A44" s="33">
        <v>22</v>
      </c>
      <c r="B44" s="34">
        <v>84</v>
      </c>
      <c r="C44" s="60">
        <v>10132195927</v>
      </c>
      <c r="D44" s="35" t="s">
        <v>88</v>
      </c>
      <c r="E44" s="26"/>
      <c r="F44" s="82" t="s">
        <v>40</v>
      </c>
      <c r="G44" s="84" t="s">
        <v>118</v>
      </c>
      <c r="H44" s="26"/>
      <c r="I44" s="26"/>
      <c r="J44" s="26"/>
      <c r="K44" s="26"/>
      <c r="L44" s="26"/>
      <c r="M44" s="26"/>
      <c r="N44" s="26"/>
      <c r="O44" s="26">
        <v>20</v>
      </c>
      <c r="P44" s="34"/>
      <c r="Q44" s="69"/>
    </row>
    <row r="45" spans="1:17" s="3" customFormat="1" ht="18" x14ac:dyDescent="0.25">
      <c r="A45" s="33">
        <v>23</v>
      </c>
      <c r="B45" s="34">
        <v>41</v>
      </c>
      <c r="C45" s="60">
        <v>10113107943</v>
      </c>
      <c r="D45" s="35" t="s">
        <v>89</v>
      </c>
      <c r="E45" s="26"/>
      <c r="F45" s="82" t="s">
        <v>32</v>
      </c>
      <c r="G45" s="84" t="s">
        <v>119</v>
      </c>
      <c r="H45" s="26"/>
      <c r="I45" s="26"/>
      <c r="J45" s="26"/>
      <c r="K45" s="26"/>
      <c r="L45" s="26"/>
      <c r="M45" s="26"/>
      <c r="N45" s="26"/>
      <c r="O45" s="26">
        <v>21</v>
      </c>
      <c r="P45" s="34"/>
      <c r="Q45" s="69"/>
    </row>
    <row r="46" spans="1:17" s="3" customFormat="1" ht="18" x14ac:dyDescent="0.25">
      <c r="A46" s="33">
        <v>24</v>
      </c>
      <c r="B46" s="34">
        <v>12</v>
      </c>
      <c r="C46" s="60">
        <v>10131401537</v>
      </c>
      <c r="D46" s="35" t="s">
        <v>90</v>
      </c>
      <c r="E46" s="26"/>
      <c r="F46" s="82" t="s">
        <v>44</v>
      </c>
      <c r="G46" s="84" t="s">
        <v>113</v>
      </c>
      <c r="H46" s="26"/>
      <c r="I46" s="26"/>
      <c r="J46" s="26"/>
      <c r="K46" s="26"/>
      <c r="L46" s="26"/>
      <c r="M46" s="26"/>
      <c r="N46" s="26"/>
      <c r="O46" s="26">
        <v>22</v>
      </c>
      <c r="P46" s="34"/>
      <c r="Q46" s="69"/>
    </row>
    <row r="47" spans="1:17" s="3" customFormat="1" ht="18" x14ac:dyDescent="0.25">
      <c r="A47" s="33">
        <v>25</v>
      </c>
      <c r="B47" s="34">
        <v>34</v>
      </c>
      <c r="C47" s="60">
        <v>10115078760</v>
      </c>
      <c r="D47" s="35" t="s">
        <v>91</v>
      </c>
      <c r="E47" s="26"/>
      <c r="F47" s="82" t="s">
        <v>32</v>
      </c>
      <c r="G47" s="84" t="s">
        <v>115</v>
      </c>
      <c r="H47" s="26"/>
      <c r="I47" s="26"/>
      <c r="J47" s="26"/>
      <c r="K47" s="26"/>
      <c r="L47" s="26"/>
      <c r="M47" s="26"/>
      <c r="N47" s="26"/>
      <c r="O47" s="26">
        <v>24</v>
      </c>
      <c r="P47" s="34"/>
      <c r="Q47" s="69"/>
    </row>
    <row r="48" spans="1:17" s="3" customFormat="1" ht="18" x14ac:dyDescent="0.25">
      <c r="A48" s="33">
        <v>26</v>
      </c>
      <c r="B48" s="34">
        <v>69</v>
      </c>
      <c r="C48" s="60">
        <v>10112255656</v>
      </c>
      <c r="D48" s="35" t="s">
        <v>92</v>
      </c>
      <c r="E48" s="26"/>
      <c r="F48" s="82" t="s">
        <v>44</v>
      </c>
      <c r="G48" s="84" t="s">
        <v>117</v>
      </c>
      <c r="H48" s="26"/>
      <c r="I48" s="26"/>
      <c r="J48" s="26"/>
      <c r="K48" s="26"/>
      <c r="L48" s="26"/>
      <c r="M48" s="26"/>
      <c r="N48" s="26"/>
      <c r="O48" s="26">
        <v>25</v>
      </c>
      <c r="P48" s="34"/>
      <c r="Q48" s="69"/>
    </row>
    <row r="49" spans="1:17" s="3" customFormat="1" ht="18" x14ac:dyDescent="0.25">
      <c r="A49" s="33">
        <v>27</v>
      </c>
      <c r="B49" s="34">
        <v>25</v>
      </c>
      <c r="C49" s="60">
        <v>10140572683</v>
      </c>
      <c r="D49" s="35" t="s">
        <v>93</v>
      </c>
      <c r="E49" s="26"/>
      <c r="F49" s="82" t="s">
        <v>40</v>
      </c>
      <c r="G49" s="84" t="s">
        <v>45</v>
      </c>
      <c r="H49" s="26"/>
      <c r="I49" s="26"/>
      <c r="J49" s="26"/>
      <c r="K49" s="26"/>
      <c r="L49" s="26"/>
      <c r="M49" s="26"/>
      <c r="N49" s="26"/>
      <c r="O49" s="26">
        <v>27</v>
      </c>
      <c r="P49" s="34"/>
      <c r="Q49" s="69"/>
    </row>
    <row r="50" spans="1:17" s="3" customFormat="1" ht="18" x14ac:dyDescent="0.25">
      <c r="A50" s="33">
        <v>28</v>
      </c>
      <c r="B50" s="34">
        <v>65</v>
      </c>
      <c r="C50" s="60">
        <v>10116905087</v>
      </c>
      <c r="D50" s="35" t="s">
        <v>94</v>
      </c>
      <c r="E50" s="26"/>
      <c r="F50" s="82" t="s">
        <v>44</v>
      </c>
      <c r="G50" s="84" t="s">
        <v>117</v>
      </c>
      <c r="H50" s="26"/>
      <c r="I50" s="26"/>
      <c r="J50" s="26"/>
      <c r="K50" s="26"/>
      <c r="L50" s="26"/>
      <c r="M50" s="26"/>
      <c r="N50" s="26"/>
      <c r="O50" s="26">
        <v>28</v>
      </c>
      <c r="P50" s="34"/>
      <c r="Q50" s="69"/>
    </row>
    <row r="51" spans="1:17" s="3" customFormat="1" ht="18" x14ac:dyDescent="0.25">
      <c r="A51" s="33">
        <v>29</v>
      </c>
      <c r="B51" s="34">
        <v>27</v>
      </c>
      <c r="C51" s="60">
        <v>10140708483</v>
      </c>
      <c r="D51" s="35" t="s">
        <v>95</v>
      </c>
      <c r="E51" s="26"/>
      <c r="F51" s="82" t="s">
        <v>40</v>
      </c>
      <c r="G51" s="84" t="s">
        <v>45</v>
      </c>
      <c r="H51" s="26"/>
      <c r="I51" s="26"/>
      <c r="J51" s="26"/>
      <c r="K51" s="26"/>
      <c r="L51" s="26"/>
      <c r="M51" s="26"/>
      <c r="N51" s="26"/>
      <c r="O51" s="26">
        <v>29</v>
      </c>
      <c r="P51" s="34"/>
      <c r="Q51" s="69"/>
    </row>
    <row r="52" spans="1:17" s="3" customFormat="1" ht="18" x14ac:dyDescent="0.25">
      <c r="A52" s="33">
        <v>30</v>
      </c>
      <c r="B52" s="34">
        <v>60</v>
      </c>
      <c r="C52" s="60">
        <v>10104580128</v>
      </c>
      <c r="D52" s="35" t="s">
        <v>96</v>
      </c>
      <c r="E52" s="26"/>
      <c r="F52" s="82" t="s">
        <v>40</v>
      </c>
      <c r="G52" s="84" t="s">
        <v>117</v>
      </c>
      <c r="H52" s="26"/>
      <c r="I52" s="26"/>
      <c r="J52" s="26"/>
      <c r="K52" s="26"/>
      <c r="L52" s="26"/>
      <c r="M52" s="26"/>
      <c r="N52" s="26"/>
      <c r="O52" s="26">
        <v>30</v>
      </c>
      <c r="P52" s="34"/>
      <c r="Q52" s="69"/>
    </row>
    <row r="53" spans="1:17" s="3" customFormat="1" ht="18" x14ac:dyDescent="0.25">
      <c r="A53" s="33">
        <v>31</v>
      </c>
      <c r="B53" s="34">
        <v>43</v>
      </c>
      <c r="C53" s="60">
        <v>10112249491</v>
      </c>
      <c r="D53" s="35" t="s">
        <v>97</v>
      </c>
      <c r="E53" s="26"/>
      <c r="F53" s="82" t="s">
        <v>32</v>
      </c>
      <c r="G53" s="84" t="s">
        <v>116</v>
      </c>
      <c r="H53" s="26"/>
      <c r="I53" s="26"/>
      <c r="J53" s="26"/>
      <c r="K53" s="26"/>
      <c r="L53" s="26"/>
      <c r="M53" s="26"/>
      <c r="N53" s="26"/>
      <c r="O53" s="26">
        <v>31</v>
      </c>
      <c r="P53" s="34"/>
      <c r="Q53" s="69"/>
    </row>
    <row r="54" spans="1:17" s="3" customFormat="1" ht="18" x14ac:dyDescent="0.25">
      <c r="A54" s="33">
        <v>32</v>
      </c>
      <c r="B54" s="34">
        <v>59</v>
      </c>
      <c r="C54" s="60">
        <v>10104581643</v>
      </c>
      <c r="D54" s="35" t="s">
        <v>98</v>
      </c>
      <c r="E54" s="26"/>
      <c r="F54" s="82" t="s">
        <v>40</v>
      </c>
      <c r="G54" s="84" t="s">
        <v>117</v>
      </c>
      <c r="H54" s="26"/>
      <c r="I54" s="26"/>
      <c r="J54" s="26"/>
      <c r="K54" s="26"/>
      <c r="L54" s="26"/>
      <c r="M54" s="26"/>
      <c r="N54" s="26"/>
      <c r="O54" s="26">
        <v>32</v>
      </c>
      <c r="P54" s="34"/>
      <c r="Q54" s="69"/>
    </row>
    <row r="55" spans="1:17" s="3" customFormat="1" ht="18" x14ac:dyDescent="0.25">
      <c r="A55" s="33">
        <v>33</v>
      </c>
      <c r="B55" s="34">
        <v>14</v>
      </c>
      <c r="C55" s="60">
        <v>10131106901</v>
      </c>
      <c r="D55" s="35" t="s">
        <v>99</v>
      </c>
      <c r="E55" s="26"/>
      <c r="F55" s="82" t="s">
        <v>40</v>
      </c>
      <c r="G55" s="84" t="s">
        <v>113</v>
      </c>
      <c r="H55" s="26"/>
      <c r="I55" s="26"/>
      <c r="J55" s="26"/>
      <c r="K55" s="26"/>
      <c r="L55" s="26"/>
      <c r="M55" s="26"/>
      <c r="N55" s="26"/>
      <c r="O55" s="26">
        <v>33</v>
      </c>
      <c r="P55" s="34"/>
      <c r="Q55" s="69"/>
    </row>
    <row r="56" spans="1:17" s="3" customFormat="1" ht="18" x14ac:dyDescent="0.25">
      <c r="A56" s="33">
        <v>34</v>
      </c>
      <c r="B56" s="34">
        <v>5</v>
      </c>
      <c r="C56" s="60">
        <v>10120340911</v>
      </c>
      <c r="D56" s="35" t="s">
        <v>100</v>
      </c>
      <c r="E56" s="26"/>
      <c r="F56" s="82" t="s">
        <v>40</v>
      </c>
      <c r="G56" s="84" t="s">
        <v>113</v>
      </c>
      <c r="H56" s="26"/>
      <c r="I56" s="26"/>
      <c r="J56" s="26"/>
      <c r="K56" s="26"/>
      <c r="L56" s="26"/>
      <c r="M56" s="26"/>
      <c r="N56" s="26"/>
      <c r="O56" s="26">
        <v>34</v>
      </c>
      <c r="P56" s="34"/>
      <c r="Q56" s="70"/>
    </row>
    <row r="57" spans="1:17" s="3" customFormat="1" ht="18" x14ac:dyDescent="0.25">
      <c r="A57" s="33">
        <v>35</v>
      </c>
      <c r="B57" s="34">
        <v>70</v>
      </c>
      <c r="C57" s="60">
        <v>10112813509</v>
      </c>
      <c r="D57" s="35" t="s">
        <v>101</v>
      </c>
      <c r="E57" s="26"/>
      <c r="F57" s="82" t="s">
        <v>40</v>
      </c>
      <c r="G57" s="84" t="s">
        <v>117</v>
      </c>
      <c r="H57" s="26"/>
      <c r="I57" s="26"/>
      <c r="J57" s="26"/>
      <c r="K57" s="26"/>
      <c r="L57" s="26"/>
      <c r="M57" s="26"/>
      <c r="N57" s="26"/>
      <c r="O57" s="26">
        <v>35</v>
      </c>
      <c r="P57" s="34"/>
      <c r="Q57" s="69"/>
    </row>
    <row r="58" spans="1:17" s="3" customFormat="1" ht="18" x14ac:dyDescent="0.25">
      <c r="A58" s="33">
        <v>36</v>
      </c>
      <c r="B58" s="34">
        <v>87</v>
      </c>
      <c r="C58" s="60">
        <v>10125249313</v>
      </c>
      <c r="D58" s="35" t="s">
        <v>102</v>
      </c>
      <c r="E58" s="26"/>
      <c r="F58" s="82" t="s">
        <v>40</v>
      </c>
      <c r="G58" s="84" t="s">
        <v>118</v>
      </c>
      <c r="H58" s="26"/>
      <c r="I58" s="26"/>
      <c r="J58" s="26"/>
      <c r="K58" s="26"/>
      <c r="L58" s="26"/>
      <c r="M58" s="26"/>
      <c r="N58" s="26"/>
      <c r="O58" s="26">
        <v>36</v>
      </c>
      <c r="P58" s="34"/>
      <c r="Q58" s="69"/>
    </row>
    <row r="59" spans="1:17" s="3" customFormat="1" ht="18" x14ac:dyDescent="0.25">
      <c r="A59" s="33">
        <v>37</v>
      </c>
      <c r="B59" s="34">
        <v>71</v>
      </c>
      <c r="C59" s="60">
        <v>10118419503</v>
      </c>
      <c r="D59" s="35" t="s">
        <v>103</v>
      </c>
      <c r="E59" s="26"/>
      <c r="F59" s="82" t="s">
        <v>44</v>
      </c>
      <c r="G59" s="84" t="s">
        <v>117</v>
      </c>
      <c r="H59" s="26"/>
      <c r="I59" s="26"/>
      <c r="J59" s="26"/>
      <c r="K59" s="26"/>
      <c r="L59" s="26"/>
      <c r="M59" s="26"/>
      <c r="N59" s="26"/>
      <c r="O59" s="26">
        <v>37</v>
      </c>
      <c r="P59" s="34"/>
      <c r="Q59" s="69"/>
    </row>
    <row r="60" spans="1:17" s="3" customFormat="1" ht="18" x14ac:dyDescent="0.25">
      <c r="A60" s="33">
        <v>38</v>
      </c>
      <c r="B60" s="34">
        <v>29</v>
      </c>
      <c r="C60" s="60">
        <v>10129113044</v>
      </c>
      <c r="D60" s="35" t="s">
        <v>104</v>
      </c>
      <c r="E60" s="26"/>
      <c r="F60" s="82" t="s">
        <v>40</v>
      </c>
      <c r="G60" s="84" t="s">
        <v>45</v>
      </c>
      <c r="H60" s="26"/>
      <c r="I60" s="26"/>
      <c r="J60" s="26"/>
      <c r="K60" s="26"/>
      <c r="L60" s="26"/>
      <c r="M60" s="26"/>
      <c r="N60" s="26"/>
      <c r="O60" s="26">
        <v>38</v>
      </c>
      <c r="P60" s="34"/>
      <c r="Q60" s="69"/>
    </row>
    <row r="61" spans="1:17" s="3" customFormat="1" ht="18" x14ac:dyDescent="0.25">
      <c r="A61" s="33">
        <v>39</v>
      </c>
      <c r="B61" s="34">
        <v>64</v>
      </c>
      <c r="C61" s="60">
        <v>10101929196</v>
      </c>
      <c r="D61" s="35" t="s">
        <v>105</v>
      </c>
      <c r="E61" s="26"/>
      <c r="F61" s="82" t="s">
        <v>40</v>
      </c>
      <c r="G61" s="84" t="s">
        <v>117</v>
      </c>
      <c r="H61" s="26"/>
      <c r="I61" s="26"/>
      <c r="J61" s="26"/>
      <c r="K61" s="26"/>
      <c r="L61" s="26"/>
      <c r="M61" s="26"/>
      <c r="N61" s="26"/>
      <c r="O61" s="26">
        <v>39</v>
      </c>
      <c r="P61" s="34"/>
      <c r="Q61" s="69"/>
    </row>
    <row r="62" spans="1:17" s="3" customFormat="1" ht="18" x14ac:dyDescent="0.25">
      <c r="A62" s="33">
        <v>40</v>
      </c>
      <c r="B62" s="34">
        <v>86</v>
      </c>
      <c r="C62" s="60">
        <v>10126006923</v>
      </c>
      <c r="D62" s="35" t="s">
        <v>106</v>
      </c>
      <c r="E62" s="26"/>
      <c r="F62" s="82" t="s">
        <v>40</v>
      </c>
      <c r="G62" s="84" t="s">
        <v>118</v>
      </c>
      <c r="H62" s="26"/>
      <c r="I62" s="26"/>
      <c r="J62" s="26"/>
      <c r="K62" s="26"/>
      <c r="L62" s="26"/>
      <c r="M62" s="26"/>
      <c r="N62" s="26"/>
      <c r="O62" s="26">
        <v>40</v>
      </c>
      <c r="P62" s="34"/>
      <c r="Q62" s="69"/>
    </row>
    <row r="63" spans="1:17" s="3" customFormat="1" ht="18" x14ac:dyDescent="0.25">
      <c r="A63" s="33">
        <v>41</v>
      </c>
      <c r="B63" s="34">
        <v>40</v>
      </c>
      <c r="C63" s="60">
        <v>10118211759</v>
      </c>
      <c r="D63" s="35" t="s">
        <v>107</v>
      </c>
      <c r="E63" s="26"/>
      <c r="F63" s="82" t="s">
        <v>32</v>
      </c>
      <c r="G63" s="84" t="s">
        <v>119</v>
      </c>
      <c r="H63" s="26"/>
      <c r="I63" s="26"/>
      <c r="J63" s="26"/>
      <c r="K63" s="26"/>
      <c r="L63" s="26"/>
      <c r="M63" s="26"/>
      <c r="N63" s="26"/>
      <c r="O63" s="26">
        <v>41</v>
      </c>
      <c r="P63" s="34"/>
      <c r="Q63" s="69"/>
    </row>
    <row r="64" spans="1:17" s="3" customFormat="1" ht="18" x14ac:dyDescent="0.25">
      <c r="A64" s="33">
        <v>42</v>
      </c>
      <c r="B64" s="34">
        <v>15</v>
      </c>
      <c r="C64" s="60">
        <v>10139199428</v>
      </c>
      <c r="D64" s="35" t="s">
        <v>108</v>
      </c>
      <c r="E64" s="26"/>
      <c r="F64" s="82" t="s">
        <v>120</v>
      </c>
      <c r="G64" s="84" t="s">
        <v>113</v>
      </c>
      <c r="H64" s="26"/>
      <c r="I64" s="26"/>
      <c r="J64" s="26"/>
      <c r="K64" s="26"/>
      <c r="L64" s="26"/>
      <c r="M64" s="26"/>
      <c r="N64" s="26"/>
      <c r="O64" s="26">
        <v>42</v>
      </c>
      <c r="P64" s="34"/>
      <c r="Q64" s="69"/>
    </row>
    <row r="65" spans="1:17" s="3" customFormat="1" ht="18" x14ac:dyDescent="0.25">
      <c r="A65" s="33">
        <v>43</v>
      </c>
      <c r="B65" s="34">
        <v>6</v>
      </c>
      <c r="C65" s="60">
        <v>10139121020</v>
      </c>
      <c r="D65" s="35" t="s">
        <v>109</v>
      </c>
      <c r="E65" s="26"/>
      <c r="F65" s="82" t="s">
        <v>40</v>
      </c>
      <c r="G65" s="84" t="s">
        <v>113</v>
      </c>
      <c r="H65" s="26"/>
      <c r="I65" s="26"/>
      <c r="J65" s="26"/>
      <c r="K65" s="26"/>
      <c r="L65" s="26"/>
      <c r="M65" s="26"/>
      <c r="N65" s="26"/>
      <c r="O65" s="26">
        <v>43</v>
      </c>
      <c r="P65" s="34"/>
      <c r="Q65" s="69"/>
    </row>
    <row r="66" spans="1:17" s="3" customFormat="1" ht="18" x14ac:dyDescent="0.25">
      <c r="A66" s="33" t="s">
        <v>66</v>
      </c>
      <c r="B66" s="34">
        <v>3</v>
      </c>
      <c r="C66" s="60">
        <v>10120340709</v>
      </c>
      <c r="D66" s="35" t="s">
        <v>110</v>
      </c>
      <c r="E66" s="26"/>
      <c r="F66" s="82" t="s">
        <v>44</v>
      </c>
      <c r="G66" s="84" t="s">
        <v>113</v>
      </c>
      <c r="H66" s="26"/>
      <c r="I66" s="26"/>
      <c r="J66" s="26"/>
      <c r="K66" s="26"/>
      <c r="L66" s="26"/>
      <c r="M66" s="26"/>
      <c r="N66" s="26"/>
      <c r="O66" s="26" t="s">
        <v>46</v>
      </c>
      <c r="P66" s="34"/>
      <c r="Q66" s="69"/>
    </row>
    <row r="67" spans="1:17" s="3" customFormat="1" ht="18" x14ac:dyDescent="0.25">
      <c r="A67" s="33" t="s">
        <v>66</v>
      </c>
      <c r="B67" s="34">
        <v>17</v>
      </c>
      <c r="C67" s="60">
        <v>10139116774</v>
      </c>
      <c r="D67" s="35" t="s">
        <v>111</v>
      </c>
      <c r="E67" s="26"/>
      <c r="F67" s="82" t="s">
        <v>120</v>
      </c>
      <c r="G67" s="84" t="s">
        <v>113</v>
      </c>
      <c r="H67" s="26"/>
      <c r="I67" s="26"/>
      <c r="J67" s="26"/>
      <c r="K67" s="26"/>
      <c r="L67" s="26"/>
      <c r="M67" s="26"/>
      <c r="N67" s="26"/>
      <c r="O67" s="26" t="s">
        <v>46</v>
      </c>
      <c r="P67" s="34"/>
      <c r="Q67" s="69"/>
    </row>
    <row r="68" spans="1:17" s="3" customFormat="1" ht="18.600000000000001" thickBot="1" x14ac:dyDescent="0.3">
      <c r="A68" s="85" t="s">
        <v>66</v>
      </c>
      <c r="B68" s="86">
        <v>18</v>
      </c>
      <c r="C68" s="87">
        <v>10139226306</v>
      </c>
      <c r="D68" s="88" t="s">
        <v>112</v>
      </c>
      <c r="E68" s="89"/>
      <c r="F68" s="90" t="s">
        <v>44</v>
      </c>
      <c r="G68" s="91" t="s">
        <v>113</v>
      </c>
      <c r="H68" s="89"/>
      <c r="I68" s="89"/>
      <c r="J68" s="89"/>
      <c r="K68" s="89"/>
      <c r="L68" s="89"/>
      <c r="M68" s="89"/>
      <c r="N68" s="89"/>
      <c r="O68" s="89"/>
      <c r="P68" s="86"/>
      <c r="Q68" s="92"/>
    </row>
    <row r="69" spans="1:17" ht="8.25" customHeight="1" thickTop="1" thickBot="1" x14ac:dyDescent="0.3">
      <c r="A69" s="19"/>
      <c r="B69" s="18"/>
      <c r="C69" s="18"/>
      <c r="D69" s="19"/>
      <c r="E69" s="56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 thickTop="1" x14ac:dyDescent="0.25">
      <c r="A70" s="110" t="s">
        <v>3</v>
      </c>
      <c r="B70" s="111"/>
      <c r="C70" s="111"/>
      <c r="D70" s="111"/>
      <c r="E70" s="111"/>
      <c r="F70" s="111"/>
      <c r="G70" s="111"/>
      <c r="H70" s="111" t="s">
        <v>4</v>
      </c>
      <c r="I70" s="111"/>
      <c r="J70" s="111"/>
      <c r="K70" s="111"/>
      <c r="L70" s="111"/>
      <c r="M70" s="111"/>
      <c r="N70" s="111"/>
      <c r="O70" s="111"/>
      <c r="P70" s="111"/>
      <c r="Q70" s="112"/>
    </row>
    <row r="71" spans="1:17" ht="14.4" x14ac:dyDescent="0.25">
      <c r="A71" s="71" t="s">
        <v>63</v>
      </c>
      <c r="B71" s="17"/>
      <c r="C71" s="76"/>
      <c r="D71" s="17"/>
      <c r="E71" s="57"/>
      <c r="F71" s="17"/>
      <c r="G71" s="41"/>
      <c r="M71" s="12"/>
      <c r="N71" s="46" t="s">
        <v>33</v>
      </c>
      <c r="O71" s="78">
        <v>9</v>
      </c>
      <c r="P71" s="80" t="s">
        <v>31</v>
      </c>
      <c r="Q71" s="81">
        <f>COUNTIF(F2:F68,"ЗМС")</f>
        <v>0</v>
      </c>
    </row>
    <row r="72" spans="1:17" ht="14.4" x14ac:dyDescent="0.25">
      <c r="A72" s="72" t="s">
        <v>24</v>
      </c>
      <c r="B72" s="23"/>
      <c r="C72" s="77"/>
      <c r="D72" s="23"/>
      <c r="E72" s="58"/>
      <c r="F72" s="23"/>
      <c r="G72" s="42"/>
      <c r="M72" s="12"/>
      <c r="N72" s="79" t="s">
        <v>26</v>
      </c>
      <c r="O72" s="78">
        <f>O73+O77</f>
        <v>46</v>
      </c>
      <c r="P72" s="80" t="s">
        <v>18</v>
      </c>
      <c r="Q72" s="81">
        <f>COUNTIF(F2:F68,"МСМК")</f>
        <v>0</v>
      </c>
    </row>
    <row r="73" spans="1:17" ht="14.4" x14ac:dyDescent="0.25">
      <c r="A73" s="73" t="s">
        <v>64</v>
      </c>
      <c r="B73" s="23"/>
      <c r="C73" s="23"/>
      <c r="D73" s="23"/>
      <c r="E73" s="58"/>
      <c r="F73" s="23"/>
      <c r="G73" s="42"/>
      <c r="M73" s="12"/>
      <c r="N73" s="79" t="s">
        <v>27</v>
      </c>
      <c r="O73" s="78">
        <f>O74+O75+O76</f>
        <v>46</v>
      </c>
      <c r="P73" s="80" t="s">
        <v>21</v>
      </c>
      <c r="Q73" s="81">
        <f>COUNTIF(F2:F68,"МС")</f>
        <v>0</v>
      </c>
    </row>
    <row r="74" spans="1:17" ht="14.4" x14ac:dyDescent="0.25">
      <c r="A74" s="72" t="s">
        <v>25</v>
      </c>
      <c r="B74" s="23"/>
      <c r="C74" s="23"/>
      <c r="D74" s="23"/>
      <c r="E74" s="58"/>
      <c r="F74" s="23"/>
      <c r="G74" s="42"/>
      <c r="M74" s="12"/>
      <c r="N74" s="79" t="s">
        <v>28</v>
      </c>
      <c r="O74" s="78">
        <f>COUNT(A8:A97)</f>
        <v>43</v>
      </c>
      <c r="P74" s="80" t="s">
        <v>32</v>
      </c>
      <c r="Q74" s="81">
        <f>COUNTIF(F2:F68,"КМС")</f>
        <v>10</v>
      </c>
    </row>
    <row r="75" spans="1:17" ht="14.4" x14ac:dyDescent="0.25">
      <c r="A75" s="74"/>
      <c r="B75" s="1"/>
      <c r="D75" s="23"/>
      <c r="E75" s="58"/>
      <c r="F75" s="23"/>
      <c r="G75" s="42"/>
      <c r="M75" s="12"/>
      <c r="N75" s="79" t="s">
        <v>29</v>
      </c>
      <c r="O75" s="78">
        <f>COUNTIF(A8:A96,"НФ")</f>
        <v>3</v>
      </c>
      <c r="P75" s="80" t="s">
        <v>40</v>
      </c>
      <c r="Q75" s="81">
        <f>COUNTIF(F2:F68,"1 СР")</f>
        <v>26</v>
      </c>
    </row>
    <row r="76" spans="1:17" ht="14.4" x14ac:dyDescent="0.25">
      <c r="A76" s="73"/>
      <c r="B76" s="23"/>
      <c r="C76" s="23"/>
      <c r="D76" s="23"/>
      <c r="E76" s="58"/>
      <c r="F76" s="23"/>
      <c r="G76" s="42"/>
      <c r="M76" s="12"/>
      <c r="N76" s="79" t="s">
        <v>34</v>
      </c>
      <c r="O76" s="78">
        <f>COUNTIF(A8:A96,"ДСКВ")</f>
        <v>0</v>
      </c>
      <c r="P76" s="80" t="s">
        <v>44</v>
      </c>
      <c r="Q76" s="81">
        <f>COUNTIF(F2:F68,"2 СР")</f>
        <v>8</v>
      </c>
    </row>
    <row r="77" spans="1:17" ht="14.4" x14ac:dyDescent="0.25">
      <c r="A77" s="75"/>
      <c r="B77" s="10"/>
      <c r="C77" s="10"/>
      <c r="D77" s="23"/>
      <c r="E77" s="58"/>
      <c r="F77" s="23"/>
      <c r="G77" s="42"/>
      <c r="M77" s="12"/>
      <c r="N77" s="79" t="s">
        <v>30</v>
      </c>
      <c r="O77" s="78">
        <f>COUNTIF(A9:A97,"НС")</f>
        <v>0</v>
      </c>
      <c r="P77" s="80" t="s">
        <v>120</v>
      </c>
      <c r="Q77" s="81">
        <f>COUNTIF(F1:F68,"3 СР")</f>
        <v>2</v>
      </c>
    </row>
    <row r="78" spans="1:17" ht="4.5" customHeight="1" x14ac:dyDescent="0.25">
      <c r="A78" s="43"/>
      <c r="B78" s="13"/>
      <c r="C78" s="13"/>
      <c r="D78" s="7"/>
      <c r="E78" s="59"/>
      <c r="F78" s="7"/>
      <c r="G78" s="7"/>
      <c r="H78" s="7"/>
      <c r="I78" s="7"/>
      <c r="J78" s="7"/>
      <c r="K78" s="7"/>
      <c r="L78" s="7"/>
      <c r="M78" s="7"/>
      <c r="P78" s="7"/>
      <c r="Q78" s="44"/>
    </row>
    <row r="79" spans="1:17" ht="15.6" x14ac:dyDescent="0.25">
      <c r="A79" s="107" t="s">
        <v>65</v>
      </c>
      <c r="B79" s="108"/>
      <c r="C79" s="108"/>
      <c r="D79" s="108"/>
      <c r="E79" s="108"/>
      <c r="F79" s="108" t="s">
        <v>8</v>
      </c>
      <c r="G79" s="108"/>
      <c r="H79" s="108"/>
      <c r="I79" s="108"/>
      <c r="J79" s="108"/>
      <c r="K79" s="108"/>
      <c r="L79" s="108"/>
      <c r="M79" s="108"/>
      <c r="N79" s="66"/>
      <c r="O79" s="108" t="s">
        <v>2</v>
      </c>
      <c r="P79" s="108"/>
      <c r="Q79" s="109"/>
    </row>
    <row r="80" spans="1:17" x14ac:dyDescent="0.25">
      <c r="A80" s="103"/>
      <c r="B80" s="104"/>
      <c r="C80" s="104"/>
      <c r="D80" s="104"/>
      <c r="E80" s="104"/>
      <c r="F80" s="105"/>
      <c r="G80" s="105"/>
      <c r="H80" s="105"/>
      <c r="I80" s="105"/>
      <c r="J80" s="105"/>
      <c r="K80" s="105"/>
      <c r="L80" s="105"/>
      <c r="M80" s="105"/>
      <c r="N80" s="67"/>
      <c r="O80" s="105"/>
      <c r="P80" s="105"/>
      <c r="Q80" s="106"/>
    </row>
    <row r="81" spans="1:17" x14ac:dyDescent="0.25">
      <c r="A81" s="65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47"/>
    </row>
    <row r="82" spans="1:17" x14ac:dyDescent="0.25">
      <c r="A82" s="65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47"/>
    </row>
    <row r="83" spans="1:17" x14ac:dyDescent="0.25">
      <c r="A83" s="65"/>
      <c r="D83" s="11"/>
      <c r="E83" s="49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47"/>
    </row>
    <row r="84" spans="1:17" x14ac:dyDescent="0.25">
      <c r="A84" s="65"/>
      <c r="D84" s="11"/>
      <c r="E84" s="4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47"/>
    </row>
    <row r="85" spans="1:17" ht="16.2" thickBot="1" x14ac:dyDescent="0.3">
      <c r="A85" s="100" t="str">
        <f>G19</f>
        <v>КУРЗИНА О.В. (ВК, г. Челябинск )</v>
      </c>
      <c r="B85" s="101"/>
      <c r="C85" s="101"/>
      <c r="D85" s="101"/>
      <c r="E85" s="101"/>
      <c r="F85" s="101" t="str">
        <f>G17</f>
        <v>ИВАШИН И.Е. (ВК, г. Челябинск )</v>
      </c>
      <c r="G85" s="101"/>
      <c r="H85" s="101"/>
      <c r="I85" s="101"/>
      <c r="J85" s="101"/>
      <c r="K85" s="101"/>
      <c r="L85" s="101"/>
      <c r="M85" s="101"/>
      <c r="N85" s="68"/>
      <c r="O85" s="101" t="str">
        <f>G18</f>
        <v>СТРЕЖНЕВА Д.А. (ВК, г. Челябинск )</v>
      </c>
      <c r="P85" s="101"/>
      <c r="Q85" s="102"/>
    </row>
    <row r="86" spans="1:17" ht="14.4" thickTop="1" x14ac:dyDescent="0.25"/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6"/>
    </row>
  </sheetData>
  <sortState xmlns:xlrd2="http://schemas.microsoft.com/office/spreadsheetml/2017/richdata2" ref="A50:U68">
    <sortCondition ref="B50:B68"/>
  </sortState>
  <mergeCells count="37">
    <mergeCell ref="A1:Q1"/>
    <mergeCell ref="A2:Q2"/>
    <mergeCell ref="A3:Q3"/>
    <mergeCell ref="A4:Q4"/>
    <mergeCell ref="A6:Q6"/>
    <mergeCell ref="A5:Q5"/>
    <mergeCell ref="A7:Q7"/>
    <mergeCell ref="A9:Q9"/>
    <mergeCell ref="D21:D22"/>
    <mergeCell ref="E21:E22"/>
    <mergeCell ref="F21:F22"/>
    <mergeCell ref="G21:G22"/>
    <mergeCell ref="A15:G15"/>
    <mergeCell ref="H15:Q15"/>
    <mergeCell ref="A21:A22"/>
    <mergeCell ref="A12:Q12"/>
    <mergeCell ref="B21:B22"/>
    <mergeCell ref="C21:C22"/>
    <mergeCell ref="A8:Q8"/>
    <mergeCell ref="H21:M21"/>
    <mergeCell ref="O21:O22"/>
    <mergeCell ref="N21:N22"/>
    <mergeCell ref="P21:P22"/>
    <mergeCell ref="Q21:Q22"/>
    <mergeCell ref="A10:Q10"/>
    <mergeCell ref="A11:Q11"/>
    <mergeCell ref="A85:E85"/>
    <mergeCell ref="F85:M85"/>
    <mergeCell ref="O85:Q85"/>
    <mergeCell ref="A80:E80"/>
    <mergeCell ref="F80:M80"/>
    <mergeCell ref="O80:Q80"/>
    <mergeCell ref="A79:E79"/>
    <mergeCell ref="F79:M79"/>
    <mergeCell ref="O79:Q79"/>
    <mergeCell ref="A70:G70"/>
    <mergeCell ref="H70:Q70"/>
  </mergeCells>
  <conditionalFormatting sqref="N79:N1048576 N1:N20 O21:O22 N23:N70">
    <cfRule type="duplicateValues" dxfId="1" priority="2"/>
  </conditionalFormatting>
  <conditionalFormatting sqref="B1:B1048576">
    <cfRule type="duplicateValues" dxfId="0" priority="1"/>
  </conditionalFormatting>
  <printOptions horizontalCentered="1"/>
  <pageMargins left="0.19685039370078741" right="0.19685039370078741" top="0.35433070866141736" bottom="0.27559055118110237" header="0.19685039370078741" footer="0.19685039370078741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2023-04-30T10:18:33Z</cp:lastPrinted>
  <dcterms:created xsi:type="dcterms:W3CDTF">1996-10-08T23:32:33Z</dcterms:created>
  <dcterms:modified xsi:type="dcterms:W3CDTF">2023-05-17T08:32:34Z</dcterms:modified>
</cp:coreProperties>
</file>