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2023г\Протоколы 2023\17. КР 8 этап, ВС, Москва, 02-05.08.2023\Протокол для сайта\"/>
    </mc:Choice>
  </mc:AlternateContent>
  <xr:revisionPtr revIDLastSave="0" documentId="13_ncr:1_{72F08F98-F413-4086-9AA7-F13A5DD38C54}" xr6:coauthVersionLast="47" xr6:coauthVersionMax="47" xr10:uidLastSave="{00000000-0000-0000-0000-000000000000}"/>
  <bookViews>
    <workbookView xWindow="13356" yWindow="300" windowWidth="10752" windowHeight="11808" tabRatio="787" firstSheet="5" activeTab="7" xr2:uid="{00000000-000D-0000-FFFF-FFFF00000000}"/>
  </bookViews>
  <sheets>
    <sheet name="Девушки 13-14 ГНВ" sheetId="129" r:id="rId1"/>
    <sheet name="Юноши 13-14 ГНВ" sheetId="130" r:id="rId2"/>
    <sheet name="Девушки 15-16 ГНВ" sheetId="131" r:id="rId3"/>
    <sheet name="Юноши 15-16 ГНВ" sheetId="132" r:id="rId4"/>
    <sheet name="Девушки 13-14" sheetId="123" r:id="rId5"/>
    <sheet name="Юноши 13-14" sheetId="126" r:id="rId6"/>
    <sheet name="Девушки 15-16" sheetId="127" r:id="rId7"/>
    <sheet name="Юноши 15-16" sheetId="128" r:id="rId8"/>
  </sheets>
  <definedNames>
    <definedName name="_xlnm.Print_Titles" localSheetId="4">'Девушки 13-14'!$21:$21</definedName>
    <definedName name="_xlnm.Print_Titles" localSheetId="0">'Девушки 13-14 ГНВ'!$21:$21</definedName>
    <definedName name="_xlnm.Print_Titles" localSheetId="6">'Девушки 15-16'!$21:$21</definedName>
    <definedName name="_xlnm.Print_Titles" localSheetId="2">'Девушки 15-16 ГНВ'!$21:$21</definedName>
    <definedName name="_xlnm.Print_Titles" localSheetId="5">'Юноши 13-14'!$21:$21</definedName>
    <definedName name="_xlnm.Print_Titles" localSheetId="1">'Юноши 13-14 ГНВ'!$21:$21</definedName>
    <definedName name="_xlnm.Print_Titles" localSheetId="7">'Юноши 15-16'!$21:$21</definedName>
    <definedName name="_xlnm.Print_Titles" localSheetId="3">'Юноши 15-16 ГНВ'!$21:$21</definedName>
    <definedName name="_xlnm.Print_Area" localSheetId="4">'Девушки 13-14'!$A$1:$L$46</definedName>
    <definedName name="_xlnm.Print_Area" localSheetId="0">'Девушки 13-14 ГНВ'!$A$1:$K$46</definedName>
    <definedName name="_xlnm.Print_Area" localSheetId="6">'Девушки 15-16'!$A$1:$L$46</definedName>
    <definedName name="_xlnm.Print_Area" localSheetId="2">'Девушки 15-16 ГНВ'!$A$1:$K$46</definedName>
    <definedName name="_xlnm.Print_Area" localSheetId="5">'Юноши 13-14'!$A$1:$L$63</definedName>
    <definedName name="_xlnm.Print_Area" localSheetId="1">'Юноши 13-14 ГНВ'!$A$1:$K$64</definedName>
    <definedName name="_xlnm.Print_Area" localSheetId="7">'Юноши 15-16'!$A$1:$L$61</definedName>
    <definedName name="_xlnm.Print_Area" localSheetId="3">'Юноши 15-16 ГНВ'!$A$1:$K$62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32" l="1"/>
  <c r="D62" i="132"/>
  <c r="K54" i="132"/>
  <c r="H54" i="132"/>
  <c r="K53" i="132"/>
  <c r="H53" i="132"/>
  <c r="K52" i="132"/>
  <c r="H52" i="132"/>
  <c r="K51" i="132"/>
  <c r="H51" i="132"/>
  <c r="K50" i="132"/>
  <c r="K49" i="132"/>
  <c r="K48" i="132"/>
  <c r="G46" i="131"/>
  <c r="D46" i="131"/>
  <c r="K38" i="131"/>
  <c r="H38" i="131"/>
  <c r="K37" i="131"/>
  <c r="H37" i="131"/>
  <c r="K36" i="131"/>
  <c r="H36" i="131"/>
  <c r="K35" i="131"/>
  <c r="H35" i="131"/>
  <c r="H34" i="131" s="1"/>
  <c r="H33" i="131" s="1"/>
  <c r="K34" i="131"/>
  <c r="K33" i="131"/>
  <c r="K32" i="131"/>
  <c r="G64" i="130"/>
  <c r="D64" i="130"/>
  <c r="K56" i="130"/>
  <c r="H56" i="130"/>
  <c r="K55" i="130"/>
  <c r="H55" i="130"/>
  <c r="K54" i="130"/>
  <c r="H54" i="130"/>
  <c r="K53" i="130"/>
  <c r="H53" i="130"/>
  <c r="K52" i="130"/>
  <c r="K51" i="130"/>
  <c r="K50" i="130"/>
  <c r="G46" i="129"/>
  <c r="D46" i="129"/>
  <c r="K38" i="129"/>
  <c r="H38" i="129"/>
  <c r="K37" i="129"/>
  <c r="H37" i="129"/>
  <c r="K36" i="129"/>
  <c r="H36" i="129"/>
  <c r="K35" i="129"/>
  <c r="H35" i="129"/>
  <c r="K34" i="129"/>
  <c r="K33" i="129"/>
  <c r="K32" i="129"/>
  <c r="H50" i="132" l="1"/>
  <c r="H49" i="132" s="1"/>
  <c r="H52" i="130"/>
  <c r="H51" i="130" s="1"/>
  <c r="H34" i="129"/>
  <c r="H33" i="129" s="1"/>
  <c r="J61" i="128"/>
  <c r="G61" i="128"/>
  <c r="D61" i="128"/>
  <c r="L53" i="128"/>
  <c r="H53" i="128"/>
  <c r="L52" i="128"/>
  <c r="H52" i="128"/>
  <c r="L51" i="128"/>
  <c r="H51" i="128"/>
  <c r="L50" i="128"/>
  <c r="H50" i="128"/>
  <c r="L49" i="128"/>
  <c r="L48" i="128"/>
  <c r="L47" i="128"/>
  <c r="J46" i="127"/>
  <c r="G46" i="127"/>
  <c r="D46" i="127"/>
  <c r="L38" i="127"/>
  <c r="H38" i="127"/>
  <c r="L37" i="127"/>
  <c r="H37" i="127"/>
  <c r="L36" i="127"/>
  <c r="H36" i="127"/>
  <c r="L35" i="127"/>
  <c r="H35" i="127"/>
  <c r="L34" i="127"/>
  <c r="H34" i="127"/>
  <c r="H33" i="127" s="1"/>
  <c r="L33" i="127"/>
  <c r="L32" i="127"/>
  <c r="J63" i="126"/>
  <c r="G63" i="126"/>
  <c r="D63" i="126"/>
  <c r="L55" i="126"/>
  <c r="H55" i="126"/>
  <c r="L54" i="126"/>
  <c r="H54" i="126"/>
  <c r="L53" i="126"/>
  <c r="H53" i="126"/>
  <c r="L52" i="126"/>
  <c r="H52" i="126"/>
  <c r="L51" i="126"/>
  <c r="L50" i="126"/>
  <c r="L49" i="126"/>
  <c r="H49" i="128" l="1"/>
  <c r="H48" i="128" s="1"/>
  <c r="H51" i="126"/>
  <c r="H50" i="126" s="1"/>
  <c r="J46" i="123"/>
  <c r="G46" i="123"/>
  <c r="D46" i="123"/>
  <c r="L38" i="123"/>
  <c r="H38" i="123"/>
  <c r="L37" i="123"/>
  <c r="H37" i="123"/>
  <c r="L36" i="123"/>
  <c r="H36" i="123"/>
  <c r="L35" i="123"/>
  <c r="H35" i="123"/>
  <c r="L34" i="123"/>
  <c r="L33" i="123"/>
  <c r="L32" i="123"/>
  <c r="H34" i="123" l="1"/>
  <c r="H33" i="123" s="1"/>
</calcChain>
</file>

<file path=xl/sharedStrings.xml><?xml version="1.0" encoding="utf-8"?>
<sst xmlns="http://schemas.openxmlformats.org/spreadsheetml/2006/main" count="967" uniqueCount="201">
  <si>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</si>
  <si>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</si>
  <si>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</si>
  <si>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</si>
  <si>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</si>
  <si>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</si>
  <si>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</si>
  <si>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</si>
  <si>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</si>
  <si>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</si>
  <si>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</si>
  <si>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</si>
  <si>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</si>
  <si>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</si>
  <si>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</si>
  <si>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</si>
  <si>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</si>
  <si>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</si>
  <si>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</si>
  <si>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</si>
  <si>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</si>
  <si>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</si>
  <si>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</si>
  <si>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</si>
  <si>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</si>
  <si>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</si>
  <si>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</si>
  <si>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</si>
  <si>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</si>
  <si>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</si>
  <si>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</si>
  <si>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</si>
  <si>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</si>
  <si>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</si>
  <si>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</si>
  <si>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</si>
  <si>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ВЫСОТА СТАРТОВОЙ ГОРЫ (HD)(м):</t>
  </si>
  <si>
    <t>НАЧАЛО ГОНКИ:</t>
  </si>
  <si>
    <t>ОКОНЧАНИЕ ГОНКИ:</t>
  </si>
  <si>
    <t>Температура:</t>
  </si>
  <si>
    <t>Влажность:</t>
  </si>
  <si>
    <t>Осадки:</t>
  </si>
  <si>
    <t>Ветер:</t>
  </si>
  <si>
    <t>Федерация велосипедного спорта России</t>
  </si>
  <si>
    <t>17:00</t>
  </si>
  <si>
    <t>ЗАМЕСТИТЕЛЬ ГЛАВНОГО СУДЬИ</t>
  </si>
  <si>
    <t>ЗАМЕСТИТЕЛЬ ГЛАВНОГО СУДЬИ:</t>
  </si>
  <si>
    <t>Санкт-Петербург</t>
  </si>
  <si>
    <t>Москва</t>
  </si>
  <si>
    <t>Департамент спорта города Москвы</t>
  </si>
  <si>
    <t>РСОО "Федерация велосипедного спорта в городе Москве"</t>
  </si>
  <si>
    <t>ГБУ ДО "МОСКОВСКАЯ АКАДЕМИЯ ВЕЛОСИПЕДНОГО СПОРТА"</t>
  </si>
  <si>
    <t>ВМХ - гонка - "Классик" (или "Классик" - смешанная)</t>
  </si>
  <si>
    <t>МЕСТО ПРОВЕДЕНИЯ: г. Москва, велодром "Марьинский"</t>
  </si>
  <si>
    <t>ДАТА ПРОВЕДЕНИЯ: 04-05 августа 2023 года</t>
  </si>
  <si>
    <t>11:00</t>
  </si>
  <si>
    <t>№ ВРВС: 0080011611Я</t>
  </si>
  <si>
    <t>СМОЛЬНИКОВ А.В. (1 кат., Москва)</t>
  </si>
  <si>
    <t>ГВОЗДЕВ К.Е. (1 кат., Москва)</t>
  </si>
  <si>
    <t>НИКУШЕНКОВ Е.А. (2 кат., Москва)</t>
  </si>
  <si>
    <t>КРУГОВ:</t>
  </si>
  <si>
    <t>НАЗВАНИЕ ТРАССЫ / РЕГ.НОМЕР: Велодром "Марьинский"</t>
  </si>
  <si>
    <t>ДИСТАНЦИЯ:</t>
  </si>
  <si>
    <t>4 августа</t>
  </si>
  <si>
    <t>5 августа</t>
  </si>
  <si>
    <t>СУММА</t>
  </si>
  <si>
    <t>Иркутская область</t>
  </si>
  <si>
    <t>Брянская область</t>
  </si>
  <si>
    <t>ВСЕРОССИЙСКИЕ СОРЕВНОВАНИЯ</t>
  </si>
  <si>
    <t>НС</t>
  </si>
  <si>
    <t>Девушки 13-14 лет</t>
  </si>
  <si>
    <t>Юноши 13-14 лет</t>
  </si>
  <si>
    <t>Московская область</t>
  </si>
  <si>
    <t>Удмуртская Республика</t>
  </si>
  <si>
    <t>ДЬЯЧЕНКО Руслан</t>
  </si>
  <si>
    <t>ЦЫМБАЛИСТЫЙ Глеб</t>
  </si>
  <si>
    <t>КАРПИНСКИЙ Константин</t>
  </si>
  <si>
    <t>ЧАПЛИН Святослав</t>
  </si>
  <si>
    <t>ЗУЕВ Егор</t>
  </si>
  <si>
    <t>КОШЕЛЕВ Светослав</t>
  </si>
  <si>
    <t>ШУМСКИЙ Илья</t>
  </si>
  <si>
    <t>ЗУДИЛЕНКОВ Даниил</t>
  </si>
  <si>
    <t>ИВАНОВ Егор</t>
  </si>
  <si>
    <t>СИРОТА Всеволод</t>
  </si>
  <si>
    <t>ВЕХОВ Артемий</t>
  </si>
  <si>
    <t>ГАВРИЛОВ Денис</t>
  </si>
  <si>
    <t>САВЕЛЬЕВ Глеб</t>
  </si>
  <si>
    <t>ИСАКОВ Василий</t>
  </si>
  <si>
    <t>КНЯЗЕВ Иван</t>
  </si>
  <si>
    <t>КОТОВ Николай</t>
  </si>
  <si>
    <t>ТАКТАРОВ Роман</t>
  </si>
  <si>
    <t>КАРПОВ Даниил</t>
  </si>
  <si>
    <t>ШУМИЛОВ Дмитрий</t>
  </si>
  <si>
    <t>ДВУРЕЧЕНСКИЙ Кирилл</t>
  </si>
  <si>
    <t>КРЫЛОВ Марк</t>
  </si>
  <si>
    <t>ИОНОВ Андрей</t>
  </si>
  <si>
    <t>Девушки 15-16 лет</t>
  </si>
  <si>
    <t>№ ЕКП 2023: 29875</t>
  </si>
  <si>
    <t xml:space="preserve">СИТНИКОВА-РЫХЛИЦКАЯ Софья  </t>
  </si>
  <si>
    <t xml:space="preserve">САФИНА Арианна  </t>
  </si>
  <si>
    <t xml:space="preserve">ДУЛЯР Софья  </t>
  </si>
  <si>
    <t>Юноши 15-16 лет</t>
  </si>
  <si>
    <t xml:space="preserve">ИВАНОВ Егор  </t>
  </si>
  <si>
    <t xml:space="preserve">СЕМИН Сергей  </t>
  </si>
  <si>
    <t>РУЧЬЕВА Дарья</t>
  </si>
  <si>
    <t>ШУМСКАЯ Ульяна</t>
  </si>
  <si>
    <t>ЛАРКИНА Елизавета</t>
  </si>
  <si>
    <t>ТРОШКИНА Дарья</t>
  </si>
  <si>
    <t>БАКУЛИН Юрий</t>
  </si>
  <si>
    <t>ОДОЕВЦЕВ Артем</t>
  </si>
  <si>
    <t>ДЕВЯТКИН Илья</t>
  </si>
  <si>
    <t>АКРОНОВИЧ Александр</t>
  </si>
  <si>
    <t>СУХОВ Максим</t>
  </si>
  <si>
    <t>САБУСОВ Егор</t>
  </si>
  <si>
    <t>КУЗНЕЦОВ Даниил</t>
  </si>
  <si>
    <t>ФИЛИППОВ Евгений</t>
  </si>
  <si>
    <t>КОНДРАТЬЕВ Михаил</t>
  </si>
  <si>
    <t>ЕРМАКОВ Матвей</t>
  </si>
  <si>
    <t>ЩЕТИНИН Артемий</t>
  </si>
  <si>
    <t>НОВИКОВИЧ Игорь</t>
  </si>
  <si>
    <t>СКАКОДУБ Алексей</t>
  </si>
  <si>
    <t>МЕЛЬНИК Максим</t>
  </si>
  <si>
    <t>ИВАНОВ Арсений</t>
  </si>
  <si>
    <t>СОКОЛОВСКИЙ Прохор</t>
  </si>
  <si>
    <t>ФИЛИППОВ Максим</t>
  </si>
  <si>
    <t>АКСЕНОВ Антон</t>
  </si>
  <si>
    <t>ДУРНЕВ Кирилл</t>
  </si>
  <si>
    <t>ЛЕВУШКИН Артемий</t>
  </si>
  <si>
    <t>ВМХ - гонка на время</t>
  </si>
  <si>
    <t>№ ВРВС: 0080031811Я</t>
  </si>
  <si>
    <t>ДАТА ПРОВЕДЕНИЯ: 03 августа 2023 года</t>
  </si>
  <si>
    <t>РЕЗУЛЬТАТ</t>
  </si>
  <si>
    <t>805</t>
  </si>
  <si>
    <t>809</t>
  </si>
  <si>
    <t>76</t>
  </si>
  <si>
    <t>75</t>
  </si>
  <si>
    <t>804</t>
  </si>
  <si>
    <t>77</t>
  </si>
  <si>
    <t>801</t>
  </si>
  <si>
    <t>628</t>
  </si>
  <si>
    <t>831</t>
  </si>
  <si>
    <t>899</t>
  </si>
  <si>
    <t>625</t>
  </si>
  <si>
    <t>697</t>
  </si>
  <si>
    <t>696</t>
  </si>
  <si>
    <t>582</t>
  </si>
  <si>
    <t>666</t>
  </si>
  <si>
    <t>648</t>
  </si>
  <si>
    <t>60</t>
  </si>
  <si>
    <t>74</t>
  </si>
  <si>
    <t>661</t>
  </si>
  <si>
    <t>538</t>
  </si>
  <si>
    <t>621</t>
  </si>
  <si>
    <t>602</t>
  </si>
  <si>
    <t>898</t>
  </si>
  <si>
    <t>891</t>
  </si>
  <si>
    <t>493</t>
  </si>
  <si>
    <t>456</t>
  </si>
  <si>
    <t>669</t>
  </si>
  <si>
    <t>12</t>
  </si>
  <si>
    <t>71</t>
  </si>
  <si>
    <t>662</t>
  </si>
  <si>
    <t>607</t>
  </si>
  <si>
    <t>50</t>
  </si>
  <si>
    <t>386</t>
  </si>
  <si>
    <t>73</t>
  </si>
  <si>
    <t>878</t>
  </si>
  <si>
    <t>883</t>
  </si>
  <si>
    <t>777</t>
  </si>
  <si>
    <t>737</t>
  </si>
  <si>
    <t>228</t>
  </si>
  <si>
    <t>876</t>
  </si>
  <si>
    <t>683</t>
  </si>
  <si>
    <t>32</t>
  </si>
  <si>
    <t>523</t>
  </si>
  <si>
    <t>690</t>
  </si>
  <si>
    <t>604</t>
  </si>
  <si>
    <t>888</t>
  </si>
  <si>
    <t>643</t>
  </si>
  <si>
    <t>880</t>
  </si>
  <si>
    <t>239</t>
  </si>
  <si>
    <t>627</t>
  </si>
  <si>
    <t>641</t>
  </si>
  <si>
    <t>350</t>
  </si>
  <si>
    <t>332</t>
  </si>
  <si>
    <t>874</t>
  </si>
  <si>
    <t>168</t>
  </si>
  <si>
    <t>616</t>
  </si>
  <si>
    <t>647</t>
  </si>
  <si>
    <t>615</t>
  </si>
  <si>
    <t>КУМПАН Майя</t>
  </si>
  <si>
    <t>ЗУЙКОВА Виолетта</t>
  </si>
  <si>
    <t>УЧКИНА Анна</t>
  </si>
  <si>
    <t>ТКАЧУК Мария</t>
  </si>
  <si>
    <t>АФОНИНА Анна</t>
  </si>
  <si>
    <t>БЕЛЯКОВА Варвара</t>
  </si>
  <si>
    <t>МАНАЕВА Ольга</t>
  </si>
  <si>
    <t xml:space="preserve">ШМЕЛЕВ Георгий  </t>
  </si>
  <si>
    <t xml:space="preserve">ШМЕЛЕВ Кирилл  </t>
  </si>
  <si>
    <t>КОНДРАТОВ Егор</t>
  </si>
  <si>
    <t xml:space="preserve">ЛЯМУКОВ Иван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</si>
</sst>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name val="Calibri"/>
      <family val="2"/>
      <charset val="204"/>
    </font>
    <font>
      <sz val="8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157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1" fontId="6" fillId="0" borderId="0" xfId="2" applyNumberFormat="1" applyFont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4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0" borderId="20" xfId="2" applyFont="1" applyBorder="1" applyAlignment="1">
      <alignment vertical="center"/>
    </xf>
    <xf numFmtId="0" fontId="22" fillId="0" borderId="0" xfId="2" applyFont="1" applyAlignment="1">
      <alignment vertical="center"/>
    </xf>
    <xf numFmtId="49" fontId="22" fillId="0" borderId="0" xfId="2" applyNumberFormat="1" applyFont="1" applyAlignment="1">
      <alignment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1" fontId="13" fillId="0" borderId="17" xfId="2" applyNumberFormat="1" applyFont="1" applyBorder="1" applyAlignment="1">
      <alignment horizontal="right" vertical="center"/>
    </xf>
    <xf numFmtId="0" fontId="12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40" xfId="2" applyFont="1" applyBorder="1" applyAlignment="1">
      <alignment vertical="center"/>
    </xf>
    <xf numFmtId="14" fontId="6" fillId="0" borderId="40" xfId="2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0" fontId="6" fillId="4" borderId="40" xfId="3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0" xfId="0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0" fillId="2" borderId="35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3" borderId="38" xfId="2" applyNumberFormat="1" applyFont="1" applyFill="1" applyBorder="1" applyAlignment="1">
      <alignment horizontal="center" vertical="center"/>
    </xf>
    <xf numFmtId="49" fontId="10" fillId="3" borderId="37" xfId="2" applyNumberFormat="1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0" fillId="2" borderId="34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0" fillId="2" borderId="35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6" fillId="4" borderId="40" xfId="2" applyFont="1" applyFill="1" applyBorder="1" applyAlignment="1">
      <alignment vertical="center"/>
    </xf>
    <xf numFmtId="0" fontId="6" fillId="4" borderId="1" xfId="2" applyFont="1" applyFill="1" applyBorder="1" applyAlignment="1">
      <alignment vertical="center"/>
    </xf>
  </cellXfs>
  <cellStyles count="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 5" xfId="13" xr:uid="{73608B8E-866C-49C9-AC8E-7DBA893B4CD4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F17EEA-FF71-4CAD-9683-1556F6BC6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2B79678-A542-4E49-99E1-CF2488D6BF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9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6E3F0A3E-4438-48FB-9F17-A7B89B36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60782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853440</xdr:colOff>
      <xdr:row>1</xdr:row>
      <xdr:rowOff>60960</xdr:rowOff>
    </xdr:from>
    <xdr:to>
      <xdr:col>10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9EE6E424-4996-4DE4-BD74-6B57FBA6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46119D3-DB6A-44E2-9055-17F9E123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64F9855-54C2-4C89-A354-CA923A8869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9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75C4EFD4-DDE7-4806-B698-A2173711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31064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853440</xdr:colOff>
      <xdr:row>1</xdr:row>
      <xdr:rowOff>60960</xdr:rowOff>
    </xdr:from>
    <xdr:to>
      <xdr:col>10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2C748BF7-B981-499E-A19D-8236CE86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38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CAA7375-3198-4395-A7FA-7D6AB153E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B8583E9-F534-4579-91EF-65FA0BD1F8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9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B1F9BD2A-1094-4C1F-8BE5-A46D0B2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31064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853440</xdr:colOff>
      <xdr:row>1</xdr:row>
      <xdr:rowOff>60960</xdr:rowOff>
    </xdr:from>
    <xdr:to>
      <xdr:col>10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09D3CE49-5841-4029-A4A2-327D4C47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38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BFE118-21FF-4F47-A298-82E133A2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A550B1C-9CC1-446D-8AA4-F215D52FCC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9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1F31F70F-063F-4DB3-9D0A-8617B62B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31064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853440</xdr:colOff>
      <xdr:row>1</xdr:row>
      <xdr:rowOff>60960</xdr:rowOff>
    </xdr:from>
    <xdr:to>
      <xdr:col>10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07384DE2-1470-4E95-A583-78738171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38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6A0E44-BB19-534A-B8EB-5197EE2AE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66701"/>
          <a:ext cx="1132363" cy="89154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524508-D23C-404E-9D35-8D5BA7FDA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26821" y="360681"/>
          <a:ext cx="1272539" cy="76776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10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6947869F-0191-49DE-B768-8E7411B7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120" y="274320"/>
          <a:ext cx="1615440" cy="1161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853440</xdr:colOff>
      <xdr:row>1</xdr:row>
      <xdr:rowOff>60960</xdr:rowOff>
    </xdr:from>
    <xdr:to>
      <xdr:col>11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32C19530-5E49-4D84-AB00-BAE0618D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320040"/>
          <a:ext cx="792480" cy="723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951AA7E-D894-4B4D-B7D2-854928427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394422A-5D09-4BD7-B7A5-E0DE0C215F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10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2865BB19-DAD6-4A74-9559-C76F2533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60782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853440</xdr:colOff>
      <xdr:row>1</xdr:row>
      <xdr:rowOff>60960</xdr:rowOff>
    </xdr:from>
    <xdr:to>
      <xdr:col>11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A5F4E85E-5A71-48EE-A135-049A0BEB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441783-7311-4ED8-870A-655DCF3A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C4A2EDF-B415-4702-927D-32459C2474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10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C2F8E3E9-6BE4-4DF3-B4A0-87BEAE5C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60782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853440</xdr:colOff>
      <xdr:row>1</xdr:row>
      <xdr:rowOff>60960</xdr:rowOff>
    </xdr:from>
    <xdr:to>
      <xdr:col>11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81E3EDCE-AF80-478A-8C4E-EFA14B1A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1</xdr:row>
      <xdr:rowOff>7621</xdr:rowOff>
    </xdr:from>
    <xdr:to>
      <xdr:col>2</xdr:col>
      <xdr:colOff>200184</xdr:colOff>
      <xdr:row>4</xdr:row>
      <xdr:rowOff>121921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76C94D6-3C55-4F4B-8A1D-D744A695C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9081"/>
          <a:ext cx="1124743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205741</xdr:colOff>
      <xdr:row>1</xdr:row>
      <xdr:rowOff>101601</xdr:rowOff>
    </xdr:from>
    <xdr:to>
      <xdr:col>3</xdr:col>
      <xdr:colOff>640080</xdr:colOff>
      <xdr:row>4</xdr:row>
      <xdr:rowOff>92125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0D50B2-1870-447E-884F-875BDC4742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219201" y="353061"/>
          <a:ext cx="1264919" cy="744904"/>
        </a:xfrm>
        <a:prstGeom prst="rect">
          <a:avLst/>
        </a:prstGeom>
      </xdr:spPr>
    </xdr:pic>
    <xdr:clientData/>
  </xdr:twoCellAnchor>
  <xdr:twoCellAnchor>
    <xdr:from>
      <xdr:col>8</xdr:col>
      <xdr:colOff>563880</xdr:colOff>
      <xdr:row>1</xdr:row>
      <xdr:rowOff>15240</xdr:rowOff>
    </xdr:from>
    <xdr:to>
      <xdr:col>10</xdr:col>
      <xdr:colOff>807720</xdr:colOff>
      <xdr:row>5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88C9DF68-8015-43A9-B892-DD0617E1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020" y="266700"/>
          <a:ext cx="160782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853440</xdr:colOff>
      <xdr:row>1</xdr:row>
      <xdr:rowOff>60960</xdr:rowOff>
    </xdr:from>
    <xdr:to>
      <xdr:col>11</xdr:col>
      <xdr:colOff>701040</xdr:colOff>
      <xdr:row>4</xdr:row>
      <xdr:rowOff>6924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E861DAAC-4719-4121-8851-13A28FDA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312420"/>
          <a:ext cx="792480" cy="700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2D61-01C4-4564-AA72-11A8969B213F}">
  <sheetPr>
    <tabColor theme="3" tint="-0.249977111117893"/>
    <pageSetUpPr fitToPage="1"/>
  </sheetPr>
  <dimension ref="A1:R47"/>
  <sheetViews>
    <sheetView topLeftCell="A7" zoomScale="50" zoomScaleNormal="50" zoomScaleSheetLayoutView="89" workbookViewId="0">
      <selection activeCell="E35" sqref="E35"/>
    </sheetView>
  </sheetViews>
  <sheetFormatPr defaultColWidth="9.109375" defaultRowHeight="13.8" x14ac:dyDescent="0.25"/>
  <cols>
    <col min="1" max="1" width="7" style="2" customWidth="1"/>
    <col min="2" max="2" width="7.77734375" style="94" customWidth="1"/>
    <col min="3" max="3" width="12.109375" style="94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15.5546875" style="2" customWidth="1"/>
    <col min="10" max="10" width="13.77734375" style="2" customWidth="1"/>
    <col min="11" max="11" width="13.109375" style="2" customWidth="1"/>
    <col min="12" max="12" width="9.109375" style="2"/>
    <col min="13" max="13" width="9.109375" style="2" customWidth="1"/>
    <col min="14" max="15" width="9.109375" style="2"/>
    <col min="16" max="18" width="9.109375" style="58"/>
    <col min="19" max="16384" width="9.109375" style="2"/>
  </cols>
  <sheetData>
    <row r="1" spans="1:18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87"/>
      <c r="M1" s="84"/>
    </row>
    <row r="2" spans="1:18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87"/>
      <c r="M2" s="84"/>
    </row>
    <row r="3" spans="1:18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87"/>
      <c r="M3" s="84"/>
    </row>
    <row r="4" spans="1:18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8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N5"/>
    </row>
    <row r="6" spans="1:18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P6" s="70"/>
      <c r="Q6" s="70"/>
      <c r="R6" s="70"/>
    </row>
    <row r="7" spans="1:18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P7" s="70"/>
      <c r="Q7" s="70"/>
      <c r="R7" s="70"/>
    </row>
    <row r="8" spans="1:18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P8" s="70"/>
      <c r="Q8" s="70"/>
      <c r="R8" s="70"/>
    </row>
    <row r="9" spans="1:18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8" ht="19.95" customHeight="1" x14ac:dyDescent="0.25">
      <c r="A10" s="144" t="s">
        <v>128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8" ht="19.95" customHeight="1" x14ac:dyDescent="0.25">
      <c r="A11" s="144" t="s">
        <v>70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6"/>
    </row>
    <row r="12" spans="1:18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9"/>
    </row>
    <row r="13" spans="1:18" ht="15.6" x14ac:dyDescent="0.25">
      <c r="A13" s="125" t="s">
        <v>53</v>
      </c>
      <c r="B13" s="126"/>
      <c r="C13" s="126"/>
      <c r="D13" s="126"/>
      <c r="E13" s="5"/>
      <c r="F13" s="5"/>
      <c r="G13" s="96" t="s">
        <v>37</v>
      </c>
      <c r="H13" s="59" t="s">
        <v>55</v>
      </c>
      <c r="I13" s="5"/>
      <c r="J13" s="6"/>
      <c r="K13" s="56" t="s">
        <v>129</v>
      </c>
    </row>
    <row r="14" spans="1:18" ht="15.6" x14ac:dyDescent="0.25">
      <c r="A14" s="127" t="s">
        <v>130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8"/>
      <c r="K14" s="57" t="s">
        <v>97</v>
      </c>
    </row>
    <row r="15" spans="1:18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3"/>
    </row>
    <row r="16" spans="1:18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6"/>
    </row>
    <row r="17" spans="1:18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43"/>
      <c r="K17" s="55">
        <v>5</v>
      </c>
    </row>
    <row r="18" spans="1:18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43"/>
      <c r="K18" s="55">
        <v>1</v>
      </c>
    </row>
    <row r="19" spans="1:18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42"/>
      <c r="K19" s="88">
        <v>420</v>
      </c>
    </row>
    <row r="20" spans="1:18" ht="15.6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17"/>
      <c r="K20" s="17"/>
    </row>
    <row r="21" spans="1:18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/>
      <c r="I21" s="121" t="s">
        <v>131</v>
      </c>
      <c r="J21" s="123" t="s">
        <v>31</v>
      </c>
      <c r="K21" s="112" t="s">
        <v>11</v>
      </c>
      <c r="M21" s="82"/>
      <c r="P21" s="71"/>
      <c r="Q21" s="71"/>
      <c r="R21" s="71"/>
    </row>
    <row r="22" spans="1:18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24"/>
      <c r="K22" s="113"/>
      <c r="M22" s="82"/>
      <c r="P22" s="71"/>
      <c r="Q22" s="71"/>
      <c r="R22" s="71"/>
    </row>
    <row r="23" spans="1:18" ht="16.8" customHeight="1" x14ac:dyDescent="0.25">
      <c r="A23" s="46">
        <v>1</v>
      </c>
      <c r="B23" s="45" t="s">
        <v>132</v>
      </c>
      <c r="C23" s="45">
        <v>10092620230</v>
      </c>
      <c r="D23" s="74" t="s">
        <v>190</v>
      </c>
      <c r="E23" s="77">
        <v>40374</v>
      </c>
      <c r="F23" s="45" t="s">
        <v>34</v>
      </c>
      <c r="G23" s="45" t="s">
        <v>48</v>
      </c>
      <c r="H23" s="85"/>
      <c r="I23" s="105">
        <v>5.2870370370370365E-4</v>
      </c>
      <c r="J23" s="86"/>
      <c r="K23" s="52"/>
      <c r="M23" s="82"/>
      <c r="N23" s="18"/>
      <c r="O23" s="18"/>
      <c r="P23" s="71"/>
      <c r="Q23" s="71"/>
      <c r="R23" s="71"/>
    </row>
    <row r="24" spans="1:18" ht="16.8" customHeight="1" x14ac:dyDescent="0.25">
      <c r="A24" s="46">
        <v>2</v>
      </c>
      <c r="B24" s="45" t="s">
        <v>133</v>
      </c>
      <c r="C24" s="45">
        <v>10092631041</v>
      </c>
      <c r="D24" s="74" t="s">
        <v>191</v>
      </c>
      <c r="E24" s="77">
        <v>40459</v>
      </c>
      <c r="F24" s="45" t="s">
        <v>34</v>
      </c>
      <c r="G24" s="45" t="s">
        <v>48</v>
      </c>
      <c r="H24" s="85"/>
      <c r="I24" s="105">
        <v>5.5937499999999998E-4</v>
      </c>
      <c r="J24" s="86"/>
      <c r="K24" s="52"/>
      <c r="M24" s="82"/>
      <c r="N24" s="18"/>
      <c r="O24" s="18"/>
      <c r="P24" s="71"/>
      <c r="Q24" s="71"/>
      <c r="R24" s="71"/>
    </row>
    <row r="25" spans="1:18" ht="16.8" customHeight="1" x14ac:dyDescent="0.25">
      <c r="A25" s="46">
        <v>3</v>
      </c>
      <c r="B25" s="45" t="s">
        <v>134</v>
      </c>
      <c r="C25" s="45">
        <v>10102500890</v>
      </c>
      <c r="D25" s="74" t="s">
        <v>192</v>
      </c>
      <c r="E25" s="77">
        <v>39927</v>
      </c>
      <c r="F25" s="45" t="s">
        <v>26</v>
      </c>
      <c r="G25" s="45" t="s">
        <v>48</v>
      </c>
      <c r="H25" s="85"/>
      <c r="I25" s="105">
        <v>5.637731481481481E-4</v>
      </c>
      <c r="J25" s="86"/>
      <c r="K25" s="52"/>
      <c r="M25" s="82"/>
      <c r="N25" s="18"/>
      <c r="O25" s="18"/>
      <c r="P25" s="71"/>
      <c r="Q25" s="71"/>
      <c r="R25" s="71"/>
    </row>
    <row r="26" spans="1:18" ht="16.8" customHeight="1" x14ac:dyDescent="0.25">
      <c r="A26" s="46">
        <v>4</v>
      </c>
      <c r="B26" s="45" t="s">
        <v>135</v>
      </c>
      <c r="C26" s="45">
        <v>10095123537</v>
      </c>
      <c r="D26" s="74" t="s">
        <v>193</v>
      </c>
      <c r="E26" s="77">
        <v>40129</v>
      </c>
      <c r="F26" s="45" t="s">
        <v>26</v>
      </c>
      <c r="G26" s="45" t="s">
        <v>48</v>
      </c>
      <c r="H26" s="85"/>
      <c r="I26" s="105">
        <v>5.7453703703703703E-4</v>
      </c>
      <c r="J26" s="86"/>
      <c r="K26" s="52"/>
      <c r="M26" s="82"/>
      <c r="N26" s="18"/>
      <c r="O26" s="18"/>
      <c r="P26" s="71"/>
      <c r="Q26" s="71"/>
      <c r="R26" s="71"/>
    </row>
    <row r="27" spans="1:18" ht="16.8" customHeight="1" x14ac:dyDescent="0.25">
      <c r="A27" s="46">
        <v>5</v>
      </c>
      <c r="B27" s="45" t="s">
        <v>136</v>
      </c>
      <c r="C27" s="45">
        <v>10113097940</v>
      </c>
      <c r="D27" s="74" t="s">
        <v>194</v>
      </c>
      <c r="E27" s="77">
        <v>40355</v>
      </c>
      <c r="F27" s="45" t="s">
        <v>34</v>
      </c>
      <c r="G27" s="45" t="s">
        <v>48</v>
      </c>
      <c r="H27" s="85"/>
      <c r="I27" s="105">
        <v>5.9652777777777775E-4</v>
      </c>
      <c r="J27" s="86"/>
      <c r="K27" s="52"/>
      <c r="M27" s="82"/>
      <c r="N27" s="18"/>
      <c r="O27" s="18"/>
      <c r="P27" s="71"/>
      <c r="Q27" s="71"/>
      <c r="R27" s="71"/>
    </row>
    <row r="28" spans="1:18" ht="16.8" customHeight="1" x14ac:dyDescent="0.25">
      <c r="A28" s="46" t="s">
        <v>69</v>
      </c>
      <c r="B28" s="45" t="s">
        <v>137</v>
      </c>
      <c r="C28" s="45">
        <v>10128501136</v>
      </c>
      <c r="D28" s="74" t="s">
        <v>195</v>
      </c>
      <c r="E28" s="77">
        <v>39948</v>
      </c>
      <c r="F28" s="45" t="s">
        <v>26</v>
      </c>
      <c r="G28" s="45" t="s">
        <v>48</v>
      </c>
      <c r="H28" s="85"/>
      <c r="I28" s="105"/>
      <c r="J28" s="86"/>
      <c r="K28" s="52"/>
      <c r="M28" s="82"/>
      <c r="N28" s="18"/>
      <c r="O28" s="18"/>
      <c r="P28" s="71"/>
      <c r="Q28" s="71"/>
      <c r="R28" s="71"/>
    </row>
    <row r="29" spans="1:18" ht="16.8" customHeight="1" thickBot="1" x14ac:dyDescent="0.3">
      <c r="A29" s="97" t="s">
        <v>69</v>
      </c>
      <c r="B29" s="98" t="s">
        <v>138</v>
      </c>
      <c r="C29" s="98">
        <v>10034949484</v>
      </c>
      <c r="D29" s="99" t="s">
        <v>196</v>
      </c>
      <c r="E29" s="100">
        <v>40392</v>
      </c>
      <c r="F29" s="98" t="s">
        <v>34</v>
      </c>
      <c r="G29" s="98" t="s">
        <v>48</v>
      </c>
      <c r="H29" s="101"/>
      <c r="I29" s="106"/>
      <c r="J29" s="102"/>
      <c r="K29" s="103"/>
      <c r="M29" s="82"/>
      <c r="N29" s="18"/>
      <c r="O29" s="18"/>
      <c r="P29" s="71"/>
      <c r="Q29" s="71"/>
      <c r="R29" s="71"/>
    </row>
    <row r="30" spans="1:18" ht="15.6" customHeight="1" thickTop="1" thickBot="1" x14ac:dyDescent="0.35">
      <c r="A30" s="19"/>
      <c r="B30" s="20"/>
      <c r="C30" s="19"/>
      <c r="D30" s="21"/>
      <c r="E30" s="22"/>
      <c r="F30" s="23"/>
      <c r="G30" s="22"/>
      <c r="H30" s="64"/>
      <c r="I30" s="24"/>
      <c r="J30" s="24"/>
      <c r="K30" s="24"/>
      <c r="M30" s="82"/>
      <c r="N30" s="18"/>
      <c r="O30" s="18"/>
      <c r="P30" s="71"/>
      <c r="Q30" s="71"/>
      <c r="R30" s="71"/>
    </row>
    <row r="31" spans="1:18" ht="15" thickTop="1" x14ac:dyDescent="0.25">
      <c r="A31" s="114" t="s">
        <v>3</v>
      </c>
      <c r="B31" s="115"/>
      <c r="C31" s="115"/>
      <c r="D31" s="115"/>
      <c r="E31" s="36"/>
      <c r="F31" s="36"/>
      <c r="G31" s="115" t="s">
        <v>4</v>
      </c>
      <c r="H31" s="115"/>
      <c r="I31" s="115"/>
      <c r="J31" s="115"/>
      <c r="K31" s="116"/>
      <c r="M31" s="82"/>
      <c r="N31" s="18"/>
      <c r="O31" s="18"/>
      <c r="P31" s="71"/>
      <c r="Q31" s="71"/>
      <c r="R31" s="71"/>
    </row>
    <row r="32" spans="1:18" ht="14.4" x14ac:dyDescent="0.25">
      <c r="A32" s="38" t="s">
        <v>39</v>
      </c>
      <c r="B32" s="28"/>
      <c r="C32" s="47"/>
      <c r="D32" s="39"/>
      <c r="E32" s="4"/>
      <c r="F32" s="4"/>
      <c r="G32" s="25" t="s">
        <v>25</v>
      </c>
      <c r="H32" s="76">
        <v>1</v>
      </c>
      <c r="I32" s="49"/>
      <c r="J32" s="25" t="s">
        <v>23</v>
      </c>
      <c r="K32" s="33">
        <f>COUNTIF(F$21:F126,"ЗМС")</f>
        <v>0</v>
      </c>
      <c r="M32" s="82"/>
      <c r="N32" s="18"/>
      <c r="O32" s="18"/>
      <c r="P32" s="71"/>
      <c r="Q32" s="71"/>
      <c r="R32" s="71"/>
    </row>
    <row r="33" spans="1:18" ht="14.4" x14ac:dyDescent="0.25">
      <c r="A33" s="38" t="s">
        <v>40</v>
      </c>
      <c r="B33" s="28"/>
      <c r="C33" s="48"/>
      <c r="D33" s="39"/>
      <c r="E33" s="37"/>
      <c r="F33" s="37"/>
      <c r="G33" s="25" t="s">
        <v>18</v>
      </c>
      <c r="H33" s="75">
        <f>H34+H38</f>
        <v>7</v>
      </c>
      <c r="I33" s="50"/>
      <c r="J33" s="25" t="s">
        <v>16</v>
      </c>
      <c r="K33" s="33">
        <f>COUNTIF(F$21:F126,"МСМК")</f>
        <v>0</v>
      </c>
      <c r="M33" s="82"/>
      <c r="N33" s="18"/>
      <c r="O33" s="18"/>
      <c r="P33" s="71"/>
      <c r="Q33" s="71"/>
      <c r="R33" s="71"/>
    </row>
    <row r="34" spans="1:18" ht="14.4" x14ac:dyDescent="0.25">
      <c r="A34" s="38" t="s">
        <v>41</v>
      </c>
      <c r="B34" s="28"/>
      <c r="C34" s="28"/>
      <c r="D34" s="39"/>
      <c r="E34" s="37"/>
      <c r="F34" s="37"/>
      <c r="G34" s="25" t="s">
        <v>19</v>
      </c>
      <c r="H34" s="75">
        <f>H35+H36+H37</f>
        <v>5</v>
      </c>
      <c r="I34" s="50"/>
      <c r="J34" s="25" t="s">
        <v>17</v>
      </c>
      <c r="K34" s="33">
        <f>COUNTIF(F$21:F47,"МС")</f>
        <v>0</v>
      </c>
      <c r="M34" s="82"/>
      <c r="N34" s="18"/>
      <c r="O34" s="18"/>
      <c r="P34" s="71"/>
      <c r="Q34" s="71"/>
      <c r="R34" s="71"/>
    </row>
    <row r="35" spans="1:18" ht="14.4" x14ac:dyDescent="0.25">
      <c r="A35" s="38" t="s">
        <v>42</v>
      </c>
      <c r="B35" s="28"/>
      <c r="C35" s="28"/>
      <c r="D35" s="39"/>
      <c r="E35" s="37"/>
      <c r="F35" s="37"/>
      <c r="G35" s="25" t="s">
        <v>20</v>
      </c>
      <c r="H35" s="75">
        <f>COUNT(A23:A29)</f>
        <v>5</v>
      </c>
      <c r="I35" s="50"/>
      <c r="J35" s="25" t="s">
        <v>24</v>
      </c>
      <c r="K35" s="33">
        <f>COUNTIF(F$20:F47,"КМС")</f>
        <v>0</v>
      </c>
      <c r="M35" s="82"/>
      <c r="N35" s="18"/>
      <c r="O35" s="18"/>
      <c r="P35" s="71"/>
      <c r="Q35" s="71"/>
      <c r="R35" s="71"/>
    </row>
    <row r="36" spans="1:18" ht="14.4" x14ac:dyDescent="0.25">
      <c r="A36" s="40"/>
      <c r="B36" s="28"/>
      <c r="C36" s="28"/>
      <c r="D36" s="39"/>
      <c r="G36" s="25" t="s">
        <v>21</v>
      </c>
      <c r="H36" s="75">
        <f>COUNTIF(A23:A29,"НФ")</f>
        <v>0</v>
      </c>
      <c r="I36" s="50"/>
      <c r="J36" s="25" t="s">
        <v>26</v>
      </c>
      <c r="K36" s="33">
        <f>COUNTIF(F$23:F125,"1 СР")</f>
        <v>3</v>
      </c>
      <c r="M36" s="82"/>
      <c r="N36" s="18"/>
      <c r="O36" s="18"/>
      <c r="P36" s="71"/>
      <c r="Q36" s="71"/>
      <c r="R36" s="71"/>
    </row>
    <row r="37" spans="1:18" ht="14.4" x14ac:dyDescent="0.25">
      <c r="A37" s="41"/>
      <c r="B37" s="15"/>
      <c r="C37" s="14"/>
      <c r="D37" s="39"/>
      <c r="G37" s="25" t="s">
        <v>28</v>
      </c>
      <c r="H37" s="75">
        <f>COUNTIF(A23:A29,"ДСКВ")</f>
        <v>0</v>
      </c>
      <c r="I37" s="50"/>
      <c r="J37" s="25" t="s">
        <v>35</v>
      </c>
      <c r="K37" s="33">
        <f>COUNTIF(F$23:F125,"2 СР")</f>
        <v>0</v>
      </c>
    </row>
    <row r="38" spans="1:18" ht="14.4" x14ac:dyDescent="0.25">
      <c r="A38" s="27"/>
      <c r="B38" s="28"/>
      <c r="C38" s="28"/>
      <c r="D38" s="39"/>
      <c r="E38" s="37"/>
      <c r="F38" s="37"/>
      <c r="G38" s="25" t="s">
        <v>22</v>
      </c>
      <c r="H38" s="75">
        <f>COUNTIF(A23:A29,"НС")</f>
        <v>2</v>
      </c>
      <c r="I38" s="51"/>
      <c r="J38" s="25" t="s">
        <v>34</v>
      </c>
      <c r="K38" s="33">
        <f>COUNTIF(F$23:F125,"3 СР")</f>
        <v>4</v>
      </c>
    </row>
    <row r="39" spans="1:18" ht="5.25" customHeight="1" x14ac:dyDescent="0.25">
      <c r="A39" s="27"/>
      <c r="B39" s="28"/>
      <c r="C39" s="28"/>
      <c r="D39" s="28"/>
      <c r="E39" s="28"/>
      <c r="F39" s="28"/>
      <c r="G39" s="15"/>
      <c r="H39" s="29"/>
      <c r="I39" s="29"/>
      <c r="J39" s="30"/>
      <c r="K39" s="26"/>
    </row>
    <row r="40" spans="1:18" ht="15.6" x14ac:dyDescent="0.25">
      <c r="A40" s="78"/>
      <c r="B40" s="79"/>
      <c r="C40" s="79"/>
      <c r="D40" s="117" t="s">
        <v>8</v>
      </c>
      <c r="E40" s="117"/>
      <c r="F40" s="117"/>
      <c r="G40" s="117" t="s">
        <v>33</v>
      </c>
      <c r="H40" s="117"/>
      <c r="I40" s="117"/>
      <c r="J40" s="117"/>
      <c r="K40" s="118"/>
    </row>
    <row r="41" spans="1:18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</row>
    <row r="42" spans="1:18" x14ac:dyDescent="0.25">
      <c r="A42" s="93"/>
      <c r="D42" s="94"/>
      <c r="E42" s="94"/>
      <c r="F42" s="94"/>
      <c r="G42" s="94"/>
      <c r="H42" s="62"/>
      <c r="I42" s="94"/>
      <c r="J42" s="94"/>
      <c r="K42" s="95"/>
    </row>
    <row r="43" spans="1:18" x14ac:dyDescent="0.25">
      <c r="A43" s="93"/>
      <c r="D43" s="94"/>
      <c r="E43" s="94"/>
      <c r="F43" s="94"/>
      <c r="G43" s="94"/>
      <c r="H43" s="62"/>
      <c r="I43" s="94"/>
      <c r="J43" s="94"/>
      <c r="K43" s="95"/>
    </row>
    <row r="44" spans="1:18" x14ac:dyDescent="0.25">
      <c r="A44" s="93"/>
      <c r="D44" s="94"/>
      <c r="E44" s="94"/>
      <c r="F44" s="94"/>
      <c r="G44" s="94"/>
      <c r="H44" s="62"/>
      <c r="I44" s="94"/>
      <c r="J44" s="94"/>
      <c r="K44" s="95"/>
    </row>
    <row r="45" spans="1:18" x14ac:dyDescent="0.25">
      <c r="A45" s="93"/>
      <c r="D45" s="94"/>
      <c r="E45" s="94"/>
      <c r="F45" s="94"/>
      <c r="G45" s="94"/>
      <c r="H45" s="62"/>
      <c r="I45" s="94"/>
      <c r="J45" s="94"/>
      <c r="K45" s="95"/>
    </row>
    <row r="46" spans="1:18" s="82" customFormat="1" ht="13.8" customHeight="1" thickBot="1" x14ac:dyDescent="0.3">
      <c r="A46" s="80"/>
      <c r="B46" s="81"/>
      <c r="C46" s="81"/>
      <c r="D46" s="110" t="str">
        <f>G17</f>
        <v>СМОЛЬНИКОВ А.В. (1 кат., Москва)</v>
      </c>
      <c r="E46" s="110"/>
      <c r="F46" s="110"/>
      <c r="G46" s="110" t="str">
        <f>G18</f>
        <v>ГВОЗДЕВ К.Е. (1 кат., Москва)</v>
      </c>
      <c r="H46" s="110"/>
      <c r="I46" s="110"/>
      <c r="J46" s="110"/>
      <c r="K46" s="111"/>
      <c r="P46" s="83"/>
      <c r="Q46" s="83"/>
      <c r="R46" s="83"/>
    </row>
    <row r="47" spans="1:18" ht="14.4" thickTop="1" x14ac:dyDescent="0.25"/>
  </sheetData>
  <mergeCells count="38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3:D13"/>
    <mergeCell ref="A14:D14"/>
    <mergeCell ref="A15:G15"/>
    <mergeCell ref="H15:K15"/>
    <mergeCell ref="H16:K16"/>
    <mergeCell ref="K21:K22"/>
    <mergeCell ref="A31:D31"/>
    <mergeCell ref="G31:K31"/>
    <mergeCell ref="D40:F40"/>
    <mergeCell ref="G40:I40"/>
    <mergeCell ref="J40:K40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41:E41"/>
    <mergeCell ref="F41:K41"/>
    <mergeCell ref="D46:F46"/>
    <mergeCell ref="G46:I46"/>
    <mergeCell ref="J46:K4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D005-2487-4A77-A9C9-2C7304006C0B}">
  <sheetPr>
    <tabColor theme="3" tint="-0.249977111117893"/>
    <pageSetUpPr fitToPage="1"/>
  </sheetPr>
  <dimension ref="A1:R65"/>
  <sheetViews>
    <sheetView topLeftCell="A7" zoomScale="50" zoomScaleNormal="50" zoomScaleSheetLayoutView="89" workbookViewId="0">
      <selection activeCell="D43" sqref="D43"/>
    </sheetView>
  </sheetViews>
  <sheetFormatPr defaultColWidth="9.109375" defaultRowHeight="13.8" x14ac:dyDescent="0.25"/>
  <cols>
    <col min="1" max="1" width="7" style="2" customWidth="1"/>
    <col min="2" max="2" width="7.77734375" style="94" customWidth="1"/>
    <col min="3" max="3" width="12.109375" style="94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15.5546875" style="2" customWidth="1"/>
    <col min="10" max="10" width="13.77734375" style="2" customWidth="1"/>
    <col min="11" max="11" width="13.109375" style="2" customWidth="1"/>
    <col min="12" max="12" width="9.109375" style="2"/>
    <col min="13" max="13" width="9.109375" style="2" customWidth="1"/>
    <col min="14" max="15" width="9.109375" style="2"/>
    <col min="16" max="18" width="9.109375" style="58"/>
    <col min="19" max="16384" width="9.109375" style="2"/>
  </cols>
  <sheetData>
    <row r="1" spans="1:18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87"/>
      <c r="M1" s="84"/>
    </row>
    <row r="2" spans="1:18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87"/>
      <c r="M2" s="84"/>
    </row>
    <row r="3" spans="1:18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87"/>
      <c r="M3" s="84"/>
    </row>
    <row r="4" spans="1:18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8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N5"/>
    </row>
    <row r="6" spans="1:18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P6" s="70"/>
      <c r="Q6" s="70"/>
      <c r="R6" s="70"/>
    </row>
    <row r="7" spans="1:18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P7" s="70"/>
      <c r="Q7" s="70"/>
      <c r="R7" s="70"/>
    </row>
    <row r="8" spans="1:18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P8" s="70"/>
      <c r="Q8" s="70"/>
      <c r="R8" s="70"/>
    </row>
    <row r="9" spans="1:18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8" ht="19.95" customHeight="1" x14ac:dyDescent="0.25">
      <c r="A10" s="144" t="s">
        <v>128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8" ht="19.95" customHeight="1" x14ac:dyDescent="0.25">
      <c r="A11" s="144" t="s">
        <v>71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6"/>
    </row>
    <row r="12" spans="1:18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9"/>
    </row>
    <row r="13" spans="1:18" ht="15.6" x14ac:dyDescent="0.25">
      <c r="A13" s="125" t="s">
        <v>53</v>
      </c>
      <c r="B13" s="126"/>
      <c r="C13" s="126"/>
      <c r="D13" s="126"/>
      <c r="E13" s="5"/>
      <c r="F13" s="5"/>
      <c r="G13" s="96" t="s">
        <v>37</v>
      </c>
      <c r="H13" s="59" t="s">
        <v>55</v>
      </c>
      <c r="I13" s="5"/>
      <c r="J13" s="6"/>
      <c r="K13" s="56" t="s">
        <v>129</v>
      </c>
    </row>
    <row r="14" spans="1:18" ht="15.6" x14ac:dyDescent="0.25">
      <c r="A14" s="127" t="s">
        <v>130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8"/>
      <c r="K14" s="57" t="s">
        <v>97</v>
      </c>
    </row>
    <row r="15" spans="1:18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3"/>
    </row>
    <row r="16" spans="1:18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6"/>
    </row>
    <row r="17" spans="1:18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43"/>
      <c r="K17" s="55">
        <v>5</v>
      </c>
    </row>
    <row r="18" spans="1:18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43"/>
      <c r="K18" s="55">
        <v>1</v>
      </c>
    </row>
    <row r="19" spans="1:18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42"/>
      <c r="K19" s="88">
        <v>420</v>
      </c>
    </row>
    <row r="20" spans="1:18" ht="13.2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17"/>
      <c r="K20" s="17"/>
    </row>
    <row r="21" spans="1:18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/>
      <c r="I21" s="121" t="s">
        <v>131</v>
      </c>
      <c r="J21" s="123" t="s">
        <v>31</v>
      </c>
      <c r="K21" s="112" t="s">
        <v>11</v>
      </c>
      <c r="M21" s="82"/>
      <c r="P21" s="71"/>
      <c r="Q21" s="71"/>
      <c r="R21" s="71"/>
    </row>
    <row r="22" spans="1:18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24"/>
      <c r="K22" s="113"/>
      <c r="M22" s="82"/>
      <c r="P22" s="71"/>
      <c r="Q22" s="71"/>
      <c r="R22" s="71"/>
    </row>
    <row r="23" spans="1:18" ht="16.8" customHeight="1" x14ac:dyDescent="0.25">
      <c r="A23" s="46">
        <v>1</v>
      </c>
      <c r="B23" s="45" t="s">
        <v>139</v>
      </c>
      <c r="C23" s="45">
        <v>10080701556</v>
      </c>
      <c r="D23" s="74" t="s">
        <v>74</v>
      </c>
      <c r="E23" s="77">
        <v>40137</v>
      </c>
      <c r="F23" s="45" t="s">
        <v>26</v>
      </c>
      <c r="G23" s="45" t="s">
        <v>48</v>
      </c>
      <c r="H23" s="85"/>
      <c r="I23" s="105">
        <v>4.5398148148148142E-4</v>
      </c>
      <c r="J23" s="86"/>
      <c r="K23" s="52"/>
      <c r="M23" s="82"/>
      <c r="N23" s="18"/>
      <c r="O23" s="18"/>
      <c r="P23" s="71"/>
      <c r="Q23" s="71"/>
      <c r="R23" s="71"/>
    </row>
    <row r="24" spans="1:18" ht="16.8" customHeight="1" x14ac:dyDescent="0.25">
      <c r="A24" s="46">
        <v>2</v>
      </c>
      <c r="B24" s="45" t="s">
        <v>140</v>
      </c>
      <c r="C24" s="45">
        <v>10064774459</v>
      </c>
      <c r="D24" s="74" t="s">
        <v>76</v>
      </c>
      <c r="E24" s="77">
        <v>40045</v>
      </c>
      <c r="F24" s="45" t="s">
        <v>26</v>
      </c>
      <c r="G24" s="45" t="s">
        <v>47</v>
      </c>
      <c r="H24" s="85"/>
      <c r="I24" s="105">
        <v>4.5936342592592594E-4</v>
      </c>
      <c r="J24" s="86"/>
      <c r="K24" s="52"/>
      <c r="M24" s="82"/>
      <c r="N24" s="18"/>
      <c r="O24" s="18"/>
      <c r="P24" s="71"/>
      <c r="Q24" s="71"/>
      <c r="R24" s="71"/>
    </row>
    <row r="25" spans="1:18" ht="16.8" customHeight="1" x14ac:dyDescent="0.25">
      <c r="A25" s="46">
        <v>3</v>
      </c>
      <c r="B25" s="45" t="s">
        <v>141</v>
      </c>
      <c r="C25" s="45">
        <v>10090052053</v>
      </c>
      <c r="D25" s="74" t="s">
        <v>75</v>
      </c>
      <c r="E25" s="77">
        <v>40381</v>
      </c>
      <c r="F25" s="45" t="s">
        <v>34</v>
      </c>
      <c r="G25" s="45" t="s">
        <v>48</v>
      </c>
      <c r="H25" s="85"/>
      <c r="I25" s="105">
        <v>4.74525462962963E-4</v>
      </c>
      <c r="J25" s="86"/>
      <c r="K25" s="52"/>
      <c r="M25" s="82"/>
      <c r="N25" s="18"/>
      <c r="O25" s="18"/>
      <c r="P25" s="71"/>
      <c r="Q25" s="71"/>
      <c r="R25" s="71"/>
    </row>
    <row r="26" spans="1:18" ht="16.8" customHeight="1" x14ac:dyDescent="0.25">
      <c r="A26" s="46">
        <v>4</v>
      </c>
      <c r="B26" s="45" t="s">
        <v>142</v>
      </c>
      <c r="C26" s="45">
        <v>10094844156</v>
      </c>
      <c r="D26" s="74" t="s">
        <v>80</v>
      </c>
      <c r="E26" s="77">
        <v>39965</v>
      </c>
      <c r="F26" s="45" t="s">
        <v>26</v>
      </c>
      <c r="G26" s="45" t="s">
        <v>48</v>
      </c>
      <c r="H26" s="85"/>
      <c r="I26" s="105">
        <v>4.7738425925925927E-4</v>
      </c>
      <c r="J26" s="86"/>
      <c r="K26" s="52"/>
      <c r="M26" s="82"/>
      <c r="N26" s="18"/>
      <c r="O26" s="18"/>
      <c r="P26" s="71"/>
      <c r="Q26" s="71"/>
      <c r="R26" s="71"/>
    </row>
    <row r="27" spans="1:18" ht="16.8" customHeight="1" x14ac:dyDescent="0.25">
      <c r="A27" s="46">
        <v>5</v>
      </c>
      <c r="B27" s="45" t="s">
        <v>143</v>
      </c>
      <c r="C27" s="45">
        <v>10115958228</v>
      </c>
      <c r="D27" s="74" t="s">
        <v>77</v>
      </c>
      <c r="E27" s="77">
        <v>39861</v>
      </c>
      <c r="F27" s="45" t="s">
        <v>26</v>
      </c>
      <c r="G27" s="45" t="s">
        <v>48</v>
      </c>
      <c r="H27" s="85"/>
      <c r="I27" s="105">
        <v>4.7954861111111109E-4</v>
      </c>
      <c r="J27" s="86"/>
      <c r="K27" s="52"/>
      <c r="M27" s="82"/>
      <c r="N27" s="18"/>
      <c r="O27" s="18"/>
      <c r="P27" s="71"/>
      <c r="Q27" s="71"/>
      <c r="R27" s="71"/>
    </row>
    <row r="28" spans="1:18" ht="16.8" customHeight="1" x14ac:dyDescent="0.25">
      <c r="A28" s="46">
        <v>6</v>
      </c>
      <c r="B28" s="45" t="s">
        <v>144</v>
      </c>
      <c r="C28" s="45">
        <v>10094888919</v>
      </c>
      <c r="D28" s="74" t="s">
        <v>78</v>
      </c>
      <c r="E28" s="77">
        <v>39854</v>
      </c>
      <c r="F28" s="45" t="s">
        <v>26</v>
      </c>
      <c r="G28" s="45" t="s">
        <v>48</v>
      </c>
      <c r="H28" s="85"/>
      <c r="I28" s="105">
        <v>4.84375E-4</v>
      </c>
      <c r="J28" s="86"/>
      <c r="K28" s="52"/>
      <c r="M28" s="82"/>
      <c r="N28" s="18"/>
      <c r="O28" s="18"/>
      <c r="P28" s="71"/>
      <c r="Q28" s="71"/>
      <c r="R28" s="71"/>
    </row>
    <row r="29" spans="1:18" ht="16.8" customHeight="1" x14ac:dyDescent="0.25">
      <c r="A29" s="46">
        <v>7</v>
      </c>
      <c r="B29" s="45" t="s">
        <v>145</v>
      </c>
      <c r="C29" s="45">
        <v>10093909017</v>
      </c>
      <c r="D29" s="74" t="s">
        <v>79</v>
      </c>
      <c r="E29" s="77">
        <v>40066</v>
      </c>
      <c r="F29" s="45" t="s">
        <v>34</v>
      </c>
      <c r="G29" s="45" t="s">
        <v>48</v>
      </c>
      <c r="H29" s="85"/>
      <c r="I29" s="105">
        <v>4.9143518518518514E-4</v>
      </c>
      <c r="J29" s="86"/>
      <c r="K29" s="52"/>
      <c r="M29" s="82"/>
      <c r="N29" s="18"/>
      <c r="O29" s="18"/>
      <c r="P29" s="71"/>
      <c r="Q29" s="71"/>
      <c r="R29" s="71"/>
    </row>
    <row r="30" spans="1:18" ht="16.8" customHeight="1" x14ac:dyDescent="0.25">
      <c r="A30" s="46">
        <v>8</v>
      </c>
      <c r="B30" s="45" t="s">
        <v>146</v>
      </c>
      <c r="C30" s="45">
        <v>10094844863</v>
      </c>
      <c r="D30" s="74" t="s">
        <v>84</v>
      </c>
      <c r="E30" s="77">
        <v>39833</v>
      </c>
      <c r="F30" s="45" t="s">
        <v>26</v>
      </c>
      <c r="G30" s="45" t="s">
        <v>48</v>
      </c>
      <c r="H30" s="85"/>
      <c r="I30" s="105">
        <v>4.9304398148148146E-4</v>
      </c>
      <c r="J30" s="86"/>
      <c r="K30" s="52"/>
      <c r="M30" s="82"/>
      <c r="N30" s="18"/>
      <c r="O30" s="18"/>
      <c r="P30" s="71"/>
      <c r="Q30" s="71"/>
      <c r="R30" s="71"/>
    </row>
    <row r="31" spans="1:18" ht="16.8" customHeight="1" x14ac:dyDescent="0.25">
      <c r="A31" s="46">
        <v>9</v>
      </c>
      <c r="B31" s="45" t="s">
        <v>147</v>
      </c>
      <c r="C31" s="45">
        <v>10116830824</v>
      </c>
      <c r="D31" s="74" t="s">
        <v>88</v>
      </c>
      <c r="E31" s="77">
        <v>40463</v>
      </c>
      <c r="F31" s="45" t="s">
        <v>34</v>
      </c>
      <c r="G31" s="45" t="s">
        <v>48</v>
      </c>
      <c r="H31" s="85"/>
      <c r="I31" s="105">
        <v>4.9490740740740734E-4</v>
      </c>
      <c r="J31" s="86"/>
      <c r="K31" s="52"/>
      <c r="M31" s="82"/>
      <c r="N31" s="18"/>
      <c r="O31" s="18"/>
      <c r="P31" s="71"/>
      <c r="Q31" s="71"/>
      <c r="R31" s="71"/>
    </row>
    <row r="32" spans="1:18" ht="16.8" customHeight="1" x14ac:dyDescent="0.25">
      <c r="A32" s="46">
        <v>10</v>
      </c>
      <c r="B32" s="45" t="s">
        <v>148</v>
      </c>
      <c r="C32" s="45">
        <v>10115809694</v>
      </c>
      <c r="D32" s="74" t="s">
        <v>81</v>
      </c>
      <c r="E32" s="77">
        <v>40202</v>
      </c>
      <c r="F32" s="45" t="s">
        <v>34</v>
      </c>
      <c r="G32" s="45" t="s">
        <v>48</v>
      </c>
      <c r="H32" s="85"/>
      <c r="I32" s="105">
        <v>4.9791666666666669E-4</v>
      </c>
      <c r="J32" s="86"/>
      <c r="K32" s="52"/>
      <c r="M32" s="82"/>
      <c r="N32" s="18"/>
      <c r="O32" s="18"/>
      <c r="P32" s="71"/>
      <c r="Q32" s="71"/>
      <c r="R32" s="71"/>
    </row>
    <row r="33" spans="1:18" ht="16.8" customHeight="1" x14ac:dyDescent="0.25">
      <c r="A33" s="46">
        <v>11</v>
      </c>
      <c r="B33" s="45" t="s">
        <v>149</v>
      </c>
      <c r="C33" s="45">
        <v>10095126062</v>
      </c>
      <c r="D33" s="74" t="s">
        <v>83</v>
      </c>
      <c r="E33" s="77">
        <v>39821</v>
      </c>
      <c r="F33" s="45" t="s">
        <v>26</v>
      </c>
      <c r="G33" s="45" t="s">
        <v>48</v>
      </c>
      <c r="H33" s="85"/>
      <c r="I33" s="105">
        <v>5.0027777777777776E-4</v>
      </c>
      <c r="J33" s="86"/>
      <c r="K33" s="52"/>
      <c r="M33" s="82"/>
      <c r="N33" s="18"/>
      <c r="O33" s="18"/>
      <c r="P33" s="71"/>
      <c r="Q33" s="71"/>
      <c r="R33" s="71"/>
    </row>
    <row r="34" spans="1:18" ht="16.8" customHeight="1" x14ac:dyDescent="0.25">
      <c r="A34" s="46">
        <v>12</v>
      </c>
      <c r="B34" s="45" t="s">
        <v>150</v>
      </c>
      <c r="C34" s="45">
        <v>10115816566</v>
      </c>
      <c r="D34" s="74" t="s">
        <v>86</v>
      </c>
      <c r="E34" s="77">
        <v>40453</v>
      </c>
      <c r="F34" s="45" t="s">
        <v>34</v>
      </c>
      <c r="G34" s="45" t="s">
        <v>48</v>
      </c>
      <c r="H34" s="85"/>
      <c r="I34" s="105">
        <v>5.0682870370370367E-4</v>
      </c>
      <c r="J34" s="86"/>
      <c r="K34" s="52"/>
      <c r="M34" s="82"/>
      <c r="N34" s="18"/>
      <c r="O34" s="18"/>
      <c r="P34" s="71"/>
      <c r="Q34" s="71"/>
      <c r="R34" s="71"/>
    </row>
    <row r="35" spans="1:18" ht="16.8" customHeight="1" x14ac:dyDescent="0.25">
      <c r="A35" s="46">
        <v>13</v>
      </c>
      <c r="B35" s="45" t="s">
        <v>151</v>
      </c>
      <c r="C35" s="45">
        <v>10116101405</v>
      </c>
      <c r="D35" s="74" t="s">
        <v>82</v>
      </c>
      <c r="E35" s="77">
        <v>40257</v>
      </c>
      <c r="F35" s="45" t="s">
        <v>34</v>
      </c>
      <c r="G35" s="45" t="s">
        <v>48</v>
      </c>
      <c r="H35" s="85"/>
      <c r="I35" s="105">
        <v>5.112268518518519E-4</v>
      </c>
      <c r="J35" s="86"/>
      <c r="K35" s="52"/>
      <c r="M35" s="82"/>
      <c r="N35" s="18"/>
      <c r="O35" s="18"/>
      <c r="P35" s="71"/>
      <c r="Q35" s="71"/>
      <c r="R35" s="71"/>
    </row>
    <row r="36" spans="1:18" ht="16.8" customHeight="1" x14ac:dyDescent="0.25">
      <c r="A36" s="46">
        <v>14</v>
      </c>
      <c r="B36" s="45" t="s">
        <v>152</v>
      </c>
      <c r="C36" s="45">
        <v>10094919736</v>
      </c>
      <c r="D36" s="74" t="s">
        <v>90</v>
      </c>
      <c r="E36" s="77">
        <v>40234</v>
      </c>
      <c r="F36" s="45" t="s">
        <v>26</v>
      </c>
      <c r="G36" s="45" t="s">
        <v>48</v>
      </c>
      <c r="H36" s="85"/>
      <c r="I36" s="105">
        <v>5.1390046296296307E-4</v>
      </c>
      <c r="J36" s="86"/>
      <c r="K36" s="52"/>
      <c r="M36" s="82"/>
      <c r="N36" s="18"/>
      <c r="O36" s="18"/>
      <c r="P36" s="71"/>
      <c r="Q36" s="71"/>
      <c r="R36" s="71"/>
    </row>
    <row r="37" spans="1:18" ht="16.8" customHeight="1" x14ac:dyDescent="0.25">
      <c r="A37" s="46">
        <v>15</v>
      </c>
      <c r="B37" s="45" t="s">
        <v>153</v>
      </c>
      <c r="C37" s="45">
        <v>10094892050</v>
      </c>
      <c r="D37" s="74" t="s">
        <v>87</v>
      </c>
      <c r="E37" s="77">
        <v>40486</v>
      </c>
      <c r="F37" s="45" t="s">
        <v>34</v>
      </c>
      <c r="G37" s="45" t="s">
        <v>48</v>
      </c>
      <c r="H37" s="85"/>
      <c r="I37" s="105">
        <v>5.1747685185185186E-4</v>
      </c>
      <c r="J37" s="86"/>
      <c r="K37" s="52"/>
      <c r="M37" s="82"/>
      <c r="N37" s="18"/>
      <c r="O37" s="18"/>
      <c r="P37" s="71"/>
      <c r="Q37" s="71"/>
      <c r="R37" s="71"/>
    </row>
    <row r="38" spans="1:18" ht="16.8" customHeight="1" x14ac:dyDescent="0.25">
      <c r="A38" s="46">
        <v>16</v>
      </c>
      <c r="B38" s="45" t="s">
        <v>154</v>
      </c>
      <c r="C38" s="45">
        <v>10092392177</v>
      </c>
      <c r="D38" s="74" t="s">
        <v>89</v>
      </c>
      <c r="E38" s="77">
        <v>40030</v>
      </c>
      <c r="F38" s="45" t="s">
        <v>26</v>
      </c>
      <c r="G38" s="45" t="s">
        <v>48</v>
      </c>
      <c r="H38" s="85"/>
      <c r="I38" s="105">
        <v>5.2118055555555565E-4</v>
      </c>
      <c r="J38" s="86"/>
      <c r="K38" s="52"/>
      <c r="M38" s="82"/>
      <c r="N38" s="18"/>
      <c r="O38" s="18"/>
      <c r="P38" s="71"/>
      <c r="Q38" s="71"/>
      <c r="R38" s="71"/>
    </row>
    <row r="39" spans="1:18" ht="16.8" customHeight="1" x14ac:dyDescent="0.25">
      <c r="A39" s="46">
        <v>17</v>
      </c>
      <c r="B39" s="45" t="s">
        <v>155</v>
      </c>
      <c r="C39" s="45">
        <v>10091865650</v>
      </c>
      <c r="D39" s="74" t="s">
        <v>85</v>
      </c>
      <c r="E39" s="77">
        <v>39919</v>
      </c>
      <c r="F39" s="45" t="s">
        <v>26</v>
      </c>
      <c r="G39" s="45" t="s">
        <v>48</v>
      </c>
      <c r="H39" s="85"/>
      <c r="I39" s="105">
        <v>5.2280092592592591E-4</v>
      </c>
      <c r="J39" s="86"/>
      <c r="K39" s="52"/>
      <c r="M39" s="82"/>
      <c r="N39" s="18"/>
      <c r="O39" s="18"/>
      <c r="P39" s="71"/>
      <c r="Q39" s="71"/>
      <c r="R39" s="71"/>
    </row>
    <row r="40" spans="1:18" ht="16.8" customHeight="1" x14ac:dyDescent="0.25">
      <c r="A40" s="46">
        <v>18</v>
      </c>
      <c r="B40" s="45" t="s">
        <v>156</v>
      </c>
      <c r="C40" s="45">
        <v>10120952516</v>
      </c>
      <c r="D40" s="74" t="s">
        <v>198</v>
      </c>
      <c r="E40" s="77">
        <v>39814</v>
      </c>
      <c r="F40" s="45" t="s">
        <v>34</v>
      </c>
      <c r="G40" s="45" t="s">
        <v>72</v>
      </c>
      <c r="H40" s="85"/>
      <c r="I40" s="105">
        <v>5.2672453703703703E-4</v>
      </c>
      <c r="J40" s="34"/>
      <c r="K40" s="52"/>
      <c r="M40" s="82"/>
      <c r="N40" s="18"/>
      <c r="O40" s="18"/>
      <c r="P40" s="71"/>
      <c r="Q40" s="71"/>
      <c r="R40" s="71"/>
    </row>
    <row r="41" spans="1:18" ht="16.8" customHeight="1" x14ac:dyDescent="0.25">
      <c r="A41" s="46">
        <v>19</v>
      </c>
      <c r="B41" s="45" t="s">
        <v>157</v>
      </c>
      <c r="C41" s="45">
        <v>10120951405</v>
      </c>
      <c r="D41" s="74" t="s">
        <v>197</v>
      </c>
      <c r="E41" s="77">
        <v>39814</v>
      </c>
      <c r="F41" s="45" t="s">
        <v>34</v>
      </c>
      <c r="G41" s="45" t="s">
        <v>72</v>
      </c>
      <c r="H41" s="85"/>
      <c r="I41" s="105">
        <v>5.3694444444444438E-4</v>
      </c>
      <c r="J41" s="34"/>
      <c r="K41" s="52"/>
      <c r="M41" s="82"/>
      <c r="N41" s="18"/>
      <c r="O41" s="18"/>
      <c r="P41" s="71"/>
      <c r="Q41" s="71"/>
      <c r="R41" s="71"/>
    </row>
    <row r="42" spans="1:18" ht="16.8" customHeight="1" x14ac:dyDescent="0.25">
      <c r="A42" s="46">
        <v>20</v>
      </c>
      <c r="B42" s="45" t="s">
        <v>158</v>
      </c>
      <c r="C42" s="45">
        <v>10115492123</v>
      </c>
      <c r="D42" s="74" t="s">
        <v>91</v>
      </c>
      <c r="E42" s="77">
        <v>40369</v>
      </c>
      <c r="F42" s="45" t="s">
        <v>34</v>
      </c>
      <c r="G42" s="45" t="s">
        <v>48</v>
      </c>
      <c r="H42" s="85"/>
      <c r="I42" s="105">
        <v>5.3953703703703705E-4</v>
      </c>
      <c r="J42" s="34"/>
      <c r="K42" s="52"/>
      <c r="M42" s="82"/>
      <c r="N42" s="18"/>
      <c r="O42" s="18"/>
      <c r="P42" s="71"/>
      <c r="Q42" s="71"/>
      <c r="R42" s="71"/>
    </row>
    <row r="43" spans="1:18" ht="16.8" customHeight="1" x14ac:dyDescent="0.25">
      <c r="A43" s="46">
        <v>21</v>
      </c>
      <c r="B43" s="45" t="s">
        <v>159</v>
      </c>
      <c r="C43" s="45">
        <v>10142878657</v>
      </c>
      <c r="D43" s="156" t="s">
        <v>92</v>
      </c>
      <c r="E43" s="77">
        <v>40401</v>
      </c>
      <c r="F43" s="45" t="s">
        <v>35</v>
      </c>
      <c r="G43" s="45" t="s">
        <v>73</v>
      </c>
      <c r="H43" s="85"/>
      <c r="I43" s="105">
        <v>5.4662037037037038E-4</v>
      </c>
      <c r="J43" s="34"/>
      <c r="K43" s="52"/>
      <c r="M43" s="82"/>
      <c r="N43" s="18"/>
      <c r="O43" s="18"/>
      <c r="P43" s="71"/>
      <c r="Q43" s="71"/>
      <c r="R43" s="71"/>
    </row>
    <row r="44" spans="1:18" ht="16.8" customHeight="1" x14ac:dyDescent="0.25">
      <c r="A44" s="46">
        <v>22</v>
      </c>
      <c r="B44" s="45" t="s">
        <v>160</v>
      </c>
      <c r="C44" s="45">
        <v>10094849513</v>
      </c>
      <c r="D44" s="74" t="s">
        <v>93</v>
      </c>
      <c r="E44" s="77">
        <v>40049</v>
      </c>
      <c r="F44" s="45" t="s">
        <v>26</v>
      </c>
      <c r="G44" s="45" t="s">
        <v>48</v>
      </c>
      <c r="H44" s="85"/>
      <c r="I44" s="105">
        <v>5.5358796296296297E-4</v>
      </c>
      <c r="J44" s="34"/>
      <c r="K44" s="52"/>
      <c r="M44" s="82"/>
      <c r="N44" s="18"/>
      <c r="O44" s="18"/>
      <c r="P44" s="71"/>
      <c r="Q44" s="71"/>
      <c r="R44" s="71"/>
    </row>
    <row r="45" spans="1:18" ht="16.8" customHeight="1" x14ac:dyDescent="0.25">
      <c r="A45" s="46" t="s">
        <v>69</v>
      </c>
      <c r="B45" s="45" t="s">
        <v>161</v>
      </c>
      <c r="C45" s="45">
        <v>10104089569</v>
      </c>
      <c r="D45" s="74" t="s">
        <v>95</v>
      </c>
      <c r="E45" s="77">
        <v>40057</v>
      </c>
      <c r="F45" s="45" t="s">
        <v>26</v>
      </c>
      <c r="G45" s="45" t="s">
        <v>48</v>
      </c>
      <c r="H45" s="85"/>
      <c r="I45" s="105"/>
      <c r="J45" s="34"/>
      <c r="K45" s="52"/>
      <c r="M45" s="82"/>
      <c r="N45" s="18"/>
      <c r="O45" s="18"/>
      <c r="P45" s="71"/>
      <c r="Q45" s="71"/>
      <c r="R45" s="71"/>
    </row>
    <row r="46" spans="1:18" ht="16.8" customHeight="1" x14ac:dyDescent="0.25">
      <c r="A46" s="46" t="s">
        <v>69</v>
      </c>
      <c r="B46" s="45" t="s">
        <v>162</v>
      </c>
      <c r="C46" s="45">
        <v>10089788941</v>
      </c>
      <c r="D46" s="74" t="s">
        <v>94</v>
      </c>
      <c r="E46" s="77">
        <v>40339</v>
      </c>
      <c r="F46" s="45" t="s">
        <v>34</v>
      </c>
      <c r="G46" s="45" t="s">
        <v>48</v>
      </c>
      <c r="H46" s="85"/>
      <c r="I46" s="105"/>
      <c r="J46" s="34"/>
      <c r="K46" s="52"/>
      <c r="M46" s="82"/>
      <c r="N46" s="18"/>
      <c r="O46" s="18"/>
      <c r="P46" s="71"/>
      <c r="Q46" s="71"/>
      <c r="R46" s="71"/>
    </row>
    <row r="47" spans="1:18" ht="16.8" customHeight="1" thickBot="1" x14ac:dyDescent="0.3">
      <c r="A47" s="97" t="s">
        <v>69</v>
      </c>
      <c r="B47" s="98" t="s">
        <v>163</v>
      </c>
      <c r="C47" s="98">
        <v>10094560129</v>
      </c>
      <c r="D47" s="155" t="s">
        <v>199</v>
      </c>
      <c r="E47" s="100">
        <v>40488</v>
      </c>
      <c r="F47" s="98" t="s">
        <v>35</v>
      </c>
      <c r="G47" s="98" t="s">
        <v>72</v>
      </c>
      <c r="H47" s="101"/>
      <c r="I47" s="106"/>
      <c r="J47" s="104"/>
      <c r="K47" s="103"/>
      <c r="M47" s="82"/>
      <c r="N47" s="18"/>
      <c r="O47" s="18"/>
      <c r="P47" s="71"/>
      <c r="Q47" s="71"/>
      <c r="R47" s="71"/>
    </row>
    <row r="48" spans="1:18" ht="15.6" customHeight="1" thickTop="1" thickBot="1" x14ac:dyDescent="0.35">
      <c r="A48" s="19"/>
      <c r="B48" s="20"/>
      <c r="C48" s="19"/>
      <c r="D48" s="21"/>
      <c r="E48" s="22"/>
      <c r="F48" s="23"/>
      <c r="G48" s="22"/>
      <c r="H48" s="64"/>
      <c r="I48" s="24"/>
      <c r="J48" s="24"/>
      <c r="K48" s="24"/>
      <c r="M48" s="82"/>
      <c r="N48" s="18"/>
      <c r="O48" s="18"/>
      <c r="P48" s="71"/>
      <c r="Q48" s="71"/>
      <c r="R48" s="71"/>
    </row>
    <row r="49" spans="1:18" ht="15" thickTop="1" x14ac:dyDescent="0.25">
      <c r="A49" s="114" t="s">
        <v>3</v>
      </c>
      <c r="B49" s="115"/>
      <c r="C49" s="115"/>
      <c r="D49" s="115"/>
      <c r="E49" s="36"/>
      <c r="F49" s="36"/>
      <c r="G49" s="115" t="s">
        <v>4</v>
      </c>
      <c r="H49" s="115"/>
      <c r="I49" s="115"/>
      <c r="J49" s="115"/>
      <c r="K49" s="116"/>
      <c r="M49" s="82"/>
      <c r="N49" s="18"/>
      <c r="O49" s="18"/>
      <c r="P49" s="71"/>
      <c r="Q49" s="71"/>
      <c r="R49" s="71"/>
    </row>
    <row r="50" spans="1:18" ht="14.4" x14ac:dyDescent="0.25">
      <c r="A50" s="38" t="s">
        <v>39</v>
      </c>
      <c r="B50" s="28"/>
      <c r="C50" s="47"/>
      <c r="D50" s="39"/>
      <c r="E50" s="4"/>
      <c r="F50" s="4"/>
      <c r="G50" s="25" t="s">
        <v>25</v>
      </c>
      <c r="H50" s="76">
        <v>4</v>
      </c>
      <c r="I50" s="49"/>
      <c r="J50" s="25" t="s">
        <v>23</v>
      </c>
      <c r="K50" s="33">
        <f>COUNTIF(F$21:F144,"ЗМС")</f>
        <v>0</v>
      </c>
      <c r="M50" s="82"/>
      <c r="N50" s="18"/>
      <c r="O50" s="18"/>
      <c r="P50" s="71"/>
      <c r="Q50" s="71"/>
      <c r="R50" s="71"/>
    </row>
    <row r="51" spans="1:18" ht="14.4" x14ac:dyDescent="0.25">
      <c r="A51" s="38" t="s">
        <v>40</v>
      </c>
      <c r="B51" s="28"/>
      <c r="C51" s="48"/>
      <c r="D51" s="39"/>
      <c r="E51" s="37"/>
      <c r="F51" s="37"/>
      <c r="G51" s="25" t="s">
        <v>18</v>
      </c>
      <c r="H51" s="75">
        <f>H52+H56</f>
        <v>25</v>
      </c>
      <c r="I51" s="50"/>
      <c r="J51" s="25" t="s">
        <v>16</v>
      </c>
      <c r="K51" s="33">
        <f>COUNTIF(F$21:F144,"МСМК")</f>
        <v>0</v>
      </c>
      <c r="M51" s="82"/>
      <c r="N51" s="18"/>
      <c r="O51" s="18"/>
      <c r="P51" s="71"/>
      <c r="Q51" s="71"/>
      <c r="R51" s="71"/>
    </row>
    <row r="52" spans="1:18" ht="14.4" x14ac:dyDescent="0.25">
      <c r="A52" s="38" t="s">
        <v>41</v>
      </c>
      <c r="B52" s="28"/>
      <c r="C52" s="28"/>
      <c r="D52" s="39"/>
      <c r="E52" s="37"/>
      <c r="F52" s="37"/>
      <c r="G52" s="25" t="s">
        <v>19</v>
      </c>
      <c r="H52" s="75">
        <f>H53+H54+H55</f>
        <v>22</v>
      </c>
      <c r="I52" s="50"/>
      <c r="J52" s="25" t="s">
        <v>17</v>
      </c>
      <c r="K52" s="33">
        <f>COUNTIF(F$21:F65,"МС")</f>
        <v>0</v>
      </c>
      <c r="M52" s="82"/>
      <c r="N52" s="18"/>
      <c r="O52" s="18"/>
      <c r="P52" s="71"/>
      <c r="Q52" s="71"/>
      <c r="R52" s="71"/>
    </row>
    <row r="53" spans="1:18" ht="14.4" x14ac:dyDescent="0.25">
      <c r="A53" s="38" t="s">
        <v>42</v>
      </c>
      <c r="B53" s="28"/>
      <c r="C53" s="28"/>
      <c r="D53" s="39"/>
      <c r="E53" s="37"/>
      <c r="F53" s="37"/>
      <c r="G53" s="25" t="s">
        <v>20</v>
      </c>
      <c r="H53" s="75">
        <f>COUNT(A23:A47)</f>
        <v>22</v>
      </c>
      <c r="I53" s="50"/>
      <c r="J53" s="25" t="s">
        <v>24</v>
      </c>
      <c r="K53" s="33">
        <f>COUNTIF(F$20:F65,"КМС")</f>
        <v>0</v>
      </c>
      <c r="M53" s="82"/>
      <c r="N53" s="18"/>
      <c r="O53" s="18"/>
      <c r="P53" s="71"/>
      <c r="Q53" s="71"/>
      <c r="R53" s="71"/>
    </row>
    <row r="54" spans="1:18" ht="14.4" x14ac:dyDescent="0.25">
      <c r="A54" s="40"/>
      <c r="B54" s="28"/>
      <c r="C54" s="28"/>
      <c r="D54" s="39"/>
      <c r="G54" s="25" t="s">
        <v>21</v>
      </c>
      <c r="H54" s="75">
        <f>COUNTIF(A23:A47,"НФ")</f>
        <v>0</v>
      </c>
      <c r="I54" s="50"/>
      <c r="J54" s="25" t="s">
        <v>26</v>
      </c>
      <c r="K54" s="33">
        <f>COUNTIF(F$23:F143,"1 СР")</f>
        <v>12</v>
      </c>
      <c r="M54" s="82"/>
      <c r="N54" s="18"/>
      <c r="O54" s="18"/>
      <c r="P54" s="71"/>
      <c r="Q54" s="71"/>
      <c r="R54" s="71"/>
    </row>
    <row r="55" spans="1:18" ht="14.4" x14ac:dyDescent="0.25">
      <c r="A55" s="41"/>
      <c r="B55" s="15"/>
      <c r="C55" s="14"/>
      <c r="D55" s="39"/>
      <c r="G55" s="25" t="s">
        <v>28</v>
      </c>
      <c r="H55" s="75">
        <f>COUNTIF(A23:A47,"ДСКВ")</f>
        <v>0</v>
      </c>
      <c r="I55" s="50"/>
      <c r="J55" s="25" t="s">
        <v>35</v>
      </c>
      <c r="K55" s="33">
        <f>COUNTIF(F$23:F143,"2 СР")</f>
        <v>2</v>
      </c>
    </row>
    <row r="56" spans="1:18" ht="14.4" x14ac:dyDescent="0.25">
      <c r="A56" s="27"/>
      <c r="B56" s="28"/>
      <c r="C56" s="28"/>
      <c r="D56" s="39"/>
      <c r="E56" s="37"/>
      <c r="F56" s="37"/>
      <c r="G56" s="25" t="s">
        <v>22</v>
      </c>
      <c r="H56" s="75">
        <f>COUNTIF(A23:A47,"НС")</f>
        <v>3</v>
      </c>
      <c r="I56" s="51"/>
      <c r="J56" s="25" t="s">
        <v>34</v>
      </c>
      <c r="K56" s="33">
        <f>COUNTIF(F$23:F143,"3 СР")</f>
        <v>11</v>
      </c>
    </row>
    <row r="57" spans="1:18" ht="5.25" customHeight="1" x14ac:dyDescent="0.25">
      <c r="A57" s="27"/>
      <c r="B57" s="28"/>
      <c r="C57" s="28"/>
      <c r="D57" s="28"/>
      <c r="E57" s="28"/>
      <c r="F57" s="28"/>
      <c r="G57" s="15"/>
      <c r="H57" s="29"/>
      <c r="I57" s="29"/>
      <c r="J57" s="30"/>
      <c r="K57" s="26"/>
    </row>
    <row r="58" spans="1:18" ht="15.6" x14ac:dyDescent="0.25">
      <c r="A58" s="78"/>
      <c r="B58" s="79"/>
      <c r="C58" s="79"/>
      <c r="D58" s="117" t="s">
        <v>8</v>
      </c>
      <c r="E58" s="117"/>
      <c r="F58" s="117"/>
      <c r="G58" s="117" t="s">
        <v>33</v>
      </c>
      <c r="H58" s="117"/>
      <c r="I58" s="117"/>
      <c r="J58" s="117"/>
      <c r="K58" s="118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9"/>
    </row>
    <row r="60" spans="1:18" x14ac:dyDescent="0.25">
      <c r="A60" s="93"/>
      <c r="D60" s="94"/>
      <c r="E60" s="94"/>
      <c r="F60" s="94"/>
      <c r="G60" s="94"/>
      <c r="H60" s="62"/>
      <c r="I60" s="94"/>
      <c r="J60" s="94"/>
      <c r="K60" s="95"/>
    </row>
    <row r="61" spans="1:18" x14ac:dyDescent="0.25">
      <c r="A61" s="93"/>
      <c r="D61" s="94"/>
      <c r="E61" s="94"/>
      <c r="F61" s="94"/>
      <c r="G61" s="94"/>
      <c r="H61" s="62"/>
      <c r="I61" s="94"/>
      <c r="J61" s="94"/>
      <c r="K61" s="95"/>
    </row>
    <row r="62" spans="1:18" x14ac:dyDescent="0.25">
      <c r="A62" s="93"/>
      <c r="D62" s="94"/>
      <c r="E62" s="94"/>
      <c r="F62" s="94"/>
      <c r="G62" s="94"/>
      <c r="H62" s="62"/>
      <c r="I62" s="94"/>
      <c r="J62" s="94"/>
      <c r="K62" s="95"/>
    </row>
    <row r="63" spans="1:18" x14ac:dyDescent="0.25">
      <c r="A63" s="93"/>
      <c r="D63" s="94"/>
      <c r="E63" s="94"/>
      <c r="F63" s="94"/>
      <c r="G63" s="94"/>
      <c r="H63" s="62"/>
      <c r="I63" s="94"/>
      <c r="J63" s="94"/>
      <c r="K63" s="95"/>
    </row>
    <row r="64" spans="1:18" s="82" customFormat="1" ht="13.8" customHeight="1" thickBot="1" x14ac:dyDescent="0.3">
      <c r="A64" s="80"/>
      <c r="B64" s="81"/>
      <c r="C64" s="81"/>
      <c r="D64" s="110" t="str">
        <f>G17</f>
        <v>СМОЛЬНИКОВ А.В. (1 кат., Москва)</v>
      </c>
      <c r="E64" s="110"/>
      <c r="F64" s="110"/>
      <c r="G64" s="110" t="str">
        <f>G18</f>
        <v>ГВОЗДЕВ К.Е. (1 кат., Москва)</v>
      </c>
      <c r="H64" s="110"/>
      <c r="I64" s="110"/>
      <c r="J64" s="110"/>
      <c r="K64" s="111"/>
      <c r="P64" s="83"/>
      <c r="Q64" s="83"/>
      <c r="R64" s="83"/>
    </row>
    <row r="65" ht="14.4" thickTop="1" x14ac:dyDescent="0.25"/>
  </sheetData>
  <mergeCells count="38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K21:K22"/>
    <mergeCell ref="A13:D13"/>
    <mergeCell ref="A14:D14"/>
    <mergeCell ref="A15:G15"/>
    <mergeCell ref="H15:K15"/>
    <mergeCell ref="H16:K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D64:F64"/>
    <mergeCell ref="G64:I64"/>
    <mergeCell ref="J64:K64"/>
    <mergeCell ref="A49:D49"/>
    <mergeCell ref="G49:K49"/>
    <mergeCell ref="D58:F58"/>
    <mergeCell ref="G58:I58"/>
    <mergeCell ref="J58:K58"/>
    <mergeCell ref="A59:E59"/>
    <mergeCell ref="F59:K59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0F85-971D-447B-ADE6-211B75AC28B8}">
  <sheetPr>
    <tabColor theme="3" tint="-0.249977111117893"/>
    <pageSetUpPr fitToPage="1"/>
  </sheetPr>
  <dimension ref="A1:R47"/>
  <sheetViews>
    <sheetView topLeftCell="A4" zoomScale="50" zoomScaleNormal="50" zoomScaleSheetLayoutView="89" workbookViewId="0">
      <selection activeCell="G56" sqref="G56"/>
    </sheetView>
  </sheetViews>
  <sheetFormatPr defaultColWidth="9.109375" defaultRowHeight="13.8" x14ac:dyDescent="0.25"/>
  <cols>
    <col min="1" max="1" width="7" style="2" customWidth="1"/>
    <col min="2" max="2" width="7.77734375" style="94" customWidth="1"/>
    <col min="3" max="3" width="12.109375" style="94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15.5546875" style="2" customWidth="1"/>
    <col min="10" max="10" width="13.77734375" style="2" customWidth="1"/>
    <col min="11" max="11" width="13.109375" style="2" customWidth="1"/>
    <col min="12" max="12" width="9.109375" style="2"/>
    <col min="13" max="13" width="9.109375" style="2" customWidth="1"/>
    <col min="14" max="15" width="9.109375" style="2"/>
    <col min="16" max="18" width="9.109375" style="58"/>
    <col min="19" max="16384" width="9.109375" style="2"/>
  </cols>
  <sheetData>
    <row r="1" spans="1:18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87"/>
      <c r="M1" s="84"/>
    </row>
    <row r="2" spans="1:18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87"/>
      <c r="M2" s="84"/>
    </row>
    <row r="3" spans="1:18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87"/>
      <c r="M3" s="84"/>
    </row>
    <row r="4" spans="1:18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8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N5"/>
    </row>
    <row r="6" spans="1:18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P6" s="70"/>
      <c r="Q6" s="70"/>
      <c r="R6" s="70"/>
    </row>
    <row r="7" spans="1:18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P7" s="70"/>
      <c r="Q7" s="70"/>
      <c r="R7" s="70"/>
    </row>
    <row r="8" spans="1:18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P8" s="70"/>
      <c r="Q8" s="70"/>
      <c r="R8" s="70"/>
    </row>
    <row r="9" spans="1:18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8" ht="19.95" customHeight="1" x14ac:dyDescent="0.25">
      <c r="A10" s="144" t="s">
        <v>128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8" ht="19.95" customHeight="1" x14ac:dyDescent="0.25">
      <c r="A11" s="144" t="s">
        <v>96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6"/>
    </row>
    <row r="12" spans="1:18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9"/>
    </row>
    <row r="13" spans="1:18" ht="15.6" x14ac:dyDescent="0.25">
      <c r="A13" s="125" t="s">
        <v>53</v>
      </c>
      <c r="B13" s="126"/>
      <c r="C13" s="126"/>
      <c r="D13" s="126"/>
      <c r="E13" s="5"/>
      <c r="F13" s="5"/>
      <c r="G13" s="96" t="s">
        <v>37</v>
      </c>
      <c r="H13" s="59" t="s">
        <v>55</v>
      </c>
      <c r="I13" s="5"/>
      <c r="J13" s="6"/>
      <c r="K13" s="56" t="s">
        <v>129</v>
      </c>
    </row>
    <row r="14" spans="1:18" ht="15.6" x14ac:dyDescent="0.25">
      <c r="A14" s="127" t="s">
        <v>130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8"/>
      <c r="K14" s="57" t="s">
        <v>97</v>
      </c>
    </row>
    <row r="15" spans="1:18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3"/>
    </row>
    <row r="16" spans="1:18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6"/>
    </row>
    <row r="17" spans="1:18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43"/>
      <c r="K17" s="55">
        <v>5</v>
      </c>
    </row>
    <row r="18" spans="1:18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43"/>
      <c r="K18" s="55">
        <v>1</v>
      </c>
    </row>
    <row r="19" spans="1:18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42"/>
      <c r="K19" s="88">
        <v>420</v>
      </c>
    </row>
    <row r="20" spans="1:18" ht="13.2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17"/>
      <c r="K20" s="17"/>
    </row>
    <row r="21" spans="1:18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/>
      <c r="I21" s="121" t="s">
        <v>131</v>
      </c>
      <c r="J21" s="123" t="s">
        <v>31</v>
      </c>
      <c r="K21" s="112" t="s">
        <v>11</v>
      </c>
      <c r="M21" s="82"/>
      <c r="P21" s="71"/>
      <c r="Q21" s="71"/>
      <c r="R21" s="71"/>
    </row>
    <row r="22" spans="1:18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24"/>
      <c r="K22" s="113"/>
      <c r="M22" s="82"/>
      <c r="P22" s="71"/>
      <c r="Q22" s="71"/>
      <c r="R22" s="71"/>
    </row>
    <row r="23" spans="1:18" ht="16.8" customHeight="1" x14ac:dyDescent="0.25">
      <c r="A23" s="46">
        <v>1</v>
      </c>
      <c r="B23" s="45" t="s">
        <v>164</v>
      </c>
      <c r="C23" s="45">
        <v>10091081768</v>
      </c>
      <c r="D23" s="74" t="s">
        <v>98</v>
      </c>
      <c r="E23" s="77">
        <v>39228</v>
      </c>
      <c r="F23" s="45" t="s">
        <v>24</v>
      </c>
      <c r="G23" s="45" t="s">
        <v>66</v>
      </c>
      <c r="H23" s="85"/>
      <c r="I23" s="105">
        <v>4.7900462962962973E-4</v>
      </c>
      <c r="J23" s="86"/>
      <c r="K23" s="52"/>
      <c r="M23" s="82"/>
      <c r="N23" s="18"/>
      <c r="O23" s="18"/>
      <c r="P23" s="71"/>
      <c r="Q23" s="71"/>
      <c r="R23" s="71"/>
    </row>
    <row r="24" spans="1:18" ht="16.8" customHeight="1" x14ac:dyDescent="0.25">
      <c r="A24" s="46">
        <v>2</v>
      </c>
      <c r="B24" s="45" t="s">
        <v>147</v>
      </c>
      <c r="C24" s="45">
        <v>10089792779</v>
      </c>
      <c r="D24" s="74" t="s">
        <v>104</v>
      </c>
      <c r="E24" s="77">
        <v>39524</v>
      </c>
      <c r="F24" s="45" t="s">
        <v>26</v>
      </c>
      <c r="G24" s="45" t="s">
        <v>48</v>
      </c>
      <c r="H24" s="85"/>
      <c r="I24" s="105">
        <v>4.9081018518518516E-4</v>
      </c>
      <c r="J24" s="86"/>
      <c r="K24" s="52"/>
      <c r="M24" s="82"/>
      <c r="N24" s="18"/>
      <c r="O24" s="18"/>
      <c r="P24" s="71"/>
      <c r="Q24" s="71"/>
      <c r="R24" s="71"/>
    </row>
    <row r="25" spans="1:18" ht="16.8" customHeight="1" x14ac:dyDescent="0.25">
      <c r="A25" s="46">
        <v>3</v>
      </c>
      <c r="B25" s="45" t="s">
        <v>165</v>
      </c>
      <c r="C25" s="45">
        <v>10077945039</v>
      </c>
      <c r="D25" s="74" t="s">
        <v>105</v>
      </c>
      <c r="E25" s="77">
        <v>39438</v>
      </c>
      <c r="F25" s="45" t="s">
        <v>24</v>
      </c>
      <c r="G25" s="45" t="s">
        <v>48</v>
      </c>
      <c r="H25" s="85"/>
      <c r="I25" s="105">
        <v>5.0861111111111116E-4</v>
      </c>
      <c r="J25" s="86"/>
      <c r="K25" s="52"/>
      <c r="M25" s="82"/>
      <c r="N25" s="18"/>
      <c r="O25" s="18"/>
      <c r="P25" s="71"/>
      <c r="Q25" s="71"/>
      <c r="R25" s="71"/>
    </row>
    <row r="26" spans="1:18" ht="16.8" customHeight="1" x14ac:dyDescent="0.25">
      <c r="A26" s="46">
        <v>4</v>
      </c>
      <c r="B26" s="45" t="s">
        <v>166</v>
      </c>
      <c r="C26" s="45">
        <v>10104993083</v>
      </c>
      <c r="D26" s="74" t="s">
        <v>100</v>
      </c>
      <c r="E26" s="77">
        <v>39273</v>
      </c>
      <c r="F26" s="45" t="s">
        <v>24</v>
      </c>
      <c r="G26" s="45" t="s">
        <v>47</v>
      </c>
      <c r="H26" s="85"/>
      <c r="I26" s="105">
        <v>5.4178240740740738E-4</v>
      </c>
      <c r="J26" s="86"/>
      <c r="K26" s="52"/>
      <c r="M26" s="82"/>
      <c r="N26" s="18"/>
      <c r="O26" s="18"/>
      <c r="P26" s="71"/>
      <c r="Q26" s="71"/>
      <c r="R26" s="71"/>
    </row>
    <row r="27" spans="1:18" ht="16.8" customHeight="1" x14ac:dyDescent="0.25">
      <c r="A27" s="46">
        <v>5</v>
      </c>
      <c r="B27" s="45" t="s">
        <v>167</v>
      </c>
      <c r="C27" s="45">
        <v>10120290084</v>
      </c>
      <c r="D27" s="74" t="s">
        <v>107</v>
      </c>
      <c r="E27" s="77">
        <v>39491</v>
      </c>
      <c r="F27" s="45" t="s">
        <v>26</v>
      </c>
      <c r="G27" s="45" t="s">
        <v>48</v>
      </c>
      <c r="H27" s="85"/>
      <c r="I27" s="105">
        <v>5.4524305555555554E-4</v>
      </c>
      <c r="J27" s="86"/>
      <c r="K27" s="52"/>
      <c r="M27" s="82"/>
      <c r="N27" s="18"/>
      <c r="O27" s="18"/>
      <c r="P27" s="71"/>
      <c r="Q27" s="71"/>
      <c r="R27" s="71"/>
    </row>
    <row r="28" spans="1:18" ht="16.8" customHeight="1" x14ac:dyDescent="0.25">
      <c r="A28" s="46">
        <v>6</v>
      </c>
      <c r="B28" s="45" t="s">
        <v>168</v>
      </c>
      <c r="C28" s="45">
        <v>10112255050</v>
      </c>
      <c r="D28" s="74" t="s">
        <v>99</v>
      </c>
      <c r="E28" s="77">
        <v>39244</v>
      </c>
      <c r="F28" s="45" t="s">
        <v>24</v>
      </c>
      <c r="G28" s="45" t="s">
        <v>47</v>
      </c>
      <c r="H28" s="85"/>
      <c r="I28" s="105">
        <v>5.4574074074074084E-4</v>
      </c>
      <c r="J28" s="86"/>
      <c r="K28" s="52"/>
      <c r="M28" s="82"/>
      <c r="N28" s="18"/>
      <c r="O28" s="18"/>
      <c r="P28" s="71"/>
      <c r="Q28" s="71"/>
      <c r="R28" s="71"/>
    </row>
    <row r="29" spans="1:18" ht="16.8" customHeight="1" thickBot="1" x14ac:dyDescent="0.3">
      <c r="A29" s="97">
        <v>7</v>
      </c>
      <c r="B29" s="98" t="s">
        <v>169</v>
      </c>
      <c r="C29" s="98">
        <v>10125036519</v>
      </c>
      <c r="D29" s="99" t="s">
        <v>106</v>
      </c>
      <c r="E29" s="100">
        <v>39698</v>
      </c>
      <c r="F29" s="98" t="s">
        <v>26</v>
      </c>
      <c r="G29" s="98" t="s">
        <v>48</v>
      </c>
      <c r="H29" s="101"/>
      <c r="I29" s="106">
        <v>5.4770833333333332E-4</v>
      </c>
      <c r="J29" s="102"/>
      <c r="K29" s="103"/>
      <c r="M29" s="82"/>
      <c r="N29" s="18"/>
      <c r="O29" s="18"/>
      <c r="P29" s="71"/>
      <c r="Q29" s="71"/>
      <c r="R29" s="71"/>
    </row>
    <row r="30" spans="1:18" ht="15.6" customHeight="1" thickTop="1" thickBot="1" x14ac:dyDescent="0.35">
      <c r="A30" s="19"/>
      <c r="B30" s="20"/>
      <c r="C30" s="19"/>
      <c r="D30" s="21"/>
      <c r="E30" s="22"/>
      <c r="F30" s="23"/>
      <c r="G30" s="22"/>
      <c r="H30" s="64"/>
      <c r="I30" s="24"/>
      <c r="J30" s="24"/>
      <c r="K30" s="24"/>
      <c r="M30" s="82"/>
      <c r="N30" s="18"/>
      <c r="O30" s="18"/>
      <c r="P30" s="71"/>
      <c r="Q30" s="71"/>
      <c r="R30" s="71"/>
    </row>
    <row r="31" spans="1:18" ht="15" thickTop="1" x14ac:dyDescent="0.25">
      <c r="A31" s="114" t="s">
        <v>3</v>
      </c>
      <c r="B31" s="115"/>
      <c r="C31" s="115"/>
      <c r="D31" s="115"/>
      <c r="E31" s="36"/>
      <c r="F31" s="36"/>
      <c r="G31" s="115" t="s">
        <v>4</v>
      </c>
      <c r="H31" s="115"/>
      <c r="I31" s="115"/>
      <c r="J31" s="115"/>
      <c r="K31" s="116"/>
      <c r="M31" s="82"/>
      <c r="N31" s="18"/>
      <c r="O31" s="18"/>
      <c r="P31" s="71"/>
      <c r="Q31" s="71"/>
      <c r="R31" s="71"/>
    </row>
    <row r="32" spans="1:18" ht="14.4" x14ac:dyDescent="0.25">
      <c r="A32" s="38" t="s">
        <v>39</v>
      </c>
      <c r="B32" s="28"/>
      <c r="C32" s="47"/>
      <c r="D32" s="39"/>
      <c r="E32" s="4"/>
      <c r="F32" s="4"/>
      <c r="G32" s="25" t="s">
        <v>25</v>
      </c>
      <c r="H32" s="76">
        <v>3</v>
      </c>
      <c r="I32" s="49"/>
      <c r="J32" s="25" t="s">
        <v>23</v>
      </c>
      <c r="K32" s="33">
        <f>COUNTIF(F$21:F126,"ЗМС")</f>
        <v>0</v>
      </c>
      <c r="M32" s="82"/>
      <c r="N32" s="18"/>
      <c r="O32" s="18"/>
      <c r="P32" s="71"/>
      <c r="Q32" s="71"/>
      <c r="R32" s="71"/>
    </row>
    <row r="33" spans="1:18" ht="14.4" x14ac:dyDescent="0.25">
      <c r="A33" s="38" t="s">
        <v>40</v>
      </c>
      <c r="B33" s="28"/>
      <c r="C33" s="48"/>
      <c r="D33" s="39"/>
      <c r="E33" s="37"/>
      <c r="F33" s="37"/>
      <c r="G33" s="25" t="s">
        <v>18</v>
      </c>
      <c r="H33" s="75">
        <f>H34+H38</f>
        <v>7</v>
      </c>
      <c r="I33" s="50"/>
      <c r="J33" s="25" t="s">
        <v>16</v>
      </c>
      <c r="K33" s="33">
        <f>COUNTIF(F$21:F126,"МСМК")</f>
        <v>0</v>
      </c>
      <c r="M33" s="82"/>
      <c r="N33" s="18"/>
      <c r="O33" s="18"/>
      <c r="P33" s="71"/>
      <c r="Q33" s="71"/>
      <c r="R33" s="71"/>
    </row>
    <row r="34" spans="1:18" ht="14.4" x14ac:dyDescent="0.25">
      <c r="A34" s="38" t="s">
        <v>41</v>
      </c>
      <c r="B34" s="28"/>
      <c r="C34" s="28"/>
      <c r="D34" s="39"/>
      <c r="E34" s="37"/>
      <c r="F34" s="37"/>
      <c r="G34" s="25" t="s">
        <v>19</v>
      </c>
      <c r="H34" s="75">
        <f>H35+H36+H37</f>
        <v>7</v>
      </c>
      <c r="I34" s="50"/>
      <c r="J34" s="25" t="s">
        <v>17</v>
      </c>
      <c r="K34" s="33">
        <f>COUNTIF(F$21:F47,"МС")</f>
        <v>0</v>
      </c>
      <c r="M34" s="82"/>
      <c r="N34" s="18"/>
      <c r="O34" s="18"/>
      <c r="P34" s="71"/>
      <c r="Q34" s="71"/>
      <c r="R34" s="71"/>
    </row>
    <row r="35" spans="1:18" ht="14.4" x14ac:dyDescent="0.25">
      <c r="A35" s="38" t="s">
        <v>42</v>
      </c>
      <c r="B35" s="28"/>
      <c r="C35" s="28"/>
      <c r="D35" s="39"/>
      <c r="E35" s="37"/>
      <c r="F35" s="37"/>
      <c r="G35" s="25" t="s">
        <v>20</v>
      </c>
      <c r="H35" s="75">
        <f>COUNT(A23:A29)</f>
        <v>7</v>
      </c>
      <c r="I35" s="50"/>
      <c r="J35" s="25" t="s">
        <v>24</v>
      </c>
      <c r="K35" s="33">
        <f>COUNTIF(F$20:F47,"КМС")</f>
        <v>4</v>
      </c>
      <c r="M35" s="82"/>
      <c r="N35" s="18"/>
      <c r="O35" s="18"/>
      <c r="P35" s="71"/>
      <c r="Q35" s="71"/>
      <c r="R35" s="71"/>
    </row>
    <row r="36" spans="1:18" ht="14.4" x14ac:dyDescent="0.25">
      <c r="A36" s="40"/>
      <c r="B36" s="28"/>
      <c r="C36" s="28"/>
      <c r="D36" s="39"/>
      <c r="G36" s="25" t="s">
        <v>21</v>
      </c>
      <c r="H36" s="75">
        <f>COUNTIF(A23:A29,"НФ")</f>
        <v>0</v>
      </c>
      <c r="I36" s="50"/>
      <c r="J36" s="25" t="s">
        <v>26</v>
      </c>
      <c r="K36" s="33">
        <f>COUNTIF(F$23:F125,"1 СР")</f>
        <v>3</v>
      </c>
      <c r="M36" s="82"/>
      <c r="N36" s="18"/>
      <c r="O36" s="18"/>
      <c r="P36" s="71"/>
      <c r="Q36" s="71"/>
      <c r="R36" s="71"/>
    </row>
    <row r="37" spans="1:18" ht="14.4" x14ac:dyDescent="0.25">
      <c r="A37" s="41"/>
      <c r="B37" s="15"/>
      <c r="C37" s="14"/>
      <c r="D37" s="39"/>
      <c r="G37" s="25" t="s">
        <v>28</v>
      </c>
      <c r="H37" s="75">
        <f>COUNTIF(A23:A29,"ДСКВ")</f>
        <v>0</v>
      </c>
      <c r="I37" s="50"/>
      <c r="J37" s="25" t="s">
        <v>35</v>
      </c>
      <c r="K37" s="33">
        <f>COUNTIF(F$23:F125,"2 СР")</f>
        <v>0</v>
      </c>
    </row>
    <row r="38" spans="1:18" ht="14.4" x14ac:dyDescent="0.25">
      <c r="A38" s="27"/>
      <c r="B38" s="28"/>
      <c r="C38" s="28"/>
      <c r="D38" s="39"/>
      <c r="E38" s="37"/>
      <c r="F38" s="37"/>
      <c r="G38" s="25" t="s">
        <v>22</v>
      </c>
      <c r="H38" s="75">
        <f>COUNTIF(A23:A29,"НС")</f>
        <v>0</v>
      </c>
      <c r="I38" s="51"/>
      <c r="J38" s="25" t="s">
        <v>34</v>
      </c>
      <c r="K38" s="33">
        <f>COUNTIF(F$23:F125,"3 СР")</f>
        <v>0</v>
      </c>
    </row>
    <row r="39" spans="1:18" ht="5.25" customHeight="1" x14ac:dyDescent="0.25">
      <c r="A39" s="27"/>
      <c r="B39" s="28"/>
      <c r="C39" s="28"/>
      <c r="D39" s="28"/>
      <c r="E39" s="28"/>
      <c r="F39" s="28"/>
      <c r="G39" s="15"/>
      <c r="H39" s="29"/>
      <c r="I39" s="29"/>
      <c r="J39" s="30"/>
      <c r="K39" s="26"/>
    </row>
    <row r="40" spans="1:18" ht="15.6" x14ac:dyDescent="0.25">
      <c r="A40" s="78"/>
      <c r="B40" s="79"/>
      <c r="C40" s="79"/>
      <c r="D40" s="117" t="s">
        <v>8</v>
      </c>
      <c r="E40" s="117"/>
      <c r="F40" s="117"/>
      <c r="G40" s="117" t="s">
        <v>33</v>
      </c>
      <c r="H40" s="117"/>
      <c r="I40" s="117"/>
      <c r="J40" s="117"/>
      <c r="K40" s="118"/>
    </row>
    <row r="41" spans="1:18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</row>
    <row r="42" spans="1:18" x14ac:dyDescent="0.25">
      <c r="A42" s="93"/>
      <c r="D42" s="94"/>
      <c r="E42" s="94"/>
      <c r="F42" s="94"/>
      <c r="G42" s="94"/>
      <c r="H42" s="62"/>
      <c r="I42" s="94"/>
      <c r="J42" s="94"/>
      <c r="K42" s="95"/>
    </row>
    <row r="43" spans="1:18" x14ac:dyDescent="0.25">
      <c r="A43" s="93"/>
      <c r="D43" s="94"/>
      <c r="E43" s="94"/>
      <c r="F43" s="94"/>
      <c r="G43" s="94"/>
      <c r="H43" s="62"/>
      <c r="I43" s="94"/>
      <c r="J43" s="94"/>
      <c r="K43" s="95"/>
    </row>
    <row r="44" spans="1:18" x14ac:dyDescent="0.25">
      <c r="A44" s="93"/>
      <c r="D44" s="94"/>
      <c r="E44" s="94"/>
      <c r="F44" s="94"/>
      <c r="G44" s="94"/>
      <c r="H44" s="62"/>
      <c r="I44" s="94"/>
      <c r="J44" s="94"/>
      <c r="K44" s="95"/>
    </row>
    <row r="45" spans="1:18" x14ac:dyDescent="0.25">
      <c r="A45" s="93"/>
      <c r="D45" s="94"/>
      <c r="E45" s="94"/>
      <c r="F45" s="94"/>
      <c r="G45" s="94"/>
      <c r="H45" s="62"/>
      <c r="I45" s="94"/>
      <c r="J45" s="94"/>
      <c r="K45" s="95"/>
    </row>
    <row r="46" spans="1:18" s="82" customFormat="1" ht="13.8" customHeight="1" thickBot="1" x14ac:dyDescent="0.3">
      <c r="A46" s="80"/>
      <c r="B46" s="81"/>
      <c r="C46" s="81"/>
      <c r="D46" s="110" t="str">
        <f>G17</f>
        <v>СМОЛЬНИКОВ А.В. (1 кат., Москва)</v>
      </c>
      <c r="E46" s="110"/>
      <c r="F46" s="110"/>
      <c r="G46" s="110" t="str">
        <f>G18</f>
        <v>ГВОЗДЕВ К.Е. (1 кат., Москва)</v>
      </c>
      <c r="H46" s="110"/>
      <c r="I46" s="110"/>
      <c r="J46" s="110"/>
      <c r="K46" s="111"/>
      <c r="P46" s="83"/>
      <c r="Q46" s="83"/>
      <c r="R46" s="83"/>
    </row>
    <row r="47" spans="1:18" ht="14.4" thickTop="1" x14ac:dyDescent="0.25"/>
  </sheetData>
  <mergeCells count="38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K21:K22"/>
    <mergeCell ref="A13:D13"/>
    <mergeCell ref="A14:D14"/>
    <mergeCell ref="A15:G15"/>
    <mergeCell ref="H15:K15"/>
    <mergeCell ref="H16:K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D46:F46"/>
    <mergeCell ref="G46:I46"/>
    <mergeCell ref="J46:K46"/>
    <mergeCell ref="A31:D31"/>
    <mergeCell ref="G31:K31"/>
    <mergeCell ref="D40:F40"/>
    <mergeCell ref="G40:I40"/>
    <mergeCell ref="J40:K40"/>
    <mergeCell ref="A41:E41"/>
    <mergeCell ref="F41:K4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10BF-0B11-431B-88AD-BDCD7AA61949}">
  <sheetPr>
    <tabColor theme="3" tint="-0.249977111117893"/>
    <pageSetUpPr fitToPage="1"/>
  </sheetPr>
  <dimension ref="A1:R63"/>
  <sheetViews>
    <sheetView topLeftCell="A10" zoomScale="50" zoomScaleNormal="50" zoomScaleSheetLayoutView="89" workbookViewId="0">
      <selection activeCell="C44" sqref="C44:E44"/>
    </sheetView>
  </sheetViews>
  <sheetFormatPr defaultColWidth="9.109375" defaultRowHeight="13.8" x14ac:dyDescent="0.25"/>
  <cols>
    <col min="1" max="1" width="7" style="2" customWidth="1"/>
    <col min="2" max="2" width="7.77734375" style="94" customWidth="1"/>
    <col min="3" max="3" width="12.109375" style="94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15.5546875" style="2" customWidth="1"/>
    <col min="10" max="10" width="13.77734375" style="2" customWidth="1"/>
    <col min="11" max="11" width="13.109375" style="2" customWidth="1"/>
    <col min="12" max="12" width="9.109375" style="2"/>
    <col min="13" max="13" width="9.109375" style="2" customWidth="1"/>
    <col min="14" max="15" width="9.109375" style="2"/>
    <col min="16" max="18" width="9.109375" style="58"/>
    <col min="19" max="16384" width="9.109375" style="2"/>
  </cols>
  <sheetData>
    <row r="1" spans="1:18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87"/>
      <c r="M1" s="84"/>
    </row>
    <row r="2" spans="1:18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87"/>
      <c r="M2" s="84"/>
    </row>
    <row r="3" spans="1:18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87"/>
      <c r="M3" s="84"/>
    </row>
    <row r="4" spans="1:18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8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N5"/>
    </row>
    <row r="6" spans="1:18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P6" s="70"/>
      <c r="Q6" s="70"/>
      <c r="R6" s="70"/>
    </row>
    <row r="7" spans="1:18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P7" s="70"/>
      <c r="Q7" s="70"/>
      <c r="R7" s="70"/>
    </row>
    <row r="8" spans="1:18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P8" s="70"/>
      <c r="Q8" s="70"/>
      <c r="R8" s="70"/>
    </row>
    <row r="9" spans="1:18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8" ht="19.95" customHeight="1" x14ac:dyDescent="0.25">
      <c r="A10" s="144" t="s">
        <v>128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8" ht="19.95" customHeight="1" x14ac:dyDescent="0.25">
      <c r="A11" s="144" t="s">
        <v>101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6"/>
    </row>
    <row r="12" spans="1:18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9"/>
    </row>
    <row r="13" spans="1:18" ht="15.6" x14ac:dyDescent="0.25">
      <c r="A13" s="125" t="s">
        <v>53</v>
      </c>
      <c r="B13" s="126"/>
      <c r="C13" s="126"/>
      <c r="D13" s="126"/>
      <c r="E13" s="5"/>
      <c r="F13" s="5"/>
      <c r="G13" s="96" t="s">
        <v>37</v>
      </c>
      <c r="H13" s="59" t="s">
        <v>55</v>
      </c>
      <c r="I13" s="5"/>
      <c r="J13" s="6"/>
      <c r="K13" s="56" t="s">
        <v>129</v>
      </c>
    </row>
    <row r="14" spans="1:18" ht="15.6" x14ac:dyDescent="0.25">
      <c r="A14" s="127" t="s">
        <v>130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8"/>
      <c r="K14" s="57" t="s">
        <v>97</v>
      </c>
    </row>
    <row r="15" spans="1:18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3"/>
    </row>
    <row r="16" spans="1:18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6"/>
    </row>
    <row r="17" spans="1:18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43"/>
      <c r="K17" s="55">
        <v>5</v>
      </c>
    </row>
    <row r="18" spans="1:18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43"/>
      <c r="K18" s="55">
        <v>1</v>
      </c>
    </row>
    <row r="19" spans="1:18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42"/>
      <c r="K19" s="88">
        <v>420</v>
      </c>
    </row>
    <row r="20" spans="1:18" ht="13.2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17"/>
      <c r="K20" s="17"/>
    </row>
    <row r="21" spans="1:18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/>
      <c r="I21" s="121" t="s">
        <v>131</v>
      </c>
      <c r="J21" s="123" t="s">
        <v>31</v>
      </c>
      <c r="K21" s="112" t="s">
        <v>11</v>
      </c>
      <c r="M21" s="82"/>
      <c r="P21" s="71"/>
      <c r="Q21" s="71"/>
      <c r="R21" s="71"/>
    </row>
    <row r="22" spans="1:18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24"/>
      <c r="K22" s="113"/>
      <c r="M22" s="82"/>
      <c r="P22" s="71"/>
      <c r="Q22" s="71"/>
      <c r="R22" s="71"/>
    </row>
    <row r="23" spans="1:18" ht="16.8" customHeight="1" x14ac:dyDescent="0.25">
      <c r="A23" s="46">
        <v>1</v>
      </c>
      <c r="B23" s="45" t="s">
        <v>170</v>
      </c>
      <c r="C23" s="45">
        <v>10080355891</v>
      </c>
      <c r="D23" s="74" t="s">
        <v>114</v>
      </c>
      <c r="E23" s="77">
        <v>39412</v>
      </c>
      <c r="F23" s="45" t="s">
        <v>24</v>
      </c>
      <c r="G23" s="45" t="s">
        <v>48</v>
      </c>
      <c r="H23" s="85"/>
      <c r="I23" s="105">
        <v>4.3464120370370363E-4</v>
      </c>
      <c r="J23" s="86"/>
      <c r="K23" s="52"/>
      <c r="M23" s="82"/>
      <c r="N23" s="18"/>
      <c r="O23" s="18"/>
      <c r="P23" s="71"/>
      <c r="Q23" s="71"/>
      <c r="R23" s="71"/>
    </row>
    <row r="24" spans="1:18" ht="16.8" customHeight="1" x14ac:dyDescent="0.25">
      <c r="A24" s="46">
        <v>2</v>
      </c>
      <c r="B24" s="45" t="s">
        <v>171</v>
      </c>
      <c r="C24" s="45">
        <v>10080506950</v>
      </c>
      <c r="D24" s="74" t="s">
        <v>110</v>
      </c>
      <c r="E24" s="77">
        <v>39347</v>
      </c>
      <c r="F24" s="45" t="s">
        <v>24</v>
      </c>
      <c r="G24" s="45" t="s">
        <v>48</v>
      </c>
      <c r="H24" s="85"/>
      <c r="I24" s="105">
        <v>4.4778935185185183E-4</v>
      </c>
      <c r="J24" s="86"/>
      <c r="K24" s="52"/>
      <c r="M24" s="82"/>
      <c r="N24" s="18"/>
      <c r="O24" s="18"/>
      <c r="P24" s="71"/>
      <c r="Q24" s="71"/>
      <c r="R24" s="71"/>
    </row>
    <row r="25" spans="1:18" ht="16.8" customHeight="1" x14ac:dyDescent="0.25">
      <c r="A25" s="46">
        <v>3</v>
      </c>
      <c r="B25" s="45" t="s">
        <v>172</v>
      </c>
      <c r="C25" s="45">
        <v>10112968810</v>
      </c>
      <c r="D25" s="74" t="s">
        <v>120</v>
      </c>
      <c r="E25" s="77">
        <v>39198</v>
      </c>
      <c r="F25" s="45" t="s">
        <v>24</v>
      </c>
      <c r="G25" s="45" t="s">
        <v>48</v>
      </c>
      <c r="H25" s="85"/>
      <c r="I25" s="105">
        <v>4.5158564814814822E-4</v>
      </c>
      <c r="J25" s="86"/>
      <c r="K25" s="52"/>
      <c r="M25" s="82"/>
      <c r="N25" s="18"/>
      <c r="O25" s="18"/>
      <c r="P25" s="71"/>
      <c r="Q25" s="71"/>
      <c r="R25" s="71"/>
    </row>
    <row r="26" spans="1:18" ht="16.8" customHeight="1" x14ac:dyDescent="0.25">
      <c r="A26" s="46">
        <v>4</v>
      </c>
      <c r="B26" s="45" t="s">
        <v>173</v>
      </c>
      <c r="C26" s="45">
        <v>10103713996</v>
      </c>
      <c r="D26" s="74" t="s">
        <v>102</v>
      </c>
      <c r="E26" s="77">
        <v>39448</v>
      </c>
      <c r="F26" s="45" t="s">
        <v>24</v>
      </c>
      <c r="G26" s="45" t="s">
        <v>67</v>
      </c>
      <c r="H26" s="85"/>
      <c r="I26" s="105">
        <v>4.5296296296296295E-4</v>
      </c>
      <c r="J26" s="86"/>
      <c r="K26" s="52"/>
      <c r="M26" s="82"/>
      <c r="N26" s="18"/>
      <c r="O26" s="18"/>
      <c r="P26" s="71"/>
      <c r="Q26" s="71"/>
      <c r="R26" s="71"/>
    </row>
    <row r="27" spans="1:18" ht="16.8" customHeight="1" x14ac:dyDescent="0.25">
      <c r="A27" s="46">
        <v>5</v>
      </c>
      <c r="B27" s="45" t="s">
        <v>174</v>
      </c>
      <c r="C27" s="45">
        <v>10080214839</v>
      </c>
      <c r="D27" s="74" t="s">
        <v>109</v>
      </c>
      <c r="E27" s="77">
        <v>39159</v>
      </c>
      <c r="F27" s="45" t="s">
        <v>24</v>
      </c>
      <c r="G27" s="45" t="s">
        <v>48</v>
      </c>
      <c r="H27" s="85"/>
      <c r="I27" s="105">
        <v>4.5687499999999998E-4</v>
      </c>
      <c r="J27" s="86"/>
      <c r="K27" s="52"/>
      <c r="M27" s="82"/>
      <c r="N27" s="18"/>
      <c r="O27" s="18"/>
      <c r="P27" s="71"/>
      <c r="Q27" s="71"/>
      <c r="R27" s="71"/>
    </row>
    <row r="28" spans="1:18" ht="16.8" customHeight="1" x14ac:dyDescent="0.25">
      <c r="A28" s="46">
        <v>6</v>
      </c>
      <c r="B28" s="45" t="s">
        <v>175</v>
      </c>
      <c r="C28" s="45">
        <v>10096913286</v>
      </c>
      <c r="D28" s="74" t="s">
        <v>111</v>
      </c>
      <c r="E28" s="77">
        <v>39812</v>
      </c>
      <c r="F28" s="45" t="s">
        <v>26</v>
      </c>
      <c r="G28" s="45" t="s">
        <v>48</v>
      </c>
      <c r="H28" s="85"/>
      <c r="I28" s="105">
        <v>4.5896990740740745E-4</v>
      </c>
      <c r="J28" s="86"/>
      <c r="K28" s="52"/>
      <c r="M28" s="82"/>
      <c r="N28" s="18"/>
      <c r="O28" s="18"/>
      <c r="P28" s="71"/>
      <c r="Q28" s="71"/>
      <c r="R28" s="71"/>
    </row>
    <row r="29" spans="1:18" ht="16.8" customHeight="1" x14ac:dyDescent="0.25">
      <c r="A29" s="46">
        <v>7</v>
      </c>
      <c r="B29" s="45" t="s">
        <v>176</v>
      </c>
      <c r="C29" s="45">
        <v>10112972850</v>
      </c>
      <c r="D29" s="74" t="s">
        <v>113</v>
      </c>
      <c r="E29" s="77">
        <v>39438</v>
      </c>
      <c r="F29" s="45" t="s">
        <v>24</v>
      </c>
      <c r="G29" s="45" t="s">
        <v>72</v>
      </c>
      <c r="H29" s="85"/>
      <c r="I29" s="105">
        <v>4.5971064814814816E-4</v>
      </c>
      <c r="J29" s="86"/>
      <c r="K29" s="52"/>
      <c r="M29" s="82"/>
      <c r="N29" s="18"/>
      <c r="O29" s="18"/>
      <c r="P29" s="71"/>
      <c r="Q29" s="71"/>
      <c r="R29" s="71"/>
    </row>
    <row r="30" spans="1:18" ht="16.8" customHeight="1" x14ac:dyDescent="0.25">
      <c r="A30" s="46">
        <v>8</v>
      </c>
      <c r="B30" s="45" t="s">
        <v>177</v>
      </c>
      <c r="C30" s="45">
        <v>10092620634</v>
      </c>
      <c r="D30" s="74" t="s">
        <v>112</v>
      </c>
      <c r="E30" s="77">
        <v>39604</v>
      </c>
      <c r="F30" s="45" t="s">
        <v>26</v>
      </c>
      <c r="G30" s="45" t="s">
        <v>48</v>
      </c>
      <c r="H30" s="85"/>
      <c r="I30" s="105">
        <v>4.6306712962962968E-4</v>
      </c>
      <c r="J30" s="86"/>
      <c r="K30" s="52"/>
      <c r="M30" s="82"/>
      <c r="N30" s="18"/>
      <c r="O30" s="18"/>
      <c r="P30" s="71"/>
      <c r="Q30" s="71"/>
      <c r="R30" s="71"/>
    </row>
    <row r="31" spans="1:18" ht="16.8" customHeight="1" x14ac:dyDescent="0.25">
      <c r="A31" s="46">
        <v>9</v>
      </c>
      <c r="B31" s="45" t="s">
        <v>178</v>
      </c>
      <c r="C31" s="45">
        <v>10097842567</v>
      </c>
      <c r="D31" s="74" t="s">
        <v>123</v>
      </c>
      <c r="E31" s="77">
        <v>39668</v>
      </c>
      <c r="F31" s="45" t="s">
        <v>26</v>
      </c>
      <c r="G31" s="45" t="s">
        <v>48</v>
      </c>
      <c r="H31" s="85"/>
      <c r="I31" s="105">
        <v>4.7097222222222223E-4</v>
      </c>
      <c r="J31" s="86"/>
      <c r="K31" s="52"/>
      <c r="M31" s="82"/>
      <c r="N31" s="18"/>
      <c r="O31" s="18"/>
      <c r="P31" s="71"/>
      <c r="Q31" s="71"/>
      <c r="R31" s="71"/>
    </row>
    <row r="32" spans="1:18" ht="16.8" customHeight="1" x14ac:dyDescent="0.25">
      <c r="A32" s="46">
        <v>10</v>
      </c>
      <c r="B32" s="45" t="s">
        <v>179</v>
      </c>
      <c r="C32" s="45">
        <v>10089252007</v>
      </c>
      <c r="D32" s="74" t="s">
        <v>124</v>
      </c>
      <c r="E32" s="77">
        <v>39576</v>
      </c>
      <c r="F32" s="45" t="s">
        <v>26</v>
      </c>
      <c r="G32" s="45" t="s">
        <v>48</v>
      </c>
      <c r="H32" s="85"/>
      <c r="I32" s="105">
        <v>4.7108796296296292E-4</v>
      </c>
      <c r="J32" s="86"/>
      <c r="K32" s="52"/>
      <c r="M32" s="82"/>
      <c r="N32" s="18"/>
      <c r="O32" s="18"/>
      <c r="P32" s="71"/>
      <c r="Q32" s="71"/>
      <c r="R32" s="71"/>
    </row>
    <row r="33" spans="1:18" ht="16.8" customHeight="1" x14ac:dyDescent="0.25">
      <c r="A33" s="46">
        <v>11</v>
      </c>
      <c r="B33" s="45" t="s">
        <v>180</v>
      </c>
      <c r="C33" s="45">
        <v>10115647222</v>
      </c>
      <c r="D33" s="156" t="s">
        <v>116</v>
      </c>
      <c r="E33" s="77">
        <v>39463</v>
      </c>
      <c r="F33" s="45" t="s">
        <v>24</v>
      </c>
      <c r="G33" s="45" t="s">
        <v>72</v>
      </c>
      <c r="H33" s="85"/>
      <c r="I33" s="105">
        <v>4.7238425925925925E-4</v>
      </c>
      <c r="J33" s="86"/>
      <c r="K33" s="52"/>
      <c r="M33" s="82"/>
      <c r="N33" s="18"/>
      <c r="O33" s="18"/>
      <c r="P33" s="71"/>
      <c r="Q33" s="71"/>
      <c r="R33" s="71"/>
    </row>
    <row r="34" spans="1:18" ht="16.8" customHeight="1" x14ac:dyDescent="0.25">
      <c r="A34" s="46">
        <v>12</v>
      </c>
      <c r="B34" s="45" t="s">
        <v>181</v>
      </c>
      <c r="C34" s="45">
        <v>10104182125</v>
      </c>
      <c r="D34" s="74" t="s">
        <v>119</v>
      </c>
      <c r="E34" s="77">
        <v>39645</v>
      </c>
      <c r="F34" s="45" t="s">
        <v>26</v>
      </c>
      <c r="G34" s="45" t="s">
        <v>48</v>
      </c>
      <c r="H34" s="85"/>
      <c r="I34" s="105">
        <v>4.7523148148148148E-4</v>
      </c>
      <c r="J34" s="86"/>
      <c r="K34" s="52"/>
      <c r="M34" s="82"/>
      <c r="N34" s="18"/>
      <c r="O34" s="18"/>
      <c r="P34" s="71"/>
      <c r="Q34" s="71"/>
      <c r="R34" s="71"/>
    </row>
    <row r="35" spans="1:18" ht="16.8" customHeight="1" x14ac:dyDescent="0.25">
      <c r="A35" s="46">
        <v>13</v>
      </c>
      <c r="B35" s="45" t="s">
        <v>154</v>
      </c>
      <c r="C35" s="45">
        <v>10089250892</v>
      </c>
      <c r="D35" s="74" t="s">
        <v>115</v>
      </c>
      <c r="E35" s="77">
        <v>39576</v>
      </c>
      <c r="F35" s="45" t="s">
        <v>26</v>
      </c>
      <c r="G35" s="45" t="s">
        <v>48</v>
      </c>
      <c r="H35" s="85"/>
      <c r="I35" s="105">
        <v>4.7539351851851849E-4</v>
      </c>
      <c r="J35" s="86"/>
      <c r="K35" s="52"/>
      <c r="M35" s="82"/>
      <c r="N35" s="18"/>
      <c r="O35" s="18"/>
      <c r="P35" s="71"/>
      <c r="Q35" s="71"/>
      <c r="R35" s="71"/>
    </row>
    <row r="36" spans="1:18" ht="16.8" customHeight="1" x14ac:dyDescent="0.25">
      <c r="A36" s="46">
        <v>14</v>
      </c>
      <c r="B36" s="45" t="s">
        <v>182</v>
      </c>
      <c r="C36" s="45">
        <v>10115803634</v>
      </c>
      <c r="D36" s="74" t="s">
        <v>117</v>
      </c>
      <c r="E36" s="77">
        <v>39645</v>
      </c>
      <c r="F36" s="45" t="s">
        <v>26</v>
      </c>
      <c r="G36" s="45" t="s">
        <v>48</v>
      </c>
      <c r="H36" s="85"/>
      <c r="I36" s="105">
        <v>4.8149305555555554E-4</v>
      </c>
      <c r="J36" s="86"/>
      <c r="K36" s="52"/>
      <c r="M36" s="82"/>
      <c r="N36" s="18"/>
      <c r="O36" s="18"/>
      <c r="P36" s="71"/>
      <c r="Q36" s="71"/>
      <c r="R36" s="71"/>
    </row>
    <row r="37" spans="1:18" ht="16.8" customHeight="1" x14ac:dyDescent="0.25">
      <c r="A37" s="46">
        <v>15</v>
      </c>
      <c r="B37" s="45" t="s">
        <v>183</v>
      </c>
      <c r="C37" s="45">
        <v>10090653554</v>
      </c>
      <c r="D37" s="74" t="s">
        <v>118</v>
      </c>
      <c r="E37" s="77">
        <v>39766</v>
      </c>
      <c r="F37" s="45" t="s">
        <v>26</v>
      </c>
      <c r="G37" s="45" t="s">
        <v>48</v>
      </c>
      <c r="H37" s="85"/>
      <c r="I37" s="105">
        <v>4.8559027777777771E-4</v>
      </c>
      <c r="J37" s="86"/>
      <c r="K37" s="52"/>
      <c r="M37" s="82"/>
      <c r="N37" s="18"/>
      <c r="O37" s="18"/>
      <c r="P37" s="71"/>
      <c r="Q37" s="71"/>
      <c r="R37" s="71"/>
    </row>
    <row r="38" spans="1:18" ht="16.8" customHeight="1" x14ac:dyDescent="0.25">
      <c r="A38" s="46">
        <v>16</v>
      </c>
      <c r="B38" s="45" t="s">
        <v>184</v>
      </c>
      <c r="C38" s="45">
        <v>10125229408</v>
      </c>
      <c r="D38" s="74" t="s">
        <v>103</v>
      </c>
      <c r="E38" s="77">
        <v>39804</v>
      </c>
      <c r="F38" s="45" t="s">
        <v>26</v>
      </c>
      <c r="G38" s="45" t="s">
        <v>67</v>
      </c>
      <c r="H38" s="85"/>
      <c r="I38" s="105">
        <v>4.8762731481481487E-4</v>
      </c>
      <c r="J38" s="86"/>
      <c r="K38" s="52"/>
      <c r="M38" s="82"/>
      <c r="N38" s="18"/>
      <c r="O38" s="18"/>
      <c r="P38" s="71"/>
      <c r="Q38" s="71"/>
      <c r="R38" s="71"/>
    </row>
    <row r="39" spans="1:18" ht="16.8" customHeight="1" x14ac:dyDescent="0.25">
      <c r="A39" s="46">
        <v>17</v>
      </c>
      <c r="B39" s="45" t="s">
        <v>185</v>
      </c>
      <c r="C39" s="45">
        <v>10092636293</v>
      </c>
      <c r="D39" s="74" t="s">
        <v>121</v>
      </c>
      <c r="E39" s="77">
        <v>39113</v>
      </c>
      <c r="F39" s="45" t="s">
        <v>26</v>
      </c>
      <c r="G39" s="45" t="s">
        <v>48</v>
      </c>
      <c r="H39" s="85"/>
      <c r="I39" s="105">
        <v>5.2793981481481474E-4</v>
      </c>
      <c r="J39" s="86"/>
      <c r="K39" s="52"/>
      <c r="M39" s="82"/>
      <c r="N39" s="18"/>
      <c r="O39" s="18"/>
      <c r="P39" s="71"/>
      <c r="Q39" s="71"/>
      <c r="R39" s="71"/>
    </row>
    <row r="40" spans="1:18" ht="16.8" customHeight="1" x14ac:dyDescent="0.25">
      <c r="A40" s="46">
        <v>18</v>
      </c>
      <c r="B40" s="45" t="s">
        <v>186</v>
      </c>
      <c r="C40" s="45">
        <v>10075131130</v>
      </c>
      <c r="D40" s="74" t="s">
        <v>122</v>
      </c>
      <c r="E40" s="77">
        <v>39651</v>
      </c>
      <c r="F40" s="45" t="s">
        <v>26</v>
      </c>
      <c r="G40" s="45" t="s">
        <v>48</v>
      </c>
      <c r="H40" s="85"/>
      <c r="I40" s="105">
        <v>5.3185185185185182E-4</v>
      </c>
      <c r="J40" s="34"/>
      <c r="K40" s="52"/>
      <c r="M40" s="82"/>
      <c r="N40" s="18"/>
      <c r="O40" s="18"/>
      <c r="P40" s="71"/>
      <c r="Q40" s="71"/>
      <c r="R40" s="71"/>
    </row>
    <row r="41" spans="1:18" ht="16.8" customHeight="1" x14ac:dyDescent="0.25">
      <c r="A41" s="46" t="s">
        <v>69</v>
      </c>
      <c r="B41" s="45" t="s">
        <v>144</v>
      </c>
      <c r="C41" s="45">
        <v>10115808583</v>
      </c>
      <c r="D41" s="74" t="s">
        <v>125</v>
      </c>
      <c r="E41" s="77">
        <v>39385</v>
      </c>
      <c r="F41" s="45" t="s">
        <v>35</v>
      </c>
      <c r="G41" s="45" t="s">
        <v>48</v>
      </c>
      <c r="H41" s="85"/>
      <c r="I41" s="105"/>
      <c r="J41" s="34"/>
      <c r="K41" s="52"/>
      <c r="M41" s="82"/>
      <c r="N41" s="18"/>
      <c r="O41" s="18"/>
      <c r="P41" s="71"/>
      <c r="Q41" s="71"/>
      <c r="R41" s="71"/>
    </row>
    <row r="42" spans="1:18" ht="16.8" customHeight="1" x14ac:dyDescent="0.25">
      <c r="A42" s="46" t="s">
        <v>69</v>
      </c>
      <c r="B42" s="45" t="s">
        <v>187</v>
      </c>
      <c r="C42" s="45">
        <v>10115447562</v>
      </c>
      <c r="D42" s="74" t="s">
        <v>108</v>
      </c>
      <c r="E42" s="77">
        <v>39536</v>
      </c>
      <c r="F42" s="45" t="s">
        <v>26</v>
      </c>
      <c r="G42" s="45" t="s">
        <v>48</v>
      </c>
      <c r="H42" s="85"/>
      <c r="I42" s="105"/>
      <c r="J42" s="34"/>
      <c r="K42" s="52"/>
      <c r="M42" s="82"/>
      <c r="N42" s="18"/>
      <c r="O42" s="18"/>
      <c r="P42" s="71"/>
      <c r="Q42" s="71"/>
      <c r="R42" s="71"/>
    </row>
    <row r="43" spans="1:18" ht="16.8" customHeight="1" x14ac:dyDescent="0.25">
      <c r="A43" s="46" t="s">
        <v>69</v>
      </c>
      <c r="B43" s="45" t="s">
        <v>188</v>
      </c>
      <c r="C43" s="45">
        <v>10095127476</v>
      </c>
      <c r="D43" s="74" t="s">
        <v>126</v>
      </c>
      <c r="E43" s="77">
        <v>39456</v>
      </c>
      <c r="F43" s="45" t="s">
        <v>26</v>
      </c>
      <c r="G43" s="45" t="s">
        <v>48</v>
      </c>
      <c r="H43" s="85"/>
      <c r="I43" s="105"/>
      <c r="J43" s="34"/>
      <c r="K43" s="52"/>
      <c r="M43" s="82"/>
      <c r="N43" s="18"/>
      <c r="O43" s="18"/>
      <c r="P43" s="71"/>
      <c r="Q43" s="71"/>
      <c r="R43" s="71"/>
    </row>
    <row r="44" spans="1:18" ht="16.8" customHeight="1" x14ac:dyDescent="0.25">
      <c r="A44" s="46" t="s">
        <v>69</v>
      </c>
      <c r="B44" s="45" t="s">
        <v>189</v>
      </c>
      <c r="C44" s="45">
        <v>10115803634</v>
      </c>
      <c r="D44" s="156" t="s">
        <v>200</v>
      </c>
      <c r="E44" s="77">
        <v>39618</v>
      </c>
      <c r="F44" s="45" t="s">
        <v>26</v>
      </c>
      <c r="G44" s="45" t="s">
        <v>48</v>
      </c>
      <c r="H44" s="85"/>
      <c r="I44" s="105"/>
      <c r="J44" s="34"/>
      <c r="K44" s="52"/>
      <c r="M44" s="82"/>
      <c r="N44" s="18"/>
      <c r="O44" s="18"/>
      <c r="P44" s="71"/>
      <c r="Q44" s="71"/>
      <c r="R44" s="71"/>
    </row>
    <row r="45" spans="1:18" ht="16.8" customHeight="1" thickBot="1" x14ac:dyDescent="0.3">
      <c r="A45" s="97" t="s">
        <v>69</v>
      </c>
      <c r="B45" s="98" t="s">
        <v>166</v>
      </c>
      <c r="C45" s="98">
        <v>10081180900</v>
      </c>
      <c r="D45" s="99" t="s">
        <v>127</v>
      </c>
      <c r="E45" s="100">
        <v>39313</v>
      </c>
      <c r="F45" s="98" t="s">
        <v>26</v>
      </c>
      <c r="G45" s="98" t="s">
        <v>48</v>
      </c>
      <c r="H45" s="101"/>
      <c r="I45" s="106"/>
      <c r="J45" s="104"/>
      <c r="K45" s="103"/>
      <c r="M45" s="82"/>
      <c r="N45" s="18"/>
      <c r="O45" s="18"/>
      <c r="P45" s="71"/>
      <c r="Q45" s="71"/>
      <c r="R45" s="71"/>
    </row>
    <row r="46" spans="1:18" ht="15.6" customHeight="1" thickTop="1" thickBot="1" x14ac:dyDescent="0.35">
      <c r="A46" s="19"/>
      <c r="B46" s="20"/>
      <c r="C46" s="19"/>
      <c r="D46" s="21"/>
      <c r="E46" s="22"/>
      <c r="F46" s="23"/>
      <c r="G46" s="22"/>
      <c r="H46" s="64"/>
      <c r="I46" s="24"/>
      <c r="J46" s="24"/>
      <c r="K46" s="24"/>
      <c r="M46" s="82"/>
      <c r="N46" s="18"/>
      <c r="O46" s="18"/>
      <c r="P46" s="71"/>
      <c r="Q46" s="71"/>
      <c r="R46" s="71"/>
    </row>
    <row r="47" spans="1:18" ht="15" thickTop="1" x14ac:dyDescent="0.25">
      <c r="A47" s="114" t="s">
        <v>3</v>
      </c>
      <c r="B47" s="115"/>
      <c r="C47" s="115"/>
      <c r="D47" s="115"/>
      <c r="E47" s="36"/>
      <c r="F47" s="36"/>
      <c r="G47" s="115" t="s">
        <v>4</v>
      </c>
      <c r="H47" s="115"/>
      <c r="I47" s="115"/>
      <c r="J47" s="115"/>
      <c r="K47" s="116"/>
      <c r="M47" s="82"/>
      <c r="N47" s="18"/>
      <c r="O47" s="18"/>
      <c r="P47" s="71"/>
      <c r="Q47" s="71"/>
      <c r="R47" s="71"/>
    </row>
    <row r="48" spans="1:18" ht="14.4" x14ac:dyDescent="0.25">
      <c r="A48" s="38" t="s">
        <v>39</v>
      </c>
      <c r="B48" s="28"/>
      <c r="C48" s="47"/>
      <c r="D48" s="39"/>
      <c r="E48" s="4"/>
      <c r="F48" s="4"/>
      <c r="G48" s="25" t="s">
        <v>25</v>
      </c>
      <c r="H48" s="76">
        <v>3</v>
      </c>
      <c r="I48" s="49"/>
      <c r="J48" s="25" t="s">
        <v>23</v>
      </c>
      <c r="K48" s="33">
        <f>COUNTIF(F$21:F142,"ЗМС")</f>
        <v>0</v>
      </c>
      <c r="M48" s="82"/>
      <c r="N48" s="18"/>
      <c r="O48" s="18"/>
      <c r="P48" s="71"/>
      <c r="Q48" s="71"/>
      <c r="R48" s="71"/>
    </row>
    <row r="49" spans="1:18" ht="14.4" x14ac:dyDescent="0.25">
      <c r="A49" s="38" t="s">
        <v>40</v>
      </c>
      <c r="B49" s="28"/>
      <c r="C49" s="48"/>
      <c r="D49" s="39"/>
      <c r="E49" s="37"/>
      <c r="F49" s="37"/>
      <c r="G49" s="25" t="s">
        <v>18</v>
      </c>
      <c r="H49" s="75">
        <f>H50+H54</f>
        <v>23</v>
      </c>
      <c r="I49" s="50"/>
      <c r="J49" s="25" t="s">
        <v>16</v>
      </c>
      <c r="K49" s="33">
        <f>COUNTIF(F$21:F142,"МСМК")</f>
        <v>0</v>
      </c>
      <c r="M49" s="82"/>
      <c r="N49" s="18"/>
      <c r="O49" s="18"/>
      <c r="P49" s="71"/>
      <c r="Q49" s="71"/>
      <c r="R49" s="71"/>
    </row>
    <row r="50" spans="1:18" ht="14.4" x14ac:dyDescent="0.25">
      <c r="A50" s="38" t="s">
        <v>41</v>
      </c>
      <c r="B50" s="28"/>
      <c r="C50" s="28"/>
      <c r="D50" s="39"/>
      <c r="E50" s="37"/>
      <c r="F50" s="37"/>
      <c r="G50" s="25" t="s">
        <v>19</v>
      </c>
      <c r="H50" s="75">
        <f>H51+H52+H53</f>
        <v>18</v>
      </c>
      <c r="I50" s="50"/>
      <c r="J50" s="25" t="s">
        <v>17</v>
      </c>
      <c r="K50" s="33">
        <f>COUNTIF(F$21:F63,"МС")</f>
        <v>0</v>
      </c>
      <c r="M50" s="82"/>
      <c r="N50" s="18"/>
      <c r="O50" s="18"/>
      <c r="P50" s="71"/>
      <c r="Q50" s="71"/>
      <c r="R50" s="71"/>
    </row>
    <row r="51" spans="1:18" ht="14.4" x14ac:dyDescent="0.25">
      <c r="A51" s="38" t="s">
        <v>42</v>
      </c>
      <c r="B51" s="28"/>
      <c r="C51" s="28"/>
      <c r="D51" s="39"/>
      <c r="E51" s="37"/>
      <c r="F51" s="37"/>
      <c r="G51" s="25" t="s">
        <v>20</v>
      </c>
      <c r="H51" s="75">
        <f>COUNT(A23:A45)</f>
        <v>18</v>
      </c>
      <c r="I51" s="50"/>
      <c r="J51" s="25" t="s">
        <v>24</v>
      </c>
      <c r="K51" s="33">
        <f>COUNTIF(F$20:F63,"КМС")</f>
        <v>7</v>
      </c>
      <c r="M51" s="82"/>
      <c r="N51" s="18"/>
      <c r="O51" s="18"/>
      <c r="P51" s="71"/>
      <c r="Q51" s="71"/>
      <c r="R51" s="71"/>
    </row>
    <row r="52" spans="1:18" ht="14.4" x14ac:dyDescent="0.25">
      <c r="A52" s="40"/>
      <c r="B52" s="28"/>
      <c r="C52" s="28"/>
      <c r="D52" s="39"/>
      <c r="G52" s="25" t="s">
        <v>21</v>
      </c>
      <c r="H52" s="75">
        <f>COUNTIF(A23:A45,"НФ")</f>
        <v>0</v>
      </c>
      <c r="I52" s="50"/>
      <c r="J52" s="25" t="s">
        <v>26</v>
      </c>
      <c r="K52" s="33">
        <f>COUNTIF(F$23:F141,"1 СР")</f>
        <v>15</v>
      </c>
      <c r="M52" s="82"/>
      <c r="N52" s="18"/>
      <c r="O52" s="18"/>
      <c r="P52" s="71"/>
      <c r="Q52" s="71"/>
      <c r="R52" s="71"/>
    </row>
    <row r="53" spans="1:18" ht="14.4" x14ac:dyDescent="0.25">
      <c r="A53" s="41"/>
      <c r="B53" s="15"/>
      <c r="C53" s="14"/>
      <c r="D53" s="39"/>
      <c r="G53" s="25" t="s">
        <v>28</v>
      </c>
      <c r="H53" s="75">
        <f>COUNTIF(A23:A45,"ДСКВ")</f>
        <v>0</v>
      </c>
      <c r="I53" s="50"/>
      <c r="J53" s="25" t="s">
        <v>35</v>
      </c>
      <c r="K53" s="33">
        <f>COUNTIF(F$23:F141,"2 СР")</f>
        <v>1</v>
      </c>
    </row>
    <row r="54" spans="1:18" ht="14.4" x14ac:dyDescent="0.25">
      <c r="A54" s="27"/>
      <c r="B54" s="28"/>
      <c r="C54" s="28"/>
      <c r="D54" s="39"/>
      <c r="E54" s="37"/>
      <c r="F54" s="37"/>
      <c r="G54" s="25" t="s">
        <v>22</v>
      </c>
      <c r="H54" s="75">
        <f>COUNTIF(A23:A45,"НС")</f>
        <v>5</v>
      </c>
      <c r="I54" s="51"/>
      <c r="J54" s="25" t="s">
        <v>34</v>
      </c>
      <c r="K54" s="33">
        <f>COUNTIF(F$23:F141,"3 СР")</f>
        <v>0</v>
      </c>
    </row>
    <row r="55" spans="1:18" ht="5.25" customHeight="1" x14ac:dyDescent="0.25">
      <c r="A55" s="27"/>
      <c r="B55" s="28"/>
      <c r="C55" s="28"/>
      <c r="D55" s="28"/>
      <c r="E55" s="28"/>
      <c r="F55" s="28"/>
      <c r="G55" s="15"/>
      <c r="H55" s="29"/>
      <c r="I55" s="29"/>
      <c r="J55" s="30"/>
      <c r="K55" s="26"/>
    </row>
    <row r="56" spans="1:18" ht="15.6" x14ac:dyDescent="0.25">
      <c r="A56" s="78"/>
      <c r="B56" s="79"/>
      <c r="C56" s="79"/>
      <c r="D56" s="117" t="s">
        <v>8</v>
      </c>
      <c r="E56" s="117"/>
      <c r="F56" s="117"/>
      <c r="G56" s="117" t="s">
        <v>33</v>
      </c>
      <c r="H56" s="117"/>
      <c r="I56" s="117"/>
      <c r="J56" s="117"/>
      <c r="K56" s="118"/>
    </row>
    <row r="57" spans="1:18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9"/>
    </row>
    <row r="58" spans="1:18" x14ac:dyDescent="0.25">
      <c r="A58" s="93"/>
      <c r="D58" s="94"/>
      <c r="E58" s="94"/>
      <c r="F58" s="94"/>
      <c r="G58" s="94"/>
      <c r="H58" s="62"/>
      <c r="I58" s="94"/>
      <c r="J58" s="94"/>
      <c r="K58" s="95"/>
    </row>
    <row r="59" spans="1:18" x14ac:dyDescent="0.25">
      <c r="A59" s="93"/>
      <c r="D59" s="94"/>
      <c r="E59" s="94"/>
      <c r="F59" s="94"/>
      <c r="G59" s="94"/>
      <c r="H59" s="62"/>
      <c r="I59" s="94"/>
      <c r="J59" s="94"/>
      <c r="K59" s="95"/>
    </row>
    <row r="60" spans="1:18" x14ac:dyDescent="0.25">
      <c r="A60" s="93"/>
      <c r="D60" s="94"/>
      <c r="E60" s="94"/>
      <c r="F60" s="94"/>
      <c r="G60" s="94"/>
      <c r="H60" s="62"/>
      <c r="I60" s="94"/>
      <c r="J60" s="94"/>
      <c r="K60" s="95"/>
    </row>
    <row r="61" spans="1:18" x14ac:dyDescent="0.25">
      <c r="A61" s="93"/>
      <c r="D61" s="94"/>
      <c r="E61" s="94"/>
      <c r="F61" s="94"/>
      <c r="G61" s="94"/>
      <c r="H61" s="62"/>
      <c r="I61" s="94"/>
      <c r="J61" s="94"/>
      <c r="K61" s="95"/>
    </row>
    <row r="62" spans="1:18" s="82" customFormat="1" ht="13.8" customHeight="1" thickBot="1" x14ac:dyDescent="0.3">
      <c r="A62" s="80"/>
      <c r="B62" s="81"/>
      <c r="C62" s="81"/>
      <c r="D62" s="110" t="str">
        <f>G17</f>
        <v>СМОЛЬНИКОВ А.В. (1 кат., Москва)</v>
      </c>
      <c r="E62" s="110"/>
      <c r="F62" s="110"/>
      <c r="G62" s="110" t="str">
        <f>G18</f>
        <v>ГВОЗДЕВ К.Е. (1 кат., Москва)</v>
      </c>
      <c r="H62" s="110"/>
      <c r="I62" s="110"/>
      <c r="J62" s="110"/>
      <c r="K62" s="111"/>
      <c r="P62" s="83"/>
      <c r="Q62" s="83"/>
      <c r="R62" s="83"/>
    </row>
    <row r="63" spans="1:18" ht="14.4" thickTop="1" x14ac:dyDescent="0.25"/>
  </sheetData>
  <mergeCells count="38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K21:K22"/>
    <mergeCell ref="A13:D13"/>
    <mergeCell ref="A14:D14"/>
    <mergeCell ref="A15:G15"/>
    <mergeCell ref="H15:K15"/>
    <mergeCell ref="H16:K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D62:F62"/>
    <mergeCell ref="G62:I62"/>
    <mergeCell ref="J62:K62"/>
    <mergeCell ref="A47:D47"/>
    <mergeCell ref="G47:K47"/>
    <mergeCell ref="D56:F56"/>
    <mergeCell ref="G56:I56"/>
    <mergeCell ref="J56:K56"/>
    <mergeCell ref="A57:E57"/>
    <mergeCell ref="F57:K5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D8E7-8BE7-3443-8134-882AB2101234}">
  <sheetPr>
    <tabColor theme="3" tint="-0.249977111117893"/>
    <pageSetUpPr fitToPage="1"/>
  </sheetPr>
  <dimension ref="A1:S47"/>
  <sheetViews>
    <sheetView topLeftCell="A7" zoomScale="50" zoomScaleNormal="50" zoomScaleSheetLayoutView="89" workbookViewId="0">
      <selection activeCell="O21" sqref="O21"/>
    </sheetView>
  </sheetViews>
  <sheetFormatPr defaultColWidth="9.109375" defaultRowHeight="13.8" x14ac:dyDescent="0.25"/>
  <cols>
    <col min="1" max="1" width="7" style="2" customWidth="1"/>
    <col min="2" max="2" width="7.77734375" style="1" customWidth="1"/>
    <col min="3" max="3" width="12.1093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9.77734375" style="2" customWidth="1"/>
    <col min="10" max="10" width="10.109375" style="58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58"/>
    <col min="20" max="16384" width="9.109375" style="2"/>
  </cols>
  <sheetData>
    <row r="1" spans="1:19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87"/>
      <c r="N1" s="84"/>
    </row>
    <row r="2" spans="1:19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87"/>
      <c r="N2" s="84"/>
    </row>
    <row r="3" spans="1:19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87"/>
      <c r="N3" s="84"/>
    </row>
    <row r="4" spans="1:19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9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O5"/>
    </row>
    <row r="6" spans="1:19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Q6" s="70"/>
      <c r="R6" s="70"/>
      <c r="S6" s="70"/>
    </row>
    <row r="7" spans="1:19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Q7" s="70"/>
      <c r="R7" s="70"/>
      <c r="S7" s="70"/>
    </row>
    <row r="8" spans="1:19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Q8" s="70"/>
      <c r="R8" s="70"/>
      <c r="S8" s="70"/>
    </row>
    <row r="9" spans="1:19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9" ht="19.95" customHeight="1" x14ac:dyDescent="0.25">
      <c r="A10" s="144" t="s">
        <v>52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9" ht="19.95" customHeight="1" x14ac:dyDescent="0.25">
      <c r="A11" s="144" t="s">
        <v>70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9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9" ht="15.6" x14ac:dyDescent="0.25">
      <c r="A13" s="125" t="s">
        <v>53</v>
      </c>
      <c r="B13" s="126"/>
      <c r="C13" s="126"/>
      <c r="D13" s="126"/>
      <c r="E13" s="5"/>
      <c r="F13" s="5"/>
      <c r="G13" s="72" t="s">
        <v>37</v>
      </c>
      <c r="H13" s="59" t="s">
        <v>55</v>
      </c>
      <c r="I13" s="5"/>
      <c r="J13" s="59"/>
      <c r="K13" s="6"/>
      <c r="L13" s="56" t="s">
        <v>56</v>
      </c>
    </row>
    <row r="14" spans="1:19" ht="15.6" x14ac:dyDescent="0.25">
      <c r="A14" s="127" t="s">
        <v>54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60"/>
      <c r="K14" s="8"/>
      <c r="L14" s="57" t="s">
        <v>97</v>
      </c>
    </row>
    <row r="15" spans="1:19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0"/>
      <c r="L15" s="133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5"/>
      <c r="L16" s="136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61"/>
      <c r="K17" s="43"/>
      <c r="L17" s="55">
        <v>5</v>
      </c>
    </row>
    <row r="18" spans="1:19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61"/>
      <c r="K18" s="43"/>
      <c r="L18" s="55">
        <v>1</v>
      </c>
    </row>
    <row r="19" spans="1:19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62"/>
      <c r="K19" s="42"/>
      <c r="L19" s="88">
        <v>420</v>
      </c>
    </row>
    <row r="20" spans="1:19" ht="13.2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63"/>
      <c r="K20" s="17"/>
      <c r="L20" s="17"/>
    </row>
    <row r="21" spans="1:19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 t="s">
        <v>63</v>
      </c>
      <c r="I21" s="121" t="s">
        <v>64</v>
      </c>
      <c r="J21" s="153" t="s">
        <v>65</v>
      </c>
      <c r="K21" s="123" t="s">
        <v>31</v>
      </c>
      <c r="L21" s="112" t="s">
        <v>11</v>
      </c>
      <c r="N21" s="82"/>
      <c r="Q21" s="71"/>
      <c r="R21" s="71"/>
      <c r="S21" s="71"/>
    </row>
    <row r="22" spans="1:19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54"/>
      <c r="K22" s="124"/>
      <c r="L22" s="113"/>
      <c r="N22" s="82"/>
      <c r="Q22" s="71"/>
      <c r="R22" s="71"/>
      <c r="S22" s="71"/>
    </row>
    <row r="23" spans="1:19" ht="16.8" customHeight="1" x14ac:dyDescent="0.25">
      <c r="A23" s="46">
        <v>1</v>
      </c>
      <c r="B23" s="45"/>
      <c r="C23" s="45">
        <v>10092620230</v>
      </c>
      <c r="D23" s="74" t="s">
        <v>190</v>
      </c>
      <c r="E23" s="77">
        <v>40374</v>
      </c>
      <c r="F23" s="45" t="s">
        <v>34</v>
      </c>
      <c r="G23" s="45" t="s">
        <v>48</v>
      </c>
      <c r="H23" s="85">
        <v>1</v>
      </c>
      <c r="I23" s="85">
        <v>1</v>
      </c>
      <c r="J23" s="85">
        <v>2</v>
      </c>
      <c r="K23" s="86"/>
      <c r="L23" s="52"/>
      <c r="N23" s="82"/>
      <c r="O23" s="18"/>
      <c r="P23" s="18"/>
      <c r="Q23" s="71"/>
      <c r="R23" s="71"/>
      <c r="S23" s="71"/>
    </row>
    <row r="24" spans="1:19" ht="16.8" customHeight="1" x14ac:dyDescent="0.25">
      <c r="A24" s="46">
        <v>2</v>
      </c>
      <c r="B24" s="45"/>
      <c r="C24" s="45">
        <v>10092631041</v>
      </c>
      <c r="D24" s="74" t="s">
        <v>191</v>
      </c>
      <c r="E24" s="77">
        <v>40459</v>
      </c>
      <c r="F24" s="45" t="s">
        <v>34</v>
      </c>
      <c r="G24" s="45" t="s">
        <v>48</v>
      </c>
      <c r="H24" s="85">
        <v>2</v>
      </c>
      <c r="I24" s="85">
        <v>2</v>
      </c>
      <c r="J24" s="85">
        <v>4</v>
      </c>
      <c r="K24" s="86"/>
      <c r="L24" s="52"/>
      <c r="N24" s="82"/>
      <c r="O24" s="18"/>
      <c r="P24" s="18"/>
      <c r="Q24" s="71"/>
      <c r="R24" s="71"/>
      <c r="S24" s="71"/>
    </row>
    <row r="25" spans="1:19" ht="16.8" customHeight="1" x14ac:dyDescent="0.25">
      <c r="A25" s="46">
        <v>3</v>
      </c>
      <c r="B25" s="45"/>
      <c r="C25" s="45">
        <v>10102500890</v>
      </c>
      <c r="D25" s="74" t="s">
        <v>192</v>
      </c>
      <c r="E25" s="77">
        <v>39927</v>
      </c>
      <c r="F25" s="45" t="s">
        <v>26</v>
      </c>
      <c r="G25" s="45" t="s">
        <v>48</v>
      </c>
      <c r="H25" s="85">
        <v>3</v>
      </c>
      <c r="I25" s="85">
        <v>3</v>
      </c>
      <c r="J25" s="85">
        <v>6</v>
      </c>
      <c r="K25" s="86"/>
      <c r="L25" s="52"/>
      <c r="N25" s="82"/>
      <c r="O25" s="18"/>
      <c r="P25" s="18"/>
      <c r="Q25" s="71"/>
      <c r="R25" s="71"/>
      <c r="S25" s="71"/>
    </row>
    <row r="26" spans="1:19" ht="16.8" customHeight="1" x14ac:dyDescent="0.25">
      <c r="A26" s="46">
        <v>4</v>
      </c>
      <c r="B26" s="45"/>
      <c r="C26" s="45">
        <v>10095123537</v>
      </c>
      <c r="D26" s="74" t="s">
        <v>193</v>
      </c>
      <c r="E26" s="77">
        <v>40129</v>
      </c>
      <c r="F26" s="45" t="s">
        <v>26</v>
      </c>
      <c r="G26" s="45" t="s">
        <v>48</v>
      </c>
      <c r="H26" s="85">
        <v>4</v>
      </c>
      <c r="I26" s="85">
        <v>4</v>
      </c>
      <c r="J26" s="85">
        <v>8</v>
      </c>
      <c r="K26" s="86"/>
      <c r="L26" s="52"/>
      <c r="N26" s="82"/>
      <c r="O26" s="18"/>
      <c r="P26" s="18"/>
      <c r="Q26" s="71"/>
      <c r="R26" s="71"/>
      <c r="S26" s="71"/>
    </row>
    <row r="27" spans="1:19" ht="16.8" customHeight="1" x14ac:dyDescent="0.25">
      <c r="A27" s="46">
        <v>5</v>
      </c>
      <c r="B27" s="45"/>
      <c r="C27" s="45">
        <v>10113097940</v>
      </c>
      <c r="D27" s="74" t="s">
        <v>194</v>
      </c>
      <c r="E27" s="77">
        <v>40355</v>
      </c>
      <c r="F27" s="45" t="s">
        <v>34</v>
      </c>
      <c r="G27" s="45" t="s">
        <v>48</v>
      </c>
      <c r="H27" s="85">
        <v>5</v>
      </c>
      <c r="I27" s="85">
        <v>5</v>
      </c>
      <c r="J27" s="85">
        <v>10</v>
      </c>
      <c r="K27" s="86"/>
      <c r="L27" s="52"/>
      <c r="N27" s="82"/>
      <c r="O27" s="18"/>
      <c r="P27" s="18"/>
      <c r="Q27" s="71"/>
      <c r="R27" s="71"/>
      <c r="S27" s="71"/>
    </row>
    <row r="28" spans="1:19" ht="16.8" customHeight="1" x14ac:dyDescent="0.25">
      <c r="A28" s="46">
        <v>6</v>
      </c>
      <c r="B28" s="45"/>
      <c r="C28" s="45">
        <v>10128501136</v>
      </c>
      <c r="D28" s="74" t="s">
        <v>195</v>
      </c>
      <c r="E28" s="77">
        <v>39948</v>
      </c>
      <c r="F28" s="45" t="s">
        <v>26</v>
      </c>
      <c r="G28" s="45" t="s">
        <v>48</v>
      </c>
      <c r="H28" s="85">
        <v>6</v>
      </c>
      <c r="I28" s="85">
        <v>6</v>
      </c>
      <c r="J28" s="85">
        <v>12</v>
      </c>
      <c r="K28" s="86"/>
      <c r="L28" s="52"/>
      <c r="N28" s="82"/>
      <c r="O28" s="18"/>
      <c r="P28" s="18"/>
      <c r="Q28" s="71"/>
      <c r="R28" s="71"/>
      <c r="S28" s="71"/>
    </row>
    <row r="29" spans="1:19" ht="16.8" customHeight="1" thickBot="1" x14ac:dyDescent="0.3">
      <c r="A29" s="97">
        <v>7</v>
      </c>
      <c r="B29" s="98"/>
      <c r="C29" s="98">
        <v>10034949484</v>
      </c>
      <c r="D29" s="99" t="s">
        <v>196</v>
      </c>
      <c r="E29" s="100">
        <v>40392</v>
      </c>
      <c r="F29" s="98" t="s">
        <v>34</v>
      </c>
      <c r="G29" s="98" t="s">
        <v>48</v>
      </c>
      <c r="H29" s="101">
        <v>7</v>
      </c>
      <c r="I29" s="101">
        <v>7</v>
      </c>
      <c r="J29" s="101">
        <v>14</v>
      </c>
      <c r="K29" s="104"/>
      <c r="L29" s="103"/>
      <c r="N29" s="82"/>
      <c r="O29" s="18"/>
      <c r="P29" s="18"/>
      <c r="Q29" s="71"/>
      <c r="R29" s="71"/>
      <c r="S29" s="71"/>
    </row>
    <row r="30" spans="1:19" ht="14.4" customHeight="1" thickTop="1" thickBot="1" x14ac:dyDescent="0.35">
      <c r="A30" s="19"/>
      <c r="B30" s="20"/>
      <c r="C30" s="19"/>
      <c r="D30" s="21"/>
      <c r="E30" s="22"/>
      <c r="F30" s="23"/>
      <c r="G30" s="22"/>
      <c r="H30" s="64"/>
      <c r="I30" s="24"/>
      <c r="J30" s="64"/>
      <c r="K30" s="24"/>
      <c r="L30" s="24"/>
      <c r="N30" s="82"/>
      <c r="O30" s="18"/>
      <c r="P30" s="18"/>
      <c r="Q30" s="71"/>
      <c r="R30" s="71"/>
      <c r="S30" s="71"/>
    </row>
    <row r="31" spans="1:19" ht="15" thickTop="1" x14ac:dyDescent="0.25">
      <c r="A31" s="114" t="s">
        <v>3</v>
      </c>
      <c r="B31" s="115"/>
      <c r="C31" s="115"/>
      <c r="D31" s="115"/>
      <c r="E31" s="36"/>
      <c r="F31" s="36"/>
      <c r="G31" s="115" t="s">
        <v>4</v>
      </c>
      <c r="H31" s="115"/>
      <c r="I31" s="115"/>
      <c r="J31" s="115"/>
      <c r="K31" s="115"/>
      <c r="L31" s="116"/>
      <c r="N31" s="82"/>
      <c r="O31" s="18"/>
      <c r="P31" s="18"/>
      <c r="Q31" s="71"/>
      <c r="R31" s="71"/>
      <c r="S31" s="71"/>
    </row>
    <row r="32" spans="1:19" ht="14.4" x14ac:dyDescent="0.25">
      <c r="A32" s="38" t="s">
        <v>39</v>
      </c>
      <c r="B32" s="28"/>
      <c r="C32" s="47"/>
      <c r="D32" s="39"/>
      <c r="E32" s="4"/>
      <c r="F32" s="4"/>
      <c r="G32" s="25" t="s">
        <v>25</v>
      </c>
      <c r="H32" s="76">
        <v>1</v>
      </c>
      <c r="I32" s="49"/>
      <c r="J32" s="65"/>
      <c r="K32" s="25" t="s">
        <v>23</v>
      </c>
      <c r="L32" s="33">
        <f>COUNTIF(F$21:F126,"ЗМС")</f>
        <v>0</v>
      </c>
      <c r="N32" s="82"/>
      <c r="O32" s="18"/>
      <c r="P32" s="18"/>
      <c r="Q32" s="71"/>
      <c r="R32" s="71"/>
      <c r="S32" s="71"/>
    </row>
    <row r="33" spans="1:19" ht="14.4" x14ac:dyDescent="0.25">
      <c r="A33" s="38" t="s">
        <v>40</v>
      </c>
      <c r="B33" s="28"/>
      <c r="C33" s="48"/>
      <c r="D33" s="39"/>
      <c r="E33" s="37"/>
      <c r="F33" s="37"/>
      <c r="G33" s="25" t="s">
        <v>18</v>
      </c>
      <c r="H33" s="75">
        <f>H34+H38</f>
        <v>7</v>
      </c>
      <c r="I33" s="50"/>
      <c r="J33" s="66"/>
      <c r="K33" s="25" t="s">
        <v>16</v>
      </c>
      <c r="L33" s="33">
        <f>COUNTIF(F$21:F126,"МСМК")</f>
        <v>0</v>
      </c>
      <c r="N33" s="82"/>
      <c r="O33" s="18"/>
      <c r="P33" s="18"/>
      <c r="Q33" s="71"/>
      <c r="R33" s="71"/>
      <c r="S33" s="71"/>
    </row>
    <row r="34" spans="1:19" ht="14.4" x14ac:dyDescent="0.25">
      <c r="A34" s="38" t="s">
        <v>41</v>
      </c>
      <c r="B34" s="28"/>
      <c r="C34" s="28"/>
      <c r="D34" s="39"/>
      <c r="E34" s="37"/>
      <c r="F34" s="37"/>
      <c r="G34" s="25" t="s">
        <v>19</v>
      </c>
      <c r="H34" s="75">
        <f>H35+H36+H37</f>
        <v>7</v>
      </c>
      <c r="I34" s="50"/>
      <c r="J34" s="66"/>
      <c r="K34" s="25" t="s">
        <v>17</v>
      </c>
      <c r="L34" s="33">
        <f>COUNTIF(F$21:F47,"МС")</f>
        <v>0</v>
      </c>
      <c r="N34" s="82"/>
      <c r="O34" s="18"/>
      <c r="P34" s="18"/>
      <c r="Q34" s="71"/>
      <c r="R34" s="71"/>
      <c r="S34" s="71"/>
    </row>
    <row r="35" spans="1:19" ht="14.4" x14ac:dyDescent="0.25">
      <c r="A35" s="38" t="s">
        <v>42</v>
      </c>
      <c r="B35" s="28"/>
      <c r="C35" s="28"/>
      <c r="D35" s="39"/>
      <c r="E35" s="37"/>
      <c r="F35" s="37"/>
      <c r="G35" s="25" t="s">
        <v>20</v>
      </c>
      <c r="H35" s="75">
        <f>COUNT(A23:A29)</f>
        <v>7</v>
      </c>
      <c r="I35" s="50"/>
      <c r="J35" s="66"/>
      <c r="K35" s="25" t="s">
        <v>24</v>
      </c>
      <c r="L35" s="33">
        <f>COUNTIF(F$20:F47,"КМС")</f>
        <v>0</v>
      </c>
      <c r="N35" s="82"/>
      <c r="O35" s="18"/>
      <c r="P35" s="18"/>
      <c r="Q35" s="71"/>
      <c r="R35" s="71"/>
      <c r="S35" s="71"/>
    </row>
    <row r="36" spans="1:19" ht="14.4" x14ac:dyDescent="0.25">
      <c r="A36" s="40"/>
      <c r="B36" s="28"/>
      <c r="C36" s="28"/>
      <c r="D36" s="39"/>
      <c r="G36" s="25" t="s">
        <v>21</v>
      </c>
      <c r="H36" s="75">
        <f>COUNTIF(A23:A29,"НФ")</f>
        <v>0</v>
      </c>
      <c r="I36" s="50"/>
      <c r="J36" s="66"/>
      <c r="K36" s="25" t="s">
        <v>26</v>
      </c>
      <c r="L36" s="33">
        <f>COUNTIF(F$23:F125,"1 СР")</f>
        <v>3</v>
      </c>
      <c r="N36" s="82"/>
      <c r="O36" s="18"/>
      <c r="P36" s="18"/>
      <c r="Q36" s="71"/>
      <c r="R36" s="71"/>
      <c r="S36" s="71"/>
    </row>
    <row r="37" spans="1:19" ht="14.4" x14ac:dyDescent="0.25">
      <c r="A37" s="41"/>
      <c r="B37" s="15"/>
      <c r="C37" s="14"/>
      <c r="D37" s="39"/>
      <c r="G37" s="25" t="s">
        <v>28</v>
      </c>
      <c r="H37" s="75">
        <f>COUNTIF(A23:A29,"ДСКВ")</f>
        <v>0</v>
      </c>
      <c r="I37" s="50"/>
      <c r="J37" s="66"/>
      <c r="K37" s="25" t="s">
        <v>35</v>
      </c>
      <c r="L37" s="33">
        <f>COUNTIF(F$23:F125,"2 СР")</f>
        <v>0</v>
      </c>
    </row>
    <row r="38" spans="1:19" ht="14.4" x14ac:dyDescent="0.25">
      <c r="A38" s="27"/>
      <c r="B38" s="28"/>
      <c r="C38" s="28"/>
      <c r="D38" s="39"/>
      <c r="E38" s="37"/>
      <c r="F38" s="37"/>
      <c r="G38" s="25" t="s">
        <v>22</v>
      </c>
      <c r="H38" s="75">
        <f>COUNTIF(A23:A29,"НС")</f>
        <v>0</v>
      </c>
      <c r="I38" s="51"/>
      <c r="J38" s="67"/>
      <c r="K38" s="25" t="s">
        <v>34</v>
      </c>
      <c r="L38" s="33">
        <f>COUNTIF(F$23:F125,"3 СР")</f>
        <v>4</v>
      </c>
    </row>
    <row r="39" spans="1:19" ht="5.25" customHeight="1" x14ac:dyDescent="0.25">
      <c r="A39" s="27"/>
      <c r="B39" s="28"/>
      <c r="C39" s="28"/>
      <c r="D39" s="28"/>
      <c r="E39" s="28"/>
      <c r="F39" s="28"/>
      <c r="G39" s="15"/>
      <c r="H39" s="29"/>
      <c r="I39" s="29"/>
      <c r="J39" s="29"/>
      <c r="K39" s="30"/>
      <c r="L39" s="26"/>
    </row>
    <row r="40" spans="1:19" ht="15.6" x14ac:dyDescent="0.25">
      <c r="A40" s="78"/>
      <c r="B40" s="79"/>
      <c r="C40" s="79"/>
      <c r="D40" s="117" t="s">
        <v>8</v>
      </c>
      <c r="E40" s="117"/>
      <c r="F40" s="117"/>
      <c r="G40" s="117" t="s">
        <v>33</v>
      </c>
      <c r="H40" s="117"/>
      <c r="I40" s="117"/>
      <c r="J40" s="117" t="s">
        <v>45</v>
      </c>
      <c r="K40" s="117"/>
      <c r="L40" s="118"/>
    </row>
    <row r="41" spans="1:19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9"/>
    </row>
    <row r="42" spans="1:19" x14ac:dyDescent="0.25">
      <c r="A42" s="35"/>
      <c r="D42" s="1"/>
      <c r="E42" s="1"/>
      <c r="F42" s="1"/>
      <c r="G42" s="1"/>
      <c r="H42" s="62"/>
      <c r="I42" s="1"/>
      <c r="J42" s="62"/>
      <c r="K42" s="1"/>
      <c r="L42" s="31"/>
    </row>
    <row r="43" spans="1:19" x14ac:dyDescent="0.25">
      <c r="A43" s="35"/>
      <c r="D43" s="1"/>
      <c r="E43" s="1"/>
      <c r="F43" s="1"/>
      <c r="G43" s="1"/>
      <c r="H43" s="62"/>
      <c r="I43" s="1"/>
      <c r="J43" s="62"/>
      <c r="K43" s="1"/>
      <c r="L43" s="31"/>
    </row>
    <row r="44" spans="1:19" x14ac:dyDescent="0.25">
      <c r="A44" s="35"/>
      <c r="D44" s="1"/>
      <c r="E44" s="1"/>
      <c r="F44" s="1"/>
      <c r="G44" s="1"/>
      <c r="H44" s="62"/>
      <c r="I44" s="1"/>
      <c r="J44" s="62"/>
      <c r="K44" s="1"/>
      <c r="L44" s="31"/>
    </row>
    <row r="45" spans="1:19" x14ac:dyDescent="0.25">
      <c r="A45" s="35"/>
      <c r="D45" s="1"/>
      <c r="E45" s="1"/>
      <c r="F45" s="1"/>
      <c r="G45" s="1"/>
      <c r="H45" s="62"/>
      <c r="I45" s="1"/>
      <c r="J45" s="62"/>
      <c r="K45" s="1"/>
      <c r="L45" s="31"/>
    </row>
    <row r="46" spans="1:19" s="82" customFormat="1" ht="13.8" customHeight="1" thickBot="1" x14ac:dyDescent="0.3">
      <c r="A46" s="80"/>
      <c r="B46" s="81"/>
      <c r="C46" s="81"/>
      <c r="D46" s="110" t="str">
        <f>G17</f>
        <v>СМОЛЬНИКОВ А.В. (1 кат., Москва)</v>
      </c>
      <c r="E46" s="110"/>
      <c r="F46" s="110"/>
      <c r="G46" s="110" t="str">
        <f>G18</f>
        <v>ГВОЗДЕВ К.Е. (1 кат., Москва)</v>
      </c>
      <c r="H46" s="110"/>
      <c r="I46" s="110"/>
      <c r="J46" s="110" t="str">
        <f>G19</f>
        <v>НИКУШЕНКОВ Е.А. (2 кат., Москва)</v>
      </c>
      <c r="K46" s="110"/>
      <c r="L46" s="111"/>
      <c r="Q46" s="83"/>
      <c r="R46" s="83"/>
      <c r="S46" s="83"/>
    </row>
    <row r="47" spans="1:19" ht="14.4" thickTop="1" x14ac:dyDescent="0.25"/>
  </sheetData>
  <mergeCells count="39">
    <mergeCell ref="A13:D13"/>
    <mergeCell ref="A3:L3"/>
    <mergeCell ref="A2:L2"/>
    <mergeCell ref="A1:L1"/>
    <mergeCell ref="A12:L12"/>
    <mergeCell ref="A4:L4"/>
    <mergeCell ref="A5:L5"/>
    <mergeCell ref="A6:L6"/>
    <mergeCell ref="A7:L7"/>
    <mergeCell ref="A8:L8"/>
    <mergeCell ref="A9:L9"/>
    <mergeCell ref="A10:L10"/>
    <mergeCell ref="A11:L11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H21:H22"/>
    <mergeCell ref="I21:I22"/>
    <mergeCell ref="L21:L22"/>
    <mergeCell ref="D46:F46"/>
    <mergeCell ref="G46:I46"/>
    <mergeCell ref="J46:L46"/>
    <mergeCell ref="A31:D31"/>
    <mergeCell ref="G31:L31"/>
    <mergeCell ref="D40:F40"/>
    <mergeCell ref="G40:I40"/>
    <mergeCell ref="J40:L40"/>
    <mergeCell ref="A41:E41"/>
    <mergeCell ref="F41:L41"/>
  </mergeCells>
  <phoneticPr fontId="24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D523B-CCB3-4B4B-A562-29E064A15B74}">
  <sheetPr>
    <tabColor theme="3" tint="-0.249977111117893"/>
    <pageSetUpPr fitToPage="1"/>
  </sheetPr>
  <dimension ref="A1:S64"/>
  <sheetViews>
    <sheetView topLeftCell="A13" zoomScale="50" zoomScaleNormal="50" zoomScaleSheetLayoutView="89" workbookViewId="0">
      <selection activeCell="D43" sqref="D43"/>
    </sheetView>
  </sheetViews>
  <sheetFormatPr defaultColWidth="9.109375" defaultRowHeight="13.8" x14ac:dyDescent="0.25"/>
  <cols>
    <col min="1" max="1" width="7" style="2" customWidth="1"/>
    <col min="2" max="2" width="7.77734375" style="91" customWidth="1"/>
    <col min="3" max="3" width="12.109375" style="9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9.77734375" style="2" customWidth="1"/>
    <col min="10" max="10" width="10.109375" style="58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58"/>
    <col min="20" max="16384" width="9.109375" style="2"/>
  </cols>
  <sheetData>
    <row r="1" spans="1:19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87"/>
      <c r="N1" s="84"/>
    </row>
    <row r="2" spans="1:19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87"/>
      <c r="N2" s="84"/>
    </row>
    <row r="3" spans="1:19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87"/>
      <c r="N3" s="84"/>
    </row>
    <row r="4" spans="1:19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9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O5"/>
    </row>
    <row r="6" spans="1:19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Q6" s="70"/>
      <c r="R6" s="70"/>
      <c r="S6" s="70"/>
    </row>
    <row r="7" spans="1:19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Q7" s="70"/>
      <c r="R7" s="70"/>
      <c r="S7" s="70"/>
    </row>
    <row r="8" spans="1:19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Q8" s="70"/>
      <c r="R8" s="70"/>
      <c r="S8" s="70"/>
    </row>
    <row r="9" spans="1:19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9" ht="19.95" customHeight="1" x14ac:dyDescent="0.25">
      <c r="A10" s="144" t="s">
        <v>52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9" ht="19.95" customHeight="1" x14ac:dyDescent="0.25">
      <c r="A11" s="144" t="s">
        <v>71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9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9" ht="15.6" x14ac:dyDescent="0.25">
      <c r="A13" s="125" t="s">
        <v>53</v>
      </c>
      <c r="B13" s="126"/>
      <c r="C13" s="126"/>
      <c r="D13" s="126"/>
      <c r="E13" s="5"/>
      <c r="F13" s="5"/>
      <c r="G13" s="89" t="s">
        <v>37</v>
      </c>
      <c r="H13" s="59" t="s">
        <v>55</v>
      </c>
      <c r="I13" s="5"/>
      <c r="J13" s="59"/>
      <c r="K13" s="6"/>
      <c r="L13" s="56" t="s">
        <v>56</v>
      </c>
    </row>
    <row r="14" spans="1:19" ht="15.6" x14ac:dyDescent="0.25">
      <c r="A14" s="127" t="s">
        <v>54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60"/>
      <c r="K14" s="8"/>
      <c r="L14" s="57" t="s">
        <v>97</v>
      </c>
    </row>
    <row r="15" spans="1:19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0"/>
      <c r="L15" s="133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5"/>
      <c r="L16" s="136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61"/>
      <c r="K17" s="43"/>
      <c r="L17" s="55">
        <v>5</v>
      </c>
    </row>
    <row r="18" spans="1:19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61"/>
      <c r="K18" s="43"/>
      <c r="L18" s="55">
        <v>1</v>
      </c>
    </row>
    <row r="19" spans="1:19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62"/>
      <c r="K19" s="42"/>
      <c r="L19" s="88">
        <v>420</v>
      </c>
    </row>
    <row r="20" spans="1:19" ht="15.6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63"/>
      <c r="K20" s="17"/>
      <c r="L20" s="17"/>
    </row>
    <row r="21" spans="1:19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 t="s">
        <v>63</v>
      </c>
      <c r="I21" s="121" t="s">
        <v>64</v>
      </c>
      <c r="J21" s="153" t="s">
        <v>65</v>
      </c>
      <c r="K21" s="123" t="s">
        <v>31</v>
      </c>
      <c r="L21" s="112" t="s">
        <v>11</v>
      </c>
      <c r="N21" s="82"/>
      <c r="Q21" s="71"/>
      <c r="R21" s="71"/>
      <c r="S21" s="71"/>
    </row>
    <row r="22" spans="1:19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54"/>
      <c r="K22" s="124"/>
      <c r="L22" s="113"/>
      <c r="N22" s="82"/>
      <c r="Q22" s="71"/>
      <c r="R22" s="71"/>
      <c r="S22" s="71"/>
    </row>
    <row r="23" spans="1:19" ht="16.8" customHeight="1" x14ac:dyDescent="0.25">
      <c r="A23" s="46">
        <v>1</v>
      </c>
      <c r="B23" s="45"/>
      <c r="C23" s="45">
        <v>10080701556</v>
      </c>
      <c r="D23" s="74" t="s">
        <v>74</v>
      </c>
      <c r="E23" s="77">
        <v>40137</v>
      </c>
      <c r="F23" s="45" t="s">
        <v>26</v>
      </c>
      <c r="G23" s="45" t="s">
        <v>48</v>
      </c>
      <c r="H23" s="85">
        <v>1</v>
      </c>
      <c r="I23" s="85">
        <v>1</v>
      </c>
      <c r="J23" s="85">
        <v>2</v>
      </c>
      <c r="K23" s="86"/>
      <c r="L23" s="52"/>
      <c r="N23" s="82"/>
      <c r="O23" s="18"/>
      <c r="P23" s="18"/>
      <c r="Q23" s="71"/>
      <c r="R23" s="71"/>
      <c r="S23" s="71"/>
    </row>
    <row r="24" spans="1:19" ht="16.8" customHeight="1" x14ac:dyDescent="0.25">
      <c r="A24" s="46">
        <v>2</v>
      </c>
      <c r="B24" s="45"/>
      <c r="C24" s="45">
        <v>10090052053</v>
      </c>
      <c r="D24" s="74" t="s">
        <v>75</v>
      </c>
      <c r="E24" s="77">
        <v>40381</v>
      </c>
      <c r="F24" s="45" t="s">
        <v>34</v>
      </c>
      <c r="G24" s="45" t="s">
        <v>48</v>
      </c>
      <c r="H24" s="85">
        <v>3</v>
      </c>
      <c r="I24" s="85">
        <v>3</v>
      </c>
      <c r="J24" s="85">
        <v>6</v>
      </c>
      <c r="K24" s="86"/>
      <c r="L24" s="52"/>
      <c r="N24" s="82"/>
      <c r="O24" s="18"/>
      <c r="P24" s="18"/>
      <c r="Q24" s="71"/>
      <c r="R24" s="71"/>
      <c r="S24" s="71"/>
    </row>
    <row r="25" spans="1:19" ht="16.8" customHeight="1" x14ac:dyDescent="0.25">
      <c r="A25" s="46">
        <v>3</v>
      </c>
      <c r="B25" s="45"/>
      <c r="C25" s="45">
        <v>10064774459</v>
      </c>
      <c r="D25" s="74" t="s">
        <v>76</v>
      </c>
      <c r="E25" s="77">
        <v>40045</v>
      </c>
      <c r="F25" s="45" t="s">
        <v>26</v>
      </c>
      <c r="G25" s="45" t="s">
        <v>47</v>
      </c>
      <c r="H25" s="85">
        <v>2</v>
      </c>
      <c r="I25" s="85">
        <v>5</v>
      </c>
      <c r="J25" s="85">
        <v>7</v>
      </c>
      <c r="K25" s="86"/>
      <c r="L25" s="52"/>
      <c r="N25" s="82"/>
      <c r="O25" s="18"/>
      <c r="P25" s="18"/>
      <c r="Q25" s="71"/>
      <c r="R25" s="71"/>
      <c r="S25" s="71"/>
    </row>
    <row r="26" spans="1:19" ht="16.8" customHeight="1" x14ac:dyDescent="0.25">
      <c r="A26" s="46">
        <v>4</v>
      </c>
      <c r="B26" s="45"/>
      <c r="C26" s="45">
        <v>10115958228</v>
      </c>
      <c r="D26" s="74" t="s">
        <v>77</v>
      </c>
      <c r="E26" s="77">
        <v>39861</v>
      </c>
      <c r="F26" s="45" t="s">
        <v>26</v>
      </c>
      <c r="G26" s="45" t="s">
        <v>48</v>
      </c>
      <c r="H26" s="85">
        <v>6</v>
      </c>
      <c r="I26" s="85">
        <v>4</v>
      </c>
      <c r="J26" s="85">
        <v>10</v>
      </c>
      <c r="K26" s="86"/>
      <c r="L26" s="52"/>
      <c r="N26" s="82"/>
      <c r="O26" s="18"/>
      <c r="P26" s="18"/>
      <c r="Q26" s="71"/>
      <c r="R26" s="71"/>
      <c r="S26" s="71"/>
    </row>
    <row r="27" spans="1:19" ht="16.8" customHeight="1" x14ac:dyDescent="0.25">
      <c r="A27" s="46">
        <v>5</v>
      </c>
      <c r="B27" s="45"/>
      <c r="C27" s="45">
        <v>10094888919</v>
      </c>
      <c r="D27" s="74" t="s">
        <v>78</v>
      </c>
      <c r="E27" s="77">
        <v>39854</v>
      </c>
      <c r="F27" s="45" t="s">
        <v>26</v>
      </c>
      <c r="G27" s="45" t="s">
        <v>48</v>
      </c>
      <c r="H27" s="85">
        <v>5</v>
      </c>
      <c r="I27" s="85">
        <v>6</v>
      </c>
      <c r="J27" s="85">
        <v>11</v>
      </c>
      <c r="K27" s="86"/>
      <c r="L27" s="52"/>
      <c r="N27" s="82"/>
      <c r="O27" s="18"/>
      <c r="P27" s="18"/>
      <c r="Q27" s="71"/>
      <c r="R27" s="71"/>
      <c r="S27" s="71"/>
    </row>
    <row r="28" spans="1:19" ht="16.8" customHeight="1" x14ac:dyDescent="0.25">
      <c r="A28" s="46">
        <v>6</v>
      </c>
      <c r="B28" s="45"/>
      <c r="C28" s="45">
        <v>10093909017</v>
      </c>
      <c r="D28" s="74" t="s">
        <v>79</v>
      </c>
      <c r="E28" s="77">
        <v>40066</v>
      </c>
      <c r="F28" s="45" t="s">
        <v>34</v>
      </c>
      <c r="G28" s="45" t="s">
        <v>48</v>
      </c>
      <c r="H28" s="85">
        <v>4</v>
      </c>
      <c r="I28" s="85">
        <v>9</v>
      </c>
      <c r="J28" s="85">
        <v>13</v>
      </c>
      <c r="K28" s="86"/>
      <c r="L28" s="52"/>
      <c r="N28" s="82"/>
      <c r="O28" s="18"/>
      <c r="P28" s="18"/>
      <c r="Q28" s="71"/>
      <c r="R28" s="71"/>
      <c r="S28" s="71"/>
    </row>
    <row r="29" spans="1:19" ht="16.8" customHeight="1" x14ac:dyDescent="0.25">
      <c r="A29" s="46">
        <v>7</v>
      </c>
      <c r="B29" s="45"/>
      <c r="C29" s="45">
        <v>10094844156</v>
      </c>
      <c r="D29" s="74" t="s">
        <v>80</v>
      </c>
      <c r="E29" s="77">
        <v>39965</v>
      </c>
      <c r="F29" s="45" t="s">
        <v>26</v>
      </c>
      <c r="G29" s="45" t="s">
        <v>48</v>
      </c>
      <c r="H29" s="85">
        <v>12</v>
      </c>
      <c r="I29" s="85">
        <v>2</v>
      </c>
      <c r="J29" s="85">
        <v>14</v>
      </c>
      <c r="K29" s="86"/>
      <c r="L29" s="52"/>
      <c r="N29" s="82"/>
      <c r="O29" s="18"/>
      <c r="P29" s="18"/>
      <c r="Q29" s="71"/>
      <c r="R29" s="71"/>
      <c r="S29" s="71"/>
    </row>
    <row r="30" spans="1:19" ht="16.8" customHeight="1" x14ac:dyDescent="0.25">
      <c r="A30" s="46">
        <v>8</v>
      </c>
      <c r="B30" s="45"/>
      <c r="C30" s="45">
        <v>10115809694</v>
      </c>
      <c r="D30" s="74" t="s">
        <v>81</v>
      </c>
      <c r="E30" s="77">
        <v>40202</v>
      </c>
      <c r="F30" s="45" t="s">
        <v>34</v>
      </c>
      <c r="G30" s="45" t="s">
        <v>48</v>
      </c>
      <c r="H30" s="85">
        <v>8</v>
      </c>
      <c r="I30" s="85">
        <v>8</v>
      </c>
      <c r="J30" s="85">
        <v>16</v>
      </c>
      <c r="K30" s="86"/>
      <c r="L30" s="52"/>
      <c r="N30" s="82"/>
      <c r="O30" s="18"/>
      <c r="P30" s="18"/>
      <c r="Q30" s="71"/>
      <c r="R30" s="71"/>
      <c r="S30" s="71"/>
    </row>
    <row r="31" spans="1:19" ht="16.8" customHeight="1" x14ac:dyDescent="0.25">
      <c r="A31" s="46">
        <v>9</v>
      </c>
      <c r="B31" s="45"/>
      <c r="C31" s="45">
        <v>10116101405</v>
      </c>
      <c r="D31" s="74" t="s">
        <v>82</v>
      </c>
      <c r="E31" s="77">
        <v>40257</v>
      </c>
      <c r="F31" s="45" t="s">
        <v>34</v>
      </c>
      <c r="G31" s="45" t="s">
        <v>48</v>
      </c>
      <c r="H31" s="85">
        <v>10</v>
      </c>
      <c r="I31" s="85">
        <v>7</v>
      </c>
      <c r="J31" s="85">
        <v>17</v>
      </c>
      <c r="K31" s="86"/>
      <c r="L31" s="52"/>
      <c r="N31" s="82"/>
      <c r="O31" s="18"/>
      <c r="P31" s="18"/>
      <c r="Q31" s="71"/>
      <c r="R31" s="71"/>
      <c r="S31" s="71"/>
    </row>
    <row r="32" spans="1:19" ht="16.8" customHeight="1" x14ac:dyDescent="0.25">
      <c r="A32" s="46">
        <v>10</v>
      </c>
      <c r="B32" s="45"/>
      <c r="C32" s="45">
        <v>10095126062</v>
      </c>
      <c r="D32" s="74" t="s">
        <v>83</v>
      </c>
      <c r="E32" s="77">
        <v>39821</v>
      </c>
      <c r="F32" s="45" t="s">
        <v>26</v>
      </c>
      <c r="G32" s="45" t="s">
        <v>48</v>
      </c>
      <c r="H32" s="85">
        <v>9</v>
      </c>
      <c r="I32" s="85">
        <v>12</v>
      </c>
      <c r="J32" s="85">
        <v>21</v>
      </c>
      <c r="K32" s="86"/>
      <c r="L32" s="52"/>
      <c r="N32" s="82"/>
      <c r="O32" s="18"/>
      <c r="P32" s="18"/>
      <c r="Q32" s="71"/>
      <c r="R32" s="71"/>
      <c r="S32" s="71"/>
    </row>
    <row r="33" spans="1:19" ht="16.8" customHeight="1" x14ac:dyDescent="0.25">
      <c r="A33" s="46">
        <v>11</v>
      </c>
      <c r="B33" s="45"/>
      <c r="C33" s="45">
        <v>10094844863</v>
      </c>
      <c r="D33" s="74" t="s">
        <v>84</v>
      </c>
      <c r="E33" s="77">
        <v>39833</v>
      </c>
      <c r="F33" s="45" t="s">
        <v>26</v>
      </c>
      <c r="G33" s="45" t="s">
        <v>48</v>
      </c>
      <c r="H33" s="85">
        <v>7</v>
      </c>
      <c r="I33" s="85">
        <v>14</v>
      </c>
      <c r="J33" s="85">
        <v>21</v>
      </c>
      <c r="K33" s="86"/>
      <c r="L33" s="52"/>
      <c r="N33" s="82"/>
      <c r="O33" s="18"/>
      <c r="P33" s="18"/>
      <c r="Q33" s="71"/>
      <c r="R33" s="71"/>
      <c r="S33" s="71"/>
    </row>
    <row r="34" spans="1:19" ht="16.8" customHeight="1" x14ac:dyDescent="0.25">
      <c r="A34" s="46">
        <v>12</v>
      </c>
      <c r="B34" s="45"/>
      <c r="C34" s="45">
        <v>10091865650</v>
      </c>
      <c r="D34" s="74" t="s">
        <v>85</v>
      </c>
      <c r="E34" s="77">
        <v>39919</v>
      </c>
      <c r="F34" s="45" t="s">
        <v>26</v>
      </c>
      <c r="G34" s="45" t="s">
        <v>48</v>
      </c>
      <c r="H34" s="85">
        <v>14</v>
      </c>
      <c r="I34" s="85">
        <v>10</v>
      </c>
      <c r="J34" s="85">
        <v>24</v>
      </c>
      <c r="K34" s="86"/>
      <c r="L34" s="52"/>
      <c r="N34" s="82"/>
      <c r="O34" s="18"/>
      <c r="P34" s="18"/>
      <c r="Q34" s="71"/>
      <c r="R34" s="71"/>
      <c r="S34" s="71"/>
    </row>
    <row r="35" spans="1:19" ht="16.8" customHeight="1" x14ac:dyDescent="0.25">
      <c r="A35" s="46">
        <v>13</v>
      </c>
      <c r="B35" s="45"/>
      <c r="C35" s="45">
        <v>10115816566</v>
      </c>
      <c r="D35" s="74" t="s">
        <v>86</v>
      </c>
      <c r="E35" s="77">
        <v>40453</v>
      </c>
      <c r="F35" s="45" t="s">
        <v>34</v>
      </c>
      <c r="G35" s="45" t="s">
        <v>48</v>
      </c>
      <c r="H35" s="85">
        <v>13</v>
      </c>
      <c r="I35" s="85">
        <v>11</v>
      </c>
      <c r="J35" s="85">
        <v>24</v>
      </c>
      <c r="K35" s="86"/>
      <c r="L35" s="52"/>
      <c r="N35" s="82"/>
      <c r="O35" s="18"/>
      <c r="P35" s="18"/>
      <c r="Q35" s="71"/>
      <c r="R35" s="71"/>
      <c r="S35" s="71"/>
    </row>
    <row r="36" spans="1:19" ht="16.8" customHeight="1" x14ac:dyDescent="0.25">
      <c r="A36" s="46">
        <v>14</v>
      </c>
      <c r="B36" s="45"/>
      <c r="C36" s="45">
        <v>10094892050</v>
      </c>
      <c r="D36" s="74" t="s">
        <v>87</v>
      </c>
      <c r="E36" s="77">
        <v>40486</v>
      </c>
      <c r="F36" s="45" t="s">
        <v>34</v>
      </c>
      <c r="G36" s="45" t="s">
        <v>48</v>
      </c>
      <c r="H36" s="85">
        <v>11</v>
      </c>
      <c r="I36" s="85">
        <v>13</v>
      </c>
      <c r="J36" s="85">
        <v>24</v>
      </c>
      <c r="K36" s="86"/>
      <c r="L36" s="52"/>
      <c r="N36" s="82"/>
      <c r="O36" s="18"/>
      <c r="P36" s="18"/>
      <c r="Q36" s="71"/>
      <c r="R36" s="71"/>
      <c r="S36" s="71"/>
    </row>
    <row r="37" spans="1:19" ht="16.8" customHeight="1" x14ac:dyDescent="0.25">
      <c r="A37" s="46">
        <v>15</v>
      </c>
      <c r="B37" s="45"/>
      <c r="C37" s="45">
        <v>10116830824</v>
      </c>
      <c r="D37" s="74" t="s">
        <v>88</v>
      </c>
      <c r="E37" s="77">
        <v>40463</v>
      </c>
      <c r="F37" s="45" t="s">
        <v>34</v>
      </c>
      <c r="G37" s="45" t="s">
        <v>48</v>
      </c>
      <c r="H37" s="85">
        <v>15</v>
      </c>
      <c r="I37" s="85">
        <v>15</v>
      </c>
      <c r="J37" s="85">
        <v>30</v>
      </c>
      <c r="K37" s="86"/>
      <c r="L37" s="52"/>
      <c r="N37" s="82"/>
      <c r="O37" s="18"/>
      <c r="P37" s="18"/>
      <c r="Q37" s="71"/>
      <c r="R37" s="71"/>
      <c r="S37" s="71"/>
    </row>
    <row r="38" spans="1:19" ht="16.8" customHeight="1" x14ac:dyDescent="0.25">
      <c r="A38" s="46">
        <v>16</v>
      </c>
      <c r="B38" s="45"/>
      <c r="C38" s="45">
        <v>10120952516</v>
      </c>
      <c r="D38" s="74" t="s">
        <v>198</v>
      </c>
      <c r="E38" s="77">
        <v>39814</v>
      </c>
      <c r="F38" s="45" t="s">
        <v>34</v>
      </c>
      <c r="G38" s="45" t="s">
        <v>72</v>
      </c>
      <c r="H38" s="85">
        <v>16</v>
      </c>
      <c r="I38" s="85">
        <v>16</v>
      </c>
      <c r="J38" s="85">
        <v>32</v>
      </c>
      <c r="K38" s="86"/>
      <c r="L38" s="52"/>
      <c r="N38" s="82"/>
      <c r="O38" s="18"/>
      <c r="P38" s="18"/>
      <c r="Q38" s="71"/>
      <c r="R38" s="71"/>
      <c r="S38" s="71"/>
    </row>
    <row r="39" spans="1:19" ht="16.8" customHeight="1" x14ac:dyDescent="0.25">
      <c r="A39" s="46">
        <v>17</v>
      </c>
      <c r="B39" s="45"/>
      <c r="C39" s="45">
        <v>10092392177</v>
      </c>
      <c r="D39" s="74" t="s">
        <v>89</v>
      </c>
      <c r="E39" s="77">
        <v>40030</v>
      </c>
      <c r="F39" s="45" t="s">
        <v>26</v>
      </c>
      <c r="G39" s="45" t="s">
        <v>48</v>
      </c>
      <c r="H39" s="85">
        <v>17</v>
      </c>
      <c r="I39" s="85">
        <v>18</v>
      </c>
      <c r="J39" s="85">
        <v>35</v>
      </c>
      <c r="K39" s="86"/>
      <c r="L39" s="52"/>
      <c r="N39" s="82"/>
      <c r="O39" s="18"/>
      <c r="P39" s="18"/>
      <c r="Q39" s="71"/>
      <c r="R39" s="71"/>
      <c r="S39" s="71"/>
    </row>
    <row r="40" spans="1:19" ht="16.8" customHeight="1" x14ac:dyDescent="0.25">
      <c r="A40" s="46">
        <v>18</v>
      </c>
      <c r="B40" s="45"/>
      <c r="C40" s="45">
        <v>10120951405</v>
      </c>
      <c r="D40" s="74" t="s">
        <v>197</v>
      </c>
      <c r="E40" s="77">
        <v>39814</v>
      </c>
      <c r="F40" s="45" t="s">
        <v>34</v>
      </c>
      <c r="G40" s="45" t="s">
        <v>72</v>
      </c>
      <c r="H40" s="85">
        <v>19</v>
      </c>
      <c r="I40" s="85">
        <v>17</v>
      </c>
      <c r="J40" s="85">
        <v>36</v>
      </c>
      <c r="K40" s="34"/>
      <c r="L40" s="52"/>
      <c r="N40" s="82"/>
      <c r="O40" s="18"/>
      <c r="P40" s="18"/>
      <c r="Q40" s="71"/>
      <c r="R40" s="71"/>
      <c r="S40" s="71"/>
    </row>
    <row r="41" spans="1:19" ht="16.8" customHeight="1" x14ac:dyDescent="0.25">
      <c r="A41" s="46">
        <v>19</v>
      </c>
      <c r="B41" s="45"/>
      <c r="C41" s="45">
        <v>10094919736</v>
      </c>
      <c r="D41" s="74" t="s">
        <v>90</v>
      </c>
      <c r="E41" s="77">
        <v>40234</v>
      </c>
      <c r="F41" s="45" t="s">
        <v>26</v>
      </c>
      <c r="G41" s="45" t="s">
        <v>48</v>
      </c>
      <c r="H41" s="85">
        <v>18</v>
      </c>
      <c r="I41" s="85">
        <v>21</v>
      </c>
      <c r="J41" s="85">
        <v>39</v>
      </c>
      <c r="K41" s="34"/>
      <c r="L41" s="52"/>
      <c r="N41" s="82"/>
      <c r="O41" s="18"/>
      <c r="P41" s="18"/>
      <c r="Q41" s="71"/>
      <c r="R41" s="71"/>
      <c r="S41" s="71"/>
    </row>
    <row r="42" spans="1:19" ht="16.8" customHeight="1" x14ac:dyDescent="0.25">
      <c r="A42" s="46">
        <v>20</v>
      </c>
      <c r="B42" s="45"/>
      <c r="C42" s="45">
        <v>10115492123</v>
      </c>
      <c r="D42" s="74" t="s">
        <v>91</v>
      </c>
      <c r="E42" s="77">
        <v>40369</v>
      </c>
      <c r="F42" s="45" t="s">
        <v>34</v>
      </c>
      <c r="G42" s="45" t="s">
        <v>48</v>
      </c>
      <c r="H42" s="85">
        <v>21</v>
      </c>
      <c r="I42" s="85">
        <v>19</v>
      </c>
      <c r="J42" s="85">
        <v>40</v>
      </c>
      <c r="K42" s="34"/>
      <c r="L42" s="52"/>
      <c r="N42" s="82"/>
      <c r="O42" s="18"/>
      <c r="P42" s="18"/>
      <c r="Q42" s="71"/>
      <c r="R42" s="71"/>
      <c r="S42" s="71"/>
    </row>
    <row r="43" spans="1:19" ht="16.8" customHeight="1" x14ac:dyDescent="0.25">
      <c r="A43" s="46">
        <v>21</v>
      </c>
      <c r="B43" s="45"/>
      <c r="C43" s="45">
        <v>10142878657</v>
      </c>
      <c r="D43" s="156" t="s">
        <v>92</v>
      </c>
      <c r="E43" s="77">
        <v>40401</v>
      </c>
      <c r="F43" s="45" t="s">
        <v>35</v>
      </c>
      <c r="G43" s="45" t="s">
        <v>73</v>
      </c>
      <c r="H43" s="85">
        <v>20</v>
      </c>
      <c r="I43" s="85">
        <v>20</v>
      </c>
      <c r="J43" s="85">
        <v>40</v>
      </c>
      <c r="K43" s="34"/>
      <c r="L43" s="52"/>
      <c r="N43" s="82"/>
      <c r="O43" s="18"/>
      <c r="P43" s="18"/>
      <c r="Q43" s="71"/>
      <c r="R43" s="71"/>
      <c r="S43" s="71"/>
    </row>
    <row r="44" spans="1:19" ht="16.8" customHeight="1" x14ac:dyDescent="0.25">
      <c r="A44" s="46">
        <v>22</v>
      </c>
      <c r="B44" s="45"/>
      <c r="C44" s="45">
        <v>10094849513</v>
      </c>
      <c r="D44" s="74" t="s">
        <v>93</v>
      </c>
      <c r="E44" s="77">
        <v>40049</v>
      </c>
      <c r="F44" s="45" t="s">
        <v>26</v>
      </c>
      <c r="G44" s="45" t="s">
        <v>48</v>
      </c>
      <c r="H44" s="85">
        <v>23</v>
      </c>
      <c r="I44" s="85">
        <v>22</v>
      </c>
      <c r="J44" s="85">
        <v>45</v>
      </c>
      <c r="K44" s="34"/>
      <c r="L44" s="52"/>
      <c r="N44" s="82"/>
      <c r="O44" s="18"/>
      <c r="P44" s="18"/>
      <c r="Q44" s="71"/>
      <c r="R44" s="71"/>
      <c r="S44" s="71"/>
    </row>
    <row r="45" spans="1:19" ht="16.8" customHeight="1" x14ac:dyDescent="0.25">
      <c r="A45" s="46">
        <v>23</v>
      </c>
      <c r="B45" s="45"/>
      <c r="C45" s="45">
        <v>10089788941</v>
      </c>
      <c r="D45" s="74" t="s">
        <v>94</v>
      </c>
      <c r="E45" s="77">
        <v>40339</v>
      </c>
      <c r="F45" s="45" t="s">
        <v>34</v>
      </c>
      <c r="G45" s="45" t="s">
        <v>48</v>
      </c>
      <c r="H45" s="85">
        <v>22</v>
      </c>
      <c r="I45" s="85">
        <v>23</v>
      </c>
      <c r="J45" s="85">
        <v>45</v>
      </c>
      <c r="K45" s="34"/>
      <c r="L45" s="52"/>
      <c r="N45" s="82"/>
      <c r="O45" s="18"/>
      <c r="P45" s="18"/>
      <c r="Q45" s="71"/>
      <c r="R45" s="71"/>
      <c r="S45" s="71"/>
    </row>
    <row r="46" spans="1:19" ht="16.8" customHeight="1" thickBot="1" x14ac:dyDescent="0.3">
      <c r="A46" s="97">
        <v>24</v>
      </c>
      <c r="B46" s="98"/>
      <c r="C46" s="98">
        <v>10104089569</v>
      </c>
      <c r="D46" s="99" t="s">
        <v>95</v>
      </c>
      <c r="E46" s="100">
        <v>40057</v>
      </c>
      <c r="F46" s="98" t="s">
        <v>26</v>
      </c>
      <c r="G46" s="98" t="s">
        <v>48</v>
      </c>
      <c r="H46" s="101">
        <v>24</v>
      </c>
      <c r="I46" s="101">
        <v>24</v>
      </c>
      <c r="J46" s="101">
        <v>48</v>
      </c>
      <c r="K46" s="104"/>
      <c r="L46" s="103"/>
      <c r="N46" s="82"/>
      <c r="O46" s="18"/>
      <c r="P46" s="18"/>
      <c r="Q46" s="71"/>
      <c r="R46" s="71"/>
      <c r="S46" s="71"/>
    </row>
    <row r="47" spans="1:19" ht="14.4" customHeight="1" thickTop="1" thickBot="1" x14ac:dyDescent="0.35">
      <c r="A47" s="19"/>
      <c r="B47" s="20"/>
      <c r="C47" s="19"/>
      <c r="D47" s="21"/>
      <c r="E47" s="22"/>
      <c r="F47" s="23"/>
      <c r="G47" s="22"/>
      <c r="H47" s="64"/>
      <c r="I47" s="24"/>
      <c r="J47" s="64"/>
      <c r="K47" s="24"/>
      <c r="L47" s="24"/>
      <c r="N47" s="82"/>
      <c r="O47" s="18"/>
      <c r="P47" s="18"/>
      <c r="Q47" s="71"/>
      <c r="R47" s="71"/>
      <c r="S47" s="71"/>
    </row>
    <row r="48" spans="1:19" ht="15" thickTop="1" x14ac:dyDescent="0.25">
      <c r="A48" s="114" t="s">
        <v>3</v>
      </c>
      <c r="B48" s="115"/>
      <c r="C48" s="115"/>
      <c r="D48" s="115"/>
      <c r="E48" s="36"/>
      <c r="F48" s="36"/>
      <c r="G48" s="115" t="s">
        <v>4</v>
      </c>
      <c r="H48" s="115"/>
      <c r="I48" s="115"/>
      <c r="J48" s="115"/>
      <c r="K48" s="115"/>
      <c r="L48" s="116"/>
      <c r="N48" s="82"/>
      <c r="O48" s="18"/>
      <c r="P48" s="18"/>
      <c r="Q48" s="71"/>
      <c r="R48" s="71"/>
      <c r="S48" s="71"/>
    </row>
    <row r="49" spans="1:19" ht="14.4" x14ac:dyDescent="0.25">
      <c r="A49" s="38" t="s">
        <v>39</v>
      </c>
      <c r="B49" s="28"/>
      <c r="C49" s="47"/>
      <c r="D49" s="39"/>
      <c r="E49" s="4"/>
      <c r="F49" s="4"/>
      <c r="G49" s="25" t="s">
        <v>25</v>
      </c>
      <c r="H49" s="76">
        <v>4</v>
      </c>
      <c r="I49" s="49"/>
      <c r="J49" s="65"/>
      <c r="K49" s="25" t="s">
        <v>23</v>
      </c>
      <c r="L49" s="33">
        <f>COUNTIF(F$21:F143,"ЗМС")</f>
        <v>0</v>
      </c>
      <c r="N49" s="82"/>
      <c r="O49" s="18"/>
      <c r="P49" s="18"/>
      <c r="Q49" s="71"/>
      <c r="R49" s="71"/>
      <c r="S49" s="71"/>
    </row>
    <row r="50" spans="1:19" ht="14.4" x14ac:dyDescent="0.25">
      <c r="A50" s="38" t="s">
        <v>40</v>
      </c>
      <c r="B50" s="28"/>
      <c r="C50" s="48"/>
      <c r="D50" s="39"/>
      <c r="E50" s="37"/>
      <c r="F50" s="37"/>
      <c r="G50" s="25" t="s">
        <v>18</v>
      </c>
      <c r="H50" s="75">
        <f>H51+H55</f>
        <v>24</v>
      </c>
      <c r="I50" s="50"/>
      <c r="J50" s="66"/>
      <c r="K50" s="25" t="s">
        <v>16</v>
      </c>
      <c r="L50" s="33">
        <f>COUNTIF(F$21:F143,"МСМК")</f>
        <v>0</v>
      </c>
      <c r="N50" s="82"/>
      <c r="O50" s="18"/>
      <c r="P50" s="18"/>
      <c r="Q50" s="71"/>
      <c r="R50" s="71"/>
      <c r="S50" s="71"/>
    </row>
    <row r="51" spans="1:19" ht="14.4" x14ac:dyDescent="0.25">
      <c r="A51" s="38" t="s">
        <v>41</v>
      </c>
      <c r="B51" s="28"/>
      <c r="C51" s="28"/>
      <c r="D51" s="39"/>
      <c r="E51" s="37"/>
      <c r="F51" s="37"/>
      <c r="G51" s="25" t="s">
        <v>19</v>
      </c>
      <c r="H51" s="75">
        <f>H52+H53+H54</f>
        <v>24</v>
      </c>
      <c r="I51" s="50"/>
      <c r="J51" s="66"/>
      <c r="K51" s="25" t="s">
        <v>17</v>
      </c>
      <c r="L51" s="33">
        <f>COUNTIF(F$21:F64,"МС")</f>
        <v>0</v>
      </c>
      <c r="N51" s="82"/>
      <c r="O51" s="18"/>
      <c r="P51" s="18"/>
      <c r="Q51" s="71"/>
      <c r="R51" s="71"/>
      <c r="S51" s="71"/>
    </row>
    <row r="52" spans="1:19" ht="14.4" x14ac:dyDescent="0.25">
      <c r="A52" s="38" t="s">
        <v>42</v>
      </c>
      <c r="B52" s="28"/>
      <c r="C52" s="28"/>
      <c r="D52" s="39"/>
      <c r="E52" s="37"/>
      <c r="F52" s="37"/>
      <c r="G52" s="25" t="s">
        <v>20</v>
      </c>
      <c r="H52" s="75">
        <f>COUNT(A23:A46)</f>
        <v>24</v>
      </c>
      <c r="I52" s="50"/>
      <c r="J52" s="66"/>
      <c r="K52" s="25" t="s">
        <v>24</v>
      </c>
      <c r="L52" s="33">
        <f>COUNTIF(F$20:F64,"КМС")</f>
        <v>0</v>
      </c>
      <c r="N52" s="82"/>
      <c r="O52" s="18"/>
      <c r="P52" s="18"/>
      <c r="Q52" s="71"/>
      <c r="R52" s="71"/>
      <c r="S52" s="71"/>
    </row>
    <row r="53" spans="1:19" ht="14.4" x14ac:dyDescent="0.25">
      <c r="A53" s="40"/>
      <c r="B53" s="28"/>
      <c r="C53" s="28"/>
      <c r="D53" s="39"/>
      <c r="G53" s="25" t="s">
        <v>21</v>
      </c>
      <c r="H53" s="75">
        <f>COUNTIF(A23:A46,"НФ")</f>
        <v>0</v>
      </c>
      <c r="I53" s="50"/>
      <c r="J53" s="66"/>
      <c r="K53" s="25" t="s">
        <v>26</v>
      </c>
      <c r="L53" s="33">
        <f>COUNTIF(F$23:F142,"1 СР")</f>
        <v>12</v>
      </c>
      <c r="N53" s="82"/>
      <c r="O53" s="18"/>
      <c r="P53" s="18"/>
      <c r="Q53" s="71"/>
      <c r="R53" s="71"/>
      <c r="S53" s="71"/>
    </row>
    <row r="54" spans="1:19" ht="14.4" x14ac:dyDescent="0.25">
      <c r="A54" s="41"/>
      <c r="B54" s="15"/>
      <c r="C54" s="14"/>
      <c r="D54" s="39"/>
      <c r="G54" s="25" t="s">
        <v>28</v>
      </c>
      <c r="H54" s="75">
        <f>COUNTIF(A23:A46,"ДСКВ")</f>
        <v>0</v>
      </c>
      <c r="I54" s="50"/>
      <c r="J54" s="66"/>
      <c r="K54" s="25" t="s">
        <v>35</v>
      </c>
      <c r="L54" s="33">
        <f>COUNTIF(F$23:F142,"2 СР")</f>
        <v>1</v>
      </c>
    </row>
    <row r="55" spans="1:19" ht="14.4" x14ac:dyDescent="0.25">
      <c r="A55" s="27"/>
      <c r="B55" s="28"/>
      <c r="C55" s="28"/>
      <c r="D55" s="39"/>
      <c r="E55" s="37"/>
      <c r="F55" s="37"/>
      <c r="G55" s="25" t="s">
        <v>22</v>
      </c>
      <c r="H55" s="75">
        <f>COUNTIF(A23:A46,"НС")</f>
        <v>0</v>
      </c>
      <c r="I55" s="51"/>
      <c r="J55" s="67"/>
      <c r="K55" s="25" t="s">
        <v>34</v>
      </c>
      <c r="L55" s="33">
        <f>COUNTIF(F$23:F142,"3 СР")</f>
        <v>11</v>
      </c>
    </row>
    <row r="56" spans="1:19" ht="5.25" customHeight="1" x14ac:dyDescent="0.25">
      <c r="A56" s="27"/>
      <c r="B56" s="28"/>
      <c r="C56" s="28"/>
      <c r="D56" s="28"/>
      <c r="E56" s="28"/>
      <c r="F56" s="28"/>
      <c r="G56" s="15"/>
      <c r="H56" s="29"/>
      <c r="I56" s="29"/>
      <c r="J56" s="29"/>
      <c r="K56" s="30"/>
      <c r="L56" s="26"/>
    </row>
    <row r="57" spans="1:19" ht="15.6" x14ac:dyDescent="0.25">
      <c r="A57" s="78"/>
      <c r="B57" s="79"/>
      <c r="C57" s="79"/>
      <c r="D57" s="117" t="s">
        <v>8</v>
      </c>
      <c r="E57" s="117"/>
      <c r="F57" s="117"/>
      <c r="G57" s="117" t="s">
        <v>33</v>
      </c>
      <c r="H57" s="117"/>
      <c r="I57" s="117"/>
      <c r="J57" s="117" t="s">
        <v>45</v>
      </c>
      <c r="K57" s="117"/>
      <c r="L57" s="118"/>
    </row>
    <row r="58" spans="1:19" x14ac:dyDescent="0.25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9"/>
    </row>
    <row r="59" spans="1:19" x14ac:dyDescent="0.25">
      <c r="A59" s="90"/>
      <c r="D59" s="91"/>
      <c r="E59" s="91"/>
      <c r="F59" s="91"/>
      <c r="G59" s="91"/>
      <c r="H59" s="62"/>
      <c r="I59" s="91"/>
      <c r="J59" s="62"/>
      <c r="K59" s="91"/>
      <c r="L59" s="92"/>
    </row>
    <row r="60" spans="1:19" x14ac:dyDescent="0.25">
      <c r="A60" s="90"/>
      <c r="D60" s="91"/>
      <c r="E60" s="91"/>
      <c r="F60" s="91"/>
      <c r="G60" s="91"/>
      <c r="H60" s="62"/>
      <c r="I60" s="91"/>
      <c r="J60" s="62"/>
      <c r="K60" s="91"/>
      <c r="L60" s="92"/>
    </row>
    <row r="61" spans="1:19" x14ac:dyDescent="0.25">
      <c r="A61" s="90"/>
      <c r="D61" s="91"/>
      <c r="E61" s="91"/>
      <c r="F61" s="91"/>
      <c r="G61" s="91"/>
      <c r="H61" s="62"/>
      <c r="I61" s="91"/>
      <c r="J61" s="62"/>
      <c r="K61" s="91"/>
      <c r="L61" s="92"/>
    </row>
    <row r="62" spans="1:19" x14ac:dyDescent="0.25">
      <c r="A62" s="90"/>
      <c r="D62" s="91"/>
      <c r="E62" s="91"/>
      <c r="F62" s="91"/>
      <c r="G62" s="91"/>
      <c r="H62" s="62"/>
      <c r="I62" s="91"/>
      <c r="J62" s="62"/>
      <c r="K62" s="91"/>
      <c r="L62" s="92"/>
    </row>
    <row r="63" spans="1:19" s="82" customFormat="1" ht="13.8" customHeight="1" thickBot="1" x14ac:dyDescent="0.3">
      <c r="A63" s="80"/>
      <c r="B63" s="81"/>
      <c r="C63" s="81"/>
      <c r="D63" s="110" t="str">
        <f>G17</f>
        <v>СМОЛЬНИКОВ А.В. (1 кат., Москва)</v>
      </c>
      <c r="E63" s="110"/>
      <c r="F63" s="110"/>
      <c r="G63" s="110" t="str">
        <f>G18</f>
        <v>ГВОЗДЕВ К.Е. (1 кат., Москва)</v>
      </c>
      <c r="H63" s="110"/>
      <c r="I63" s="110"/>
      <c r="J63" s="110" t="str">
        <f>G19</f>
        <v>НИКУШЕНКОВ Е.А. (2 кат., Москва)</v>
      </c>
      <c r="K63" s="110"/>
      <c r="L63" s="111"/>
      <c r="Q63" s="83"/>
      <c r="R63" s="83"/>
      <c r="S63" s="83"/>
    </row>
    <row r="64" spans="1:19" ht="14.4" thickTop="1" x14ac:dyDescent="0.25"/>
  </sheetData>
  <mergeCells count="39">
    <mergeCell ref="A58:E58"/>
    <mergeCell ref="F58:L58"/>
    <mergeCell ref="D63:F63"/>
    <mergeCell ref="G63:I63"/>
    <mergeCell ref="J63:L63"/>
    <mergeCell ref="I21:I22"/>
    <mergeCell ref="J21:J22"/>
    <mergeCell ref="K21:K22"/>
    <mergeCell ref="A21:A22"/>
    <mergeCell ref="B21:B22"/>
    <mergeCell ref="C21:C22"/>
    <mergeCell ref="D21:D22"/>
    <mergeCell ref="A48:D48"/>
    <mergeCell ref="G48:L48"/>
    <mergeCell ref="D57:F57"/>
    <mergeCell ref="G57:I57"/>
    <mergeCell ref="J57:L57"/>
    <mergeCell ref="E21:E22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5:L15"/>
    <mergeCell ref="H16:L16"/>
    <mergeCell ref="L21:L22"/>
    <mergeCell ref="F21:F22"/>
    <mergeCell ref="G21:G22"/>
    <mergeCell ref="H21:H22"/>
    <mergeCell ref="A6:L6"/>
    <mergeCell ref="A1:L1"/>
    <mergeCell ref="A2:L2"/>
    <mergeCell ref="A3:L3"/>
    <mergeCell ref="A4:L4"/>
    <mergeCell ref="A5:L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8201-BDD9-41E9-947F-F24E3BE16CAB}">
  <sheetPr>
    <tabColor theme="3" tint="-0.249977111117893"/>
    <pageSetUpPr fitToPage="1"/>
  </sheetPr>
  <dimension ref="A1:S47"/>
  <sheetViews>
    <sheetView topLeftCell="A4" zoomScale="50" zoomScaleNormal="50" zoomScaleSheetLayoutView="89" workbookViewId="0">
      <selection activeCell="N33" sqref="N33"/>
    </sheetView>
  </sheetViews>
  <sheetFormatPr defaultColWidth="9.109375" defaultRowHeight="13.8" x14ac:dyDescent="0.25"/>
  <cols>
    <col min="1" max="1" width="7" style="2" customWidth="1"/>
    <col min="2" max="2" width="7.77734375" style="91" customWidth="1"/>
    <col min="3" max="3" width="12.109375" style="9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9.77734375" style="2" customWidth="1"/>
    <col min="10" max="10" width="10.109375" style="58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58"/>
    <col min="20" max="16384" width="9.109375" style="2"/>
  </cols>
  <sheetData>
    <row r="1" spans="1:19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87"/>
      <c r="N1" s="84"/>
    </row>
    <row r="2" spans="1:19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87"/>
      <c r="N2" s="84"/>
    </row>
    <row r="3" spans="1:19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87"/>
      <c r="N3" s="84"/>
    </row>
    <row r="4" spans="1:19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9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O5"/>
    </row>
    <row r="6" spans="1:19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Q6" s="70"/>
      <c r="R6" s="70"/>
      <c r="S6" s="70"/>
    </row>
    <row r="7" spans="1:19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Q7" s="70"/>
      <c r="R7" s="70"/>
      <c r="S7" s="70"/>
    </row>
    <row r="8" spans="1:19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Q8" s="70"/>
      <c r="R8" s="70"/>
      <c r="S8" s="70"/>
    </row>
    <row r="9" spans="1:19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9" ht="19.95" customHeight="1" x14ac:dyDescent="0.25">
      <c r="A10" s="144" t="s">
        <v>52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9" ht="19.95" customHeight="1" x14ac:dyDescent="0.25">
      <c r="A11" s="144" t="s">
        <v>96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9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9" ht="15.6" x14ac:dyDescent="0.25">
      <c r="A13" s="125" t="s">
        <v>53</v>
      </c>
      <c r="B13" s="126"/>
      <c r="C13" s="126"/>
      <c r="D13" s="126"/>
      <c r="E13" s="5"/>
      <c r="F13" s="5"/>
      <c r="G13" s="89" t="s">
        <v>37</v>
      </c>
      <c r="H13" s="59" t="s">
        <v>55</v>
      </c>
      <c r="I13" s="5"/>
      <c r="J13" s="59"/>
      <c r="K13" s="6"/>
      <c r="L13" s="56" t="s">
        <v>56</v>
      </c>
    </row>
    <row r="14" spans="1:19" ht="15.6" x14ac:dyDescent="0.25">
      <c r="A14" s="127" t="s">
        <v>54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60"/>
      <c r="K14" s="8"/>
      <c r="L14" s="57" t="s">
        <v>97</v>
      </c>
    </row>
    <row r="15" spans="1:19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0"/>
      <c r="L15" s="133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5"/>
      <c r="L16" s="136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61"/>
      <c r="K17" s="43"/>
      <c r="L17" s="55">
        <v>5</v>
      </c>
    </row>
    <row r="18" spans="1:19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61"/>
      <c r="K18" s="43"/>
      <c r="L18" s="55">
        <v>1</v>
      </c>
    </row>
    <row r="19" spans="1:19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62"/>
      <c r="K19" s="42"/>
      <c r="L19" s="88">
        <v>420</v>
      </c>
    </row>
    <row r="20" spans="1:19" ht="12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63"/>
      <c r="K20" s="17"/>
      <c r="L20" s="17"/>
    </row>
    <row r="21" spans="1:19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 t="s">
        <v>63</v>
      </c>
      <c r="I21" s="121" t="s">
        <v>64</v>
      </c>
      <c r="J21" s="153" t="s">
        <v>65</v>
      </c>
      <c r="K21" s="123" t="s">
        <v>31</v>
      </c>
      <c r="L21" s="112" t="s">
        <v>11</v>
      </c>
      <c r="N21" s="82"/>
      <c r="Q21" s="71"/>
      <c r="R21" s="71"/>
      <c r="S21" s="71"/>
    </row>
    <row r="22" spans="1:19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54"/>
      <c r="K22" s="124"/>
      <c r="L22" s="113"/>
      <c r="N22" s="82"/>
      <c r="Q22" s="71"/>
      <c r="R22" s="71"/>
      <c r="S22" s="71"/>
    </row>
    <row r="23" spans="1:19" ht="16.8" customHeight="1" x14ac:dyDescent="0.25">
      <c r="A23" s="46">
        <v>1</v>
      </c>
      <c r="B23" s="45"/>
      <c r="C23" s="45">
        <v>10091081768</v>
      </c>
      <c r="D23" s="74" t="s">
        <v>98</v>
      </c>
      <c r="E23" s="77">
        <v>39228</v>
      </c>
      <c r="F23" s="45" t="s">
        <v>24</v>
      </c>
      <c r="G23" s="45" t="s">
        <v>66</v>
      </c>
      <c r="H23" s="85">
        <v>1</v>
      </c>
      <c r="I23" s="85">
        <v>1</v>
      </c>
      <c r="J23" s="85">
        <v>2</v>
      </c>
      <c r="K23" s="86"/>
      <c r="L23" s="52"/>
      <c r="N23" s="82"/>
      <c r="O23" s="18"/>
      <c r="P23" s="18"/>
      <c r="Q23" s="71"/>
      <c r="R23" s="71"/>
      <c r="S23" s="71"/>
    </row>
    <row r="24" spans="1:19" ht="16.8" customHeight="1" x14ac:dyDescent="0.25">
      <c r="A24" s="46">
        <v>2</v>
      </c>
      <c r="B24" s="45"/>
      <c r="C24" s="45">
        <v>10089792779</v>
      </c>
      <c r="D24" s="74" t="s">
        <v>104</v>
      </c>
      <c r="E24" s="77">
        <v>39524</v>
      </c>
      <c r="F24" s="45" t="s">
        <v>26</v>
      </c>
      <c r="G24" s="45" t="s">
        <v>48</v>
      </c>
      <c r="H24" s="85">
        <v>2</v>
      </c>
      <c r="I24" s="85">
        <v>2</v>
      </c>
      <c r="J24" s="85">
        <v>4</v>
      </c>
      <c r="K24" s="86"/>
      <c r="L24" s="52"/>
      <c r="N24" s="82"/>
      <c r="O24" s="18"/>
      <c r="P24" s="18"/>
      <c r="Q24" s="71"/>
      <c r="R24" s="71"/>
      <c r="S24" s="71"/>
    </row>
    <row r="25" spans="1:19" ht="16.8" customHeight="1" x14ac:dyDescent="0.25">
      <c r="A25" s="46">
        <v>3</v>
      </c>
      <c r="B25" s="45"/>
      <c r="C25" s="45">
        <v>10112255050</v>
      </c>
      <c r="D25" s="74" t="s">
        <v>99</v>
      </c>
      <c r="E25" s="77">
        <v>39244</v>
      </c>
      <c r="F25" s="45" t="s">
        <v>24</v>
      </c>
      <c r="G25" s="45" t="s">
        <v>47</v>
      </c>
      <c r="H25" s="85">
        <v>4</v>
      </c>
      <c r="I25" s="85">
        <v>3</v>
      </c>
      <c r="J25" s="85">
        <v>7</v>
      </c>
      <c r="K25" s="86"/>
      <c r="L25" s="52"/>
      <c r="N25" s="82"/>
      <c r="O25" s="18"/>
      <c r="P25" s="18"/>
      <c r="Q25" s="71"/>
      <c r="R25" s="71"/>
      <c r="S25" s="71"/>
    </row>
    <row r="26" spans="1:19" ht="16.8" customHeight="1" x14ac:dyDescent="0.25">
      <c r="A26" s="46">
        <v>4</v>
      </c>
      <c r="B26" s="45"/>
      <c r="C26" s="45">
        <v>10104993083</v>
      </c>
      <c r="D26" s="74" t="s">
        <v>100</v>
      </c>
      <c r="E26" s="77">
        <v>39273</v>
      </c>
      <c r="F26" s="45" t="s">
        <v>24</v>
      </c>
      <c r="G26" s="45" t="s">
        <v>47</v>
      </c>
      <c r="H26" s="85">
        <v>5</v>
      </c>
      <c r="I26" s="85">
        <v>4</v>
      </c>
      <c r="J26" s="85">
        <v>9</v>
      </c>
      <c r="K26" s="86"/>
      <c r="L26" s="52"/>
      <c r="N26" s="82"/>
      <c r="O26" s="18"/>
      <c r="P26" s="18"/>
      <c r="Q26" s="71"/>
      <c r="R26" s="71"/>
      <c r="S26" s="71"/>
    </row>
    <row r="27" spans="1:19" ht="16.8" customHeight="1" x14ac:dyDescent="0.25">
      <c r="A27" s="46">
        <v>5</v>
      </c>
      <c r="B27" s="45"/>
      <c r="C27" s="45">
        <v>10077945039</v>
      </c>
      <c r="D27" s="74" t="s">
        <v>105</v>
      </c>
      <c r="E27" s="77">
        <v>39438</v>
      </c>
      <c r="F27" s="45" t="s">
        <v>24</v>
      </c>
      <c r="G27" s="45" t="s">
        <v>48</v>
      </c>
      <c r="H27" s="85">
        <v>3</v>
      </c>
      <c r="I27" s="85">
        <v>7</v>
      </c>
      <c r="J27" s="85">
        <v>10</v>
      </c>
      <c r="K27" s="86"/>
      <c r="L27" s="52"/>
      <c r="N27" s="82"/>
      <c r="O27" s="18"/>
      <c r="P27" s="18"/>
      <c r="Q27" s="71"/>
      <c r="R27" s="71"/>
      <c r="S27" s="71"/>
    </row>
    <row r="28" spans="1:19" ht="16.8" customHeight="1" x14ac:dyDescent="0.25">
      <c r="A28" s="46">
        <v>6</v>
      </c>
      <c r="B28" s="45"/>
      <c r="C28" s="45">
        <v>10125036519</v>
      </c>
      <c r="D28" s="74" t="s">
        <v>106</v>
      </c>
      <c r="E28" s="77">
        <v>39698</v>
      </c>
      <c r="F28" s="45" t="s">
        <v>26</v>
      </c>
      <c r="G28" s="45" t="s">
        <v>48</v>
      </c>
      <c r="H28" s="85">
        <v>6</v>
      </c>
      <c r="I28" s="85">
        <v>5</v>
      </c>
      <c r="J28" s="85">
        <v>11</v>
      </c>
      <c r="K28" s="86"/>
      <c r="L28" s="52"/>
      <c r="N28" s="82"/>
      <c r="O28" s="18"/>
      <c r="P28" s="18"/>
      <c r="Q28" s="71"/>
      <c r="R28" s="71"/>
      <c r="S28" s="71"/>
    </row>
    <row r="29" spans="1:19" ht="16.8" customHeight="1" thickBot="1" x14ac:dyDescent="0.3">
      <c r="A29" s="97">
        <v>7</v>
      </c>
      <c r="B29" s="98"/>
      <c r="C29" s="98">
        <v>10120290084</v>
      </c>
      <c r="D29" s="99" t="s">
        <v>107</v>
      </c>
      <c r="E29" s="100">
        <v>39491</v>
      </c>
      <c r="F29" s="98" t="s">
        <v>26</v>
      </c>
      <c r="G29" s="98" t="s">
        <v>48</v>
      </c>
      <c r="H29" s="101">
        <v>7</v>
      </c>
      <c r="I29" s="101">
        <v>6</v>
      </c>
      <c r="J29" s="101">
        <v>13</v>
      </c>
      <c r="K29" s="104"/>
      <c r="L29" s="103"/>
      <c r="N29" s="82"/>
      <c r="O29" s="18"/>
      <c r="P29" s="18"/>
      <c r="Q29" s="71"/>
      <c r="R29" s="71"/>
      <c r="S29" s="71"/>
    </row>
    <row r="30" spans="1:19" ht="14.4" customHeight="1" thickTop="1" thickBot="1" x14ac:dyDescent="0.35">
      <c r="A30" s="19"/>
      <c r="B30" s="20"/>
      <c r="C30" s="19"/>
      <c r="D30" s="21"/>
      <c r="E30" s="22"/>
      <c r="F30" s="23"/>
      <c r="G30" s="22"/>
      <c r="H30" s="64"/>
      <c r="I30" s="24"/>
      <c r="J30" s="64"/>
      <c r="K30" s="24"/>
      <c r="L30" s="24"/>
      <c r="N30" s="82"/>
      <c r="O30" s="18"/>
      <c r="P30" s="18"/>
      <c r="Q30" s="71"/>
      <c r="R30" s="71"/>
      <c r="S30" s="71"/>
    </row>
    <row r="31" spans="1:19" ht="15" thickTop="1" x14ac:dyDescent="0.25">
      <c r="A31" s="114" t="s">
        <v>3</v>
      </c>
      <c r="B31" s="115"/>
      <c r="C31" s="115"/>
      <c r="D31" s="115"/>
      <c r="E31" s="36"/>
      <c r="F31" s="36"/>
      <c r="G31" s="115" t="s">
        <v>4</v>
      </c>
      <c r="H31" s="115"/>
      <c r="I31" s="115"/>
      <c r="J31" s="115"/>
      <c r="K31" s="115"/>
      <c r="L31" s="116"/>
      <c r="N31" s="82"/>
      <c r="O31" s="18"/>
      <c r="P31" s="18"/>
      <c r="Q31" s="71"/>
      <c r="R31" s="71"/>
      <c r="S31" s="71"/>
    </row>
    <row r="32" spans="1:19" ht="14.4" x14ac:dyDescent="0.25">
      <c r="A32" s="38" t="s">
        <v>39</v>
      </c>
      <c r="B32" s="28"/>
      <c r="C32" s="47"/>
      <c r="D32" s="39"/>
      <c r="E32" s="4"/>
      <c r="F32" s="4"/>
      <c r="G32" s="25" t="s">
        <v>25</v>
      </c>
      <c r="H32" s="76">
        <v>3</v>
      </c>
      <c r="I32" s="49"/>
      <c r="J32" s="65"/>
      <c r="K32" s="25" t="s">
        <v>23</v>
      </c>
      <c r="L32" s="33">
        <f>COUNTIF(F$21:F126,"ЗМС")</f>
        <v>0</v>
      </c>
      <c r="N32" s="82"/>
      <c r="O32" s="18"/>
      <c r="P32" s="18"/>
      <c r="Q32" s="71"/>
      <c r="R32" s="71"/>
      <c r="S32" s="71"/>
    </row>
    <row r="33" spans="1:19" ht="14.4" x14ac:dyDescent="0.25">
      <c r="A33" s="38" t="s">
        <v>40</v>
      </c>
      <c r="B33" s="28"/>
      <c r="C33" s="48"/>
      <c r="D33" s="39"/>
      <c r="E33" s="37"/>
      <c r="F33" s="37"/>
      <c r="G33" s="25" t="s">
        <v>18</v>
      </c>
      <c r="H33" s="75">
        <f>H34+H38</f>
        <v>7</v>
      </c>
      <c r="I33" s="50"/>
      <c r="J33" s="66"/>
      <c r="K33" s="25" t="s">
        <v>16</v>
      </c>
      <c r="L33" s="33">
        <f>COUNTIF(F$21:F126,"МСМК")</f>
        <v>0</v>
      </c>
      <c r="N33" s="82"/>
      <c r="O33" s="18"/>
      <c r="P33" s="18"/>
      <c r="Q33" s="71"/>
      <c r="R33" s="71"/>
      <c r="S33" s="71"/>
    </row>
    <row r="34" spans="1:19" ht="14.4" x14ac:dyDescent="0.25">
      <c r="A34" s="38" t="s">
        <v>41</v>
      </c>
      <c r="B34" s="28"/>
      <c r="C34" s="28"/>
      <c r="D34" s="39"/>
      <c r="E34" s="37"/>
      <c r="F34" s="37"/>
      <c r="G34" s="25" t="s">
        <v>19</v>
      </c>
      <c r="H34" s="75">
        <f>H35+H36+H37</f>
        <v>7</v>
      </c>
      <c r="I34" s="50"/>
      <c r="J34" s="66"/>
      <c r="K34" s="25" t="s">
        <v>17</v>
      </c>
      <c r="L34" s="33">
        <f>COUNTIF(F$21:F47,"МС")</f>
        <v>0</v>
      </c>
      <c r="N34" s="82"/>
      <c r="O34" s="18"/>
      <c r="P34" s="18"/>
      <c r="Q34" s="71"/>
      <c r="R34" s="71"/>
      <c r="S34" s="71"/>
    </row>
    <row r="35" spans="1:19" ht="14.4" x14ac:dyDescent="0.25">
      <c r="A35" s="38" t="s">
        <v>42</v>
      </c>
      <c r="B35" s="28"/>
      <c r="C35" s="28"/>
      <c r="D35" s="39"/>
      <c r="E35" s="37"/>
      <c r="F35" s="37"/>
      <c r="G35" s="25" t="s">
        <v>20</v>
      </c>
      <c r="H35" s="75">
        <f>COUNT(A23:A29)</f>
        <v>7</v>
      </c>
      <c r="I35" s="50"/>
      <c r="J35" s="66"/>
      <c r="K35" s="25" t="s">
        <v>24</v>
      </c>
      <c r="L35" s="33">
        <f>COUNTIF(F$20:F47,"КМС")</f>
        <v>4</v>
      </c>
      <c r="N35" s="82"/>
      <c r="O35" s="18"/>
      <c r="P35" s="18"/>
      <c r="Q35" s="71"/>
      <c r="R35" s="71"/>
      <c r="S35" s="71"/>
    </row>
    <row r="36" spans="1:19" ht="14.4" x14ac:dyDescent="0.25">
      <c r="A36" s="40"/>
      <c r="B36" s="28"/>
      <c r="C36" s="28"/>
      <c r="D36" s="39"/>
      <c r="G36" s="25" t="s">
        <v>21</v>
      </c>
      <c r="H36" s="75">
        <f>COUNTIF(A23:A29,"НФ")</f>
        <v>0</v>
      </c>
      <c r="I36" s="50"/>
      <c r="J36" s="66"/>
      <c r="K36" s="25" t="s">
        <v>26</v>
      </c>
      <c r="L36" s="33">
        <f>COUNTIF(F$23:F125,"1 СР")</f>
        <v>3</v>
      </c>
      <c r="N36" s="82"/>
      <c r="O36" s="18"/>
      <c r="P36" s="18"/>
      <c r="Q36" s="71"/>
      <c r="R36" s="71"/>
      <c r="S36" s="71"/>
    </row>
    <row r="37" spans="1:19" ht="14.4" x14ac:dyDescent="0.25">
      <c r="A37" s="41"/>
      <c r="B37" s="15"/>
      <c r="C37" s="14"/>
      <c r="D37" s="39"/>
      <c r="G37" s="25" t="s">
        <v>28</v>
      </c>
      <c r="H37" s="75">
        <f>COUNTIF(A23:A29,"ДСКВ")</f>
        <v>0</v>
      </c>
      <c r="I37" s="50"/>
      <c r="J37" s="66"/>
      <c r="K37" s="25" t="s">
        <v>35</v>
      </c>
      <c r="L37" s="33">
        <f>COUNTIF(F$23:F125,"2 СР")</f>
        <v>0</v>
      </c>
    </row>
    <row r="38" spans="1:19" ht="14.4" x14ac:dyDescent="0.25">
      <c r="A38" s="27"/>
      <c r="B38" s="28"/>
      <c r="C38" s="28"/>
      <c r="D38" s="39"/>
      <c r="E38" s="37"/>
      <c r="F38" s="37"/>
      <c r="G38" s="25" t="s">
        <v>22</v>
      </c>
      <c r="H38" s="75">
        <f>COUNTIF(A23:A29,"НС")</f>
        <v>0</v>
      </c>
      <c r="I38" s="51"/>
      <c r="J38" s="67"/>
      <c r="K38" s="25" t="s">
        <v>34</v>
      </c>
      <c r="L38" s="33">
        <f>COUNTIF(F$23:F125,"3 СР")</f>
        <v>0</v>
      </c>
    </row>
    <row r="39" spans="1:19" ht="5.25" customHeight="1" x14ac:dyDescent="0.25">
      <c r="A39" s="27"/>
      <c r="B39" s="28"/>
      <c r="C39" s="28"/>
      <c r="D39" s="28"/>
      <c r="E39" s="28"/>
      <c r="F39" s="28"/>
      <c r="G39" s="15"/>
      <c r="H39" s="29"/>
      <c r="I39" s="29"/>
      <c r="J39" s="29"/>
      <c r="K39" s="30"/>
      <c r="L39" s="26"/>
    </row>
    <row r="40" spans="1:19" ht="15.6" x14ac:dyDescent="0.25">
      <c r="A40" s="78"/>
      <c r="B40" s="79"/>
      <c r="C40" s="79"/>
      <c r="D40" s="117" t="s">
        <v>8</v>
      </c>
      <c r="E40" s="117"/>
      <c r="F40" s="117"/>
      <c r="G40" s="117" t="s">
        <v>33</v>
      </c>
      <c r="H40" s="117"/>
      <c r="I40" s="117"/>
      <c r="J40" s="117" t="s">
        <v>45</v>
      </c>
      <c r="K40" s="117"/>
      <c r="L40" s="118"/>
    </row>
    <row r="41" spans="1:19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9"/>
    </row>
    <row r="42" spans="1:19" x14ac:dyDescent="0.25">
      <c r="A42" s="90"/>
      <c r="D42" s="91"/>
      <c r="E42" s="91"/>
      <c r="F42" s="91"/>
      <c r="G42" s="91"/>
      <c r="H42" s="62"/>
      <c r="I42" s="91"/>
      <c r="J42" s="62"/>
      <c r="K42" s="91"/>
      <c r="L42" s="92"/>
    </row>
    <row r="43" spans="1:19" x14ac:dyDescent="0.25">
      <c r="A43" s="90"/>
      <c r="D43" s="91"/>
      <c r="E43" s="91"/>
      <c r="F43" s="91"/>
      <c r="G43" s="91"/>
      <c r="H43" s="62"/>
      <c r="I43" s="91"/>
      <c r="J43" s="62"/>
      <c r="K43" s="91"/>
      <c r="L43" s="92"/>
    </row>
    <row r="44" spans="1:19" x14ac:dyDescent="0.25">
      <c r="A44" s="90"/>
      <c r="D44" s="91"/>
      <c r="E44" s="91"/>
      <c r="F44" s="91"/>
      <c r="G44" s="91"/>
      <c r="H44" s="62"/>
      <c r="I44" s="91"/>
      <c r="J44" s="62"/>
      <c r="K44" s="91"/>
      <c r="L44" s="92"/>
    </row>
    <row r="45" spans="1:19" x14ac:dyDescent="0.25">
      <c r="A45" s="90"/>
      <c r="D45" s="91"/>
      <c r="E45" s="91"/>
      <c r="F45" s="91"/>
      <c r="G45" s="91"/>
      <c r="H45" s="62"/>
      <c r="I45" s="91"/>
      <c r="J45" s="62"/>
      <c r="K45" s="91"/>
      <c r="L45" s="92"/>
    </row>
    <row r="46" spans="1:19" s="82" customFormat="1" ht="13.8" customHeight="1" thickBot="1" x14ac:dyDescent="0.3">
      <c r="A46" s="80"/>
      <c r="B46" s="81"/>
      <c r="C46" s="81"/>
      <c r="D46" s="110" t="str">
        <f>G17</f>
        <v>СМОЛЬНИКОВ А.В. (1 кат., Москва)</v>
      </c>
      <c r="E46" s="110"/>
      <c r="F46" s="110"/>
      <c r="G46" s="110" t="str">
        <f>G18</f>
        <v>ГВОЗДЕВ К.Е. (1 кат., Москва)</v>
      </c>
      <c r="H46" s="110"/>
      <c r="I46" s="110"/>
      <c r="J46" s="110" t="str">
        <f>G19</f>
        <v>НИКУШЕНКОВ Е.А. (2 кат., Москва)</v>
      </c>
      <c r="K46" s="110"/>
      <c r="L46" s="111"/>
      <c r="Q46" s="83"/>
      <c r="R46" s="83"/>
      <c r="S46" s="83"/>
    </row>
    <row r="47" spans="1:19" ht="14.4" thickTop="1" x14ac:dyDescent="0.25"/>
  </sheetData>
  <mergeCells count="39">
    <mergeCell ref="A41:E41"/>
    <mergeCell ref="F41:L41"/>
    <mergeCell ref="D46:F46"/>
    <mergeCell ref="G46:I46"/>
    <mergeCell ref="J46:L46"/>
    <mergeCell ref="I21:I22"/>
    <mergeCell ref="J21:J22"/>
    <mergeCell ref="K21:K22"/>
    <mergeCell ref="A21:A22"/>
    <mergeCell ref="B21:B22"/>
    <mergeCell ref="C21:C22"/>
    <mergeCell ref="D21:D22"/>
    <mergeCell ref="A31:D31"/>
    <mergeCell ref="G31:L31"/>
    <mergeCell ref="D40:F40"/>
    <mergeCell ref="G40:I40"/>
    <mergeCell ref="J40:L40"/>
    <mergeCell ref="E21:E22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5:L15"/>
    <mergeCell ref="H16:L16"/>
    <mergeCell ref="L21:L22"/>
    <mergeCell ref="F21:F22"/>
    <mergeCell ref="G21:G22"/>
    <mergeCell ref="H21:H22"/>
    <mergeCell ref="A6:L6"/>
    <mergeCell ref="A1:L1"/>
    <mergeCell ref="A2:L2"/>
    <mergeCell ref="A3:L3"/>
    <mergeCell ref="A4:L4"/>
    <mergeCell ref="A5:L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8ABE-EA3B-431C-928D-471530AEBE84}">
  <sheetPr>
    <tabColor theme="3" tint="-0.249977111117893"/>
    <pageSetUpPr fitToPage="1"/>
  </sheetPr>
  <dimension ref="A1:S62"/>
  <sheetViews>
    <sheetView tabSelected="1" topLeftCell="A10" zoomScale="50" zoomScaleNormal="50" zoomScaleSheetLayoutView="89" workbookViewId="0">
      <selection activeCell="D43" sqref="D43"/>
    </sheetView>
  </sheetViews>
  <sheetFormatPr defaultColWidth="9.109375" defaultRowHeight="13.8" x14ac:dyDescent="0.25"/>
  <cols>
    <col min="1" max="1" width="7" style="2" customWidth="1"/>
    <col min="2" max="2" width="7.77734375" style="91" customWidth="1"/>
    <col min="3" max="3" width="12.109375" style="9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58" customWidth="1"/>
    <col min="9" max="9" width="9.77734375" style="2" customWidth="1"/>
    <col min="10" max="10" width="10.109375" style="58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58"/>
    <col min="20" max="16384" width="9.109375" style="2"/>
  </cols>
  <sheetData>
    <row r="1" spans="1:19" customFormat="1" ht="19.9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87"/>
      <c r="N1" s="84"/>
    </row>
    <row r="2" spans="1:19" customFormat="1" ht="19.95" customHeight="1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87"/>
      <c r="N2" s="84"/>
    </row>
    <row r="3" spans="1:19" customFormat="1" ht="19.95" customHeight="1" x14ac:dyDescent="0.2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87"/>
      <c r="N3" s="84"/>
    </row>
    <row r="4" spans="1:19" ht="19.95" customHeight="1" x14ac:dyDescent="0.25">
      <c r="A4" s="151" t="s">
        <v>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9" ht="19.95" customHeight="1" x14ac:dyDescent="0.25">
      <c r="A5" s="151" t="s">
        <v>51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O5"/>
    </row>
    <row r="6" spans="1:19" s="3" customFormat="1" ht="19.95" customHeight="1" x14ac:dyDescent="0.25">
      <c r="A6" s="152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Q6" s="70"/>
      <c r="R6" s="70"/>
      <c r="S6" s="70"/>
    </row>
    <row r="7" spans="1:19" s="3" customFormat="1" ht="19.95" customHeight="1" x14ac:dyDescent="0.25">
      <c r="A7" s="139" t="s">
        <v>12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Q7" s="70"/>
      <c r="R7" s="70"/>
      <c r="S7" s="70"/>
    </row>
    <row r="8" spans="1:19" s="3" customFormat="1" ht="19.95" customHeight="1" thickBot="1" x14ac:dyDescent="0.3">
      <c r="A8" s="140" t="s">
        <v>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Q8" s="70"/>
      <c r="R8" s="70"/>
      <c r="S8" s="70"/>
    </row>
    <row r="9" spans="1:19" ht="19.95" customHeight="1" thickTop="1" x14ac:dyDescent="0.25">
      <c r="A9" s="141" t="s">
        <v>30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9" ht="19.95" customHeight="1" x14ac:dyDescent="0.25">
      <c r="A10" s="144" t="s">
        <v>52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9" ht="19.95" customHeight="1" x14ac:dyDescent="0.25">
      <c r="A11" s="144" t="s">
        <v>101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9" ht="7.5" customHeight="1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9" ht="15.6" x14ac:dyDescent="0.25">
      <c r="A13" s="125" t="s">
        <v>53</v>
      </c>
      <c r="B13" s="126"/>
      <c r="C13" s="126"/>
      <c r="D13" s="126"/>
      <c r="E13" s="5"/>
      <c r="F13" s="5"/>
      <c r="G13" s="89" t="s">
        <v>37</v>
      </c>
      <c r="H13" s="59" t="s">
        <v>55</v>
      </c>
      <c r="I13" s="5"/>
      <c r="J13" s="59"/>
      <c r="K13" s="6"/>
      <c r="L13" s="56" t="s">
        <v>56</v>
      </c>
    </row>
    <row r="14" spans="1:19" ht="15.6" x14ac:dyDescent="0.25">
      <c r="A14" s="127" t="s">
        <v>54</v>
      </c>
      <c r="B14" s="128"/>
      <c r="C14" s="128"/>
      <c r="D14" s="128"/>
      <c r="E14" s="7"/>
      <c r="F14" s="7"/>
      <c r="G14" s="73" t="s">
        <v>38</v>
      </c>
      <c r="H14" s="60" t="s">
        <v>44</v>
      </c>
      <c r="I14" s="7"/>
      <c r="J14" s="60"/>
      <c r="K14" s="8"/>
      <c r="L14" s="57" t="s">
        <v>97</v>
      </c>
    </row>
    <row r="15" spans="1:19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0"/>
      <c r="L15" s="133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3"/>
      <c r="H16" s="134" t="s">
        <v>61</v>
      </c>
      <c r="I16" s="135"/>
      <c r="J16" s="135"/>
      <c r="K16" s="135"/>
      <c r="L16" s="136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4" t="s">
        <v>57</v>
      </c>
      <c r="H17" s="68" t="s">
        <v>36</v>
      </c>
      <c r="I17" s="43"/>
      <c r="J17" s="61"/>
      <c r="K17" s="43"/>
      <c r="L17" s="55">
        <v>5</v>
      </c>
    </row>
    <row r="18" spans="1:19" ht="14.4" x14ac:dyDescent="0.25">
      <c r="A18" s="32" t="s">
        <v>15</v>
      </c>
      <c r="B18" s="10"/>
      <c r="C18" s="10"/>
      <c r="D18" s="13"/>
      <c r="E18" s="12"/>
      <c r="F18" s="11"/>
      <c r="G18" s="54" t="s">
        <v>58</v>
      </c>
      <c r="H18" s="68" t="s">
        <v>60</v>
      </c>
      <c r="I18" s="43"/>
      <c r="J18" s="61"/>
      <c r="K18" s="43"/>
      <c r="L18" s="55">
        <v>1</v>
      </c>
    </row>
    <row r="19" spans="1:19" ht="15" thickBot="1" x14ac:dyDescent="0.3">
      <c r="A19" s="9" t="s">
        <v>46</v>
      </c>
      <c r="B19" s="14"/>
      <c r="C19" s="14"/>
      <c r="D19" s="15"/>
      <c r="E19" s="15"/>
      <c r="F19" s="15"/>
      <c r="G19" s="54" t="s">
        <v>59</v>
      </c>
      <c r="H19" s="69" t="s">
        <v>62</v>
      </c>
      <c r="I19" s="44"/>
      <c r="J19" s="62"/>
      <c r="K19" s="42"/>
      <c r="L19" s="88">
        <v>420</v>
      </c>
    </row>
    <row r="20" spans="1:19" ht="16.8" customHeight="1" thickTop="1" thickBot="1" x14ac:dyDescent="0.3">
      <c r="A20" s="17"/>
      <c r="B20" s="16"/>
      <c r="C20" s="16"/>
      <c r="D20" s="17"/>
      <c r="E20" s="17"/>
      <c r="F20" s="17"/>
      <c r="G20" s="17"/>
      <c r="H20" s="63"/>
      <c r="I20" s="17"/>
      <c r="J20" s="63"/>
      <c r="K20" s="17"/>
      <c r="L20" s="17"/>
    </row>
    <row r="21" spans="1:19" s="18" customFormat="1" ht="20.25" customHeight="1" thickTop="1" x14ac:dyDescent="0.25">
      <c r="A21" s="137" t="s">
        <v>5</v>
      </c>
      <c r="B21" s="119" t="s">
        <v>9</v>
      </c>
      <c r="C21" s="119" t="s">
        <v>29</v>
      </c>
      <c r="D21" s="119" t="s">
        <v>2</v>
      </c>
      <c r="E21" s="119" t="s">
        <v>27</v>
      </c>
      <c r="F21" s="119" t="s">
        <v>6</v>
      </c>
      <c r="G21" s="119" t="s">
        <v>10</v>
      </c>
      <c r="H21" s="121" t="s">
        <v>63</v>
      </c>
      <c r="I21" s="121" t="s">
        <v>64</v>
      </c>
      <c r="J21" s="153" t="s">
        <v>65</v>
      </c>
      <c r="K21" s="123" t="s">
        <v>31</v>
      </c>
      <c r="L21" s="112" t="s">
        <v>11</v>
      </c>
      <c r="N21" s="82"/>
      <c r="Q21" s="71"/>
      <c r="R21" s="71"/>
      <c r="S21" s="71"/>
    </row>
    <row r="22" spans="1:19" s="18" customFormat="1" ht="17.25" customHeight="1" x14ac:dyDescent="0.25">
      <c r="A22" s="138"/>
      <c r="B22" s="120"/>
      <c r="C22" s="120"/>
      <c r="D22" s="120"/>
      <c r="E22" s="120"/>
      <c r="F22" s="120"/>
      <c r="G22" s="120"/>
      <c r="H22" s="122"/>
      <c r="I22" s="122"/>
      <c r="J22" s="154"/>
      <c r="K22" s="124"/>
      <c r="L22" s="113"/>
      <c r="N22" s="82"/>
      <c r="Q22" s="71"/>
      <c r="R22" s="71"/>
      <c r="S22" s="71"/>
    </row>
    <row r="23" spans="1:19" ht="16.8" customHeight="1" x14ac:dyDescent="0.25">
      <c r="A23" s="46">
        <v>1</v>
      </c>
      <c r="B23" s="45"/>
      <c r="C23" s="45">
        <v>10115447562</v>
      </c>
      <c r="D23" s="74" t="s">
        <v>108</v>
      </c>
      <c r="E23" s="77">
        <v>39536</v>
      </c>
      <c r="F23" s="45" t="s">
        <v>26</v>
      </c>
      <c r="G23" s="45" t="s">
        <v>48</v>
      </c>
      <c r="H23" s="85">
        <v>2</v>
      </c>
      <c r="I23" s="85">
        <v>2</v>
      </c>
      <c r="J23" s="85">
        <v>4</v>
      </c>
      <c r="K23" s="86"/>
      <c r="L23" s="52"/>
      <c r="N23" s="82"/>
      <c r="O23" s="18"/>
      <c r="P23" s="18"/>
      <c r="Q23" s="71"/>
      <c r="R23" s="71"/>
      <c r="S23" s="71"/>
    </row>
    <row r="24" spans="1:19" ht="16.8" customHeight="1" x14ac:dyDescent="0.25">
      <c r="A24" s="46">
        <v>2</v>
      </c>
      <c r="B24" s="45"/>
      <c r="C24" s="45">
        <v>10080214839</v>
      </c>
      <c r="D24" s="74" t="s">
        <v>109</v>
      </c>
      <c r="E24" s="77">
        <v>39159</v>
      </c>
      <c r="F24" s="45" t="s">
        <v>24</v>
      </c>
      <c r="G24" s="45" t="s">
        <v>48</v>
      </c>
      <c r="H24" s="85">
        <v>4</v>
      </c>
      <c r="I24" s="85">
        <v>1</v>
      </c>
      <c r="J24" s="85">
        <v>5</v>
      </c>
      <c r="K24" s="86"/>
      <c r="L24" s="52"/>
      <c r="N24" s="82"/>
      <c r="O24" s="18"/>
      <c r="P24" s="18"/>
      <c r="Q24" s="71"/>
      <c r="R24" s="71"/>
      <c r="S24" s="71"/>
    </row>
    <row r="25" spans="1:19" ht="16.8" customHeight="1" x14ac:dyDescent="0.25">
      <c r="A25" s="46">
        <v>3</v>
      </c>
      <c r="B25" s="45"/>
      <c r="C25" s="45">
        <v>10080506950</v>
      </c>
      <c r="D25" s="74" t="s">
        <v>110</v>
      </c>
      <c r="E25" s="77">
        <v>39347</v>
      </c>
      <c r="F25" s="45" t="s">
        <v>24</v>
      </c>
      <c r="G25" s="45" t="s">
        <v>48</v>
      </c>
      <c r="H25" s="85">
        <v>3</v>
      </c>
      <c r="I25" s="85">
        <v>3</v>
      </c>
      <c r="J25" s="85">
        <v>6</v>
      </c>
      <c r="K25" s="86"/>
      <c r="L25" s="52"/>
      <c r="N25" s="82"/>
      <c r="O25" s="18"/>
      <c r="P25" s="18"/>
      <c r="Q25" s="71"/>
      <c r="R25" s="71"/>
      <c r="S25" s="71"/>
    </row>
    <row r="26" spans="1:19" ht="16.8" customHeight="1" x14ac:dyDescent="0.25">
      <c r="A26" s="46">
        <v>4</v>
      </c>
      <c r="B26" s="45"/>
      <c r="C26" s="45">
        <v>10096913286</v>
      </c>
      <c r="D26" s="74" t="s">
        <v>111</v>
      </c>
      <c r="E26" s="77">
        <v>39812</v>
      </c>
      <c r="F26" s="45" t="s">
        <v>26</v>
      </c>
      <c r="G26" s="45" t="s">
        <v>48</v>
      </c>
      <c r="H26" s="85">
        <v>6</v>
      </c>
      <c r="I26" s="85">
        <v>4</v>
      </c>
      <c r="J26" s="85">
        <v>10</v>
      </c>
      <c r="K26" s="86"/>
      <c r="L26" s="52"/>
      <c r="N26" s="82"/>
      <c r="O26" s="18"/>
      <c r="P26" s="18"/>
      <c r="Q26" s="71"/>
      <c r="R26" s="71"/>
      <c r="S26" s="71"/>
    </row>
    <row r="27" spans="1:19" ht="16.8" customHeight="1" x14ac:dyDescent="0.25">
      <c r="A27" s="46">
        <v>5</v>
      </c>
      <c r="B27" s="45"/>
      <c r="C27" s="45">
        <v>10103713996</v>
      </c>
      <c r="D27" s="74" t="s">
        <v>102</v>
      </c>
      <c r="E27" s="77">
        <v>39448</v>
      </c>
      <c r="F27" s="45" t="s">
        <v>24</v>
      </c>
      <c r="G27" s="45" t="s">
        <v>67</v>
      </c>
      <c r="H27" s="85">
        <v>5</v>
      </c>
      <c r="I27" s="85">
        <v>8</v>
      </c>
      <c r="J27" s="85">
        <v>13</v>
      </c>
      <c r="K27" s="86"/>
      <c r="L27" s="52"/>
      <c r="N27" s="82"/>
      <c r="O27" s="18"/>
      <c r="P27" s="18"/>
      <c r="Q27" s="71"/>
      <c r="R27" s="71"/>
      <c r="S27" s="71"/>
    </row>
    <row r="28" spans="1:19" ht="16.8" customHeight="1" x14ac:dyDescent="0.25">
      <c r="A28" s="46">
        <v>6</v>
      </c>
      <c r="B28" s="45"/>
      <c r="C28" s="45">
        <v>10092620634</v>
      </c>
      <c r="D28" s="74" t="s">
        <v>112</v>
      </c>
      <c r="E28" s="77">
        <v>39604</v>
      </c>
      <c r="F28" s="45" t="s">
        <v>26</v>
      </c>
      <c r="G28" s="45" t="s">
        <v>48</v>
      </c>
      <c r="H28" s="85">
        <v>7</v>
      </c>
      <c r="I28" s="85">
        <v>7</v>
      </c>
      <c r="J28" s="85">
        <v>14</v>
      </c>
      <c r="K28" s="86"/>
      <c r="L28" s="52"/>
      <c r="N28" s="82"/>
      <c r="O28" s="18"/>
      <c r="P28" s="18"/>
      <c r="Q28" s="71"/>
      <c r="R28" s="71"/>
      <c r="S28" s="71"/>
    </row>
    <row r="29" spans="1:19" ht="16.8" customHeight="1" x14ac:dyDescent="0.25">
      <c r="A29" s="46">
        <v>7</v>
      </c>
      <c r="B29" s="45"/>
      <c r="C29" s="45">
        <v>10112972850</v>
      </c>
      <c r="D29" s="74" t="s">
        <v>113</v>
      </c>
      <c r="E29" s="77">
        <v>39438</v>
      </c>
      <c r="F29" s="45" t="s">
        <v>24</v>
      </c>
      <c r="G29" s="45" t="s">
        <v>72</v>
      </c>
      <c r="H29" s="85">
        <v>8</v>
      </c>
      <c r="I29" s="85">
        <v>10</v>
      </c>
      <c r="J29" s="85">
        <v>18</v>
      </c>
      <c r="K29" s="86"/>
      <c r="L29" s="52"/>
      <c r="N29" s="82"/>
      <c r="O29" s="18"/>
      <c r="P29" s="18"/>
      <c r="Q29" s="71"/>
      <c r="R29" s="71"/>
      <c r="S29" s="71"/>
    </row>
    <row r="30" spans="1:19" ht="16.8" customHeight="1" x14ac:dyDescent="0.25">
      <c r="A30" s="46">
        <v>8</v>
      </c>
      <c r="B30" s="45"/>
      <c r="C30" s="45">
        <v>10080355891</v>
      </c>
      <c r="D30" s="74" t="s">
        <v>114</v>
      </c>
      <c r="E30" s="77">
        <v>39412</v>
      </c>
      <c r="F30" s="45" t="s">
        <v>24</v>
      </c>
      <c r="G30" s="45" t="s">
        <v>48</v>
      </c>
      <c r="H30" s="85">
        <v>1</v>
      </c>
      <c r="I30" s="85">
        <v>17</v>
      </c>
      <c r="J30" s="85">
        <v>18</v>
      </c>
      <c r="K30" s="86"/>
      <c r="L30" s="52"/>
      <c r="N30" s="82"/>
      <c r="O30" s="18"/>
      <c r="P30" s="18"/>
      <c r="Q30" s="71"/>
      <c r="R30" s="71"/>
      <c r="S30" s="71"/>
    </row>
    <row r="31" spans="1:19" ht="16.8" customHeight="1" x14ac:dyDescent="0.25">
      <c r="A31" s="46">
        <v>9</v>
      </c>
      <c r="B31" s="45"/>
      <c r="C31" s="45">
        <v>10089250892</v>
      </c>
      <c r="D31" s="74" t="s">
        <v>115</v>
      </c>
      <c r="E31" s="77">
        <v>39576</v>
      </c>
      <c r="F31" s="45" t="s">
        <v>26</v>
      </c>
      <c r="G31" s="45" t="s">
        <v>48</v>
      </c>
      <c r="H31" s="85">
        <v>15</v>
      </c>
      <c r="I31" s="85">
        <v>5</v>
      </c>
      <c r="J31" s="85">
        <v>20</v>
      </c>
      <c r="K31" s="86"/>
      <c r="L31" s="52"/>
      <c r="N31" s="82"/>
      <c r="O31" s="18"/>
      <c r="P31" s="18"/>
      <c r="Q31" s="71"/>
      <c r="R31" s="71"/>
      <c r="S31" s="71"/>
    </row>
    <row r="32" spans="1:19" ht="16.8" customHeight="1" x14ac:dyDescent="0.25">
      <c r="A32" s="46">
        <v>10</v>
      </c>
      <c r="B32" s="45"/>
      <c r="C32" s="45">
        <v>10115647222</v>
      </c>
      <c r="D32" s="74" t="s">
        <v>116</v>
      </c>
      <c r="E32" s="77">
        <v>39463</v>
      </c>
      <c r="F32" s="45" t="s">
        <v>24</v>
      </c>
      <c r="G32" s="45" t="s">
        <v>72</v>
      </c>
      <c r="H32" s="85">
        <v>16</v>
      </c>
      <c r="I32" s="85">
        <v>6</v>
      </c>
      <c r="J32" s="85">
        <v>22</v>
      </c>
      <c r="K32" s="86"/>
      <c r="L32" s="52"/>
      <c r="N32" s="82"/>
      <c r="O32" s="18"/>
      <c r="P32" s="18"/>
      <c r="Q32" s="71"/>
      <c r="R32" s="71"/>
      <c r="S32" s="71"/>
    </row>
    <row r="33" spans="1:19" ht="16.8" customHeight="1" x14ac:dyDescent="0.25">
      <c r="A33" s="46">
        <v>11</v>
      </c>
      <c r="B33" s="45"/>
      <c r="C33" s="45">
        <v>10115803634</v>
      </c>
      <c r="D33" s="74" t="s">
        <v>117</v>
      </c>
      <c r="E33" s="77">
        <v>39645</v>
      </c>
      <c r="F33" s="45" t="s">
        <v>26</v>
      </c>
      <c r="G33" s="45" t="s">
        <v>48</v>
      </c>
      <c r="H33" s="85">
        <v>13</v>
      </c>
      <c r="I33" s="85">
        <v>9</v>
      </c>
      <c r="J33" s="85">
        <v>22</v>
      </c>
      <c r="K33" s="86"/>
      <c r="L33" s="52"/>
      <c r="N33" s="82"/>
      <c r="O33" s="18"/>
      <c r="P33" s="18"/>
      <c r="Q33" s="71"/>
      <c r="R33" s="71"/>
      <c r="S33" s="71"/>
    </row>
    <row r="34" spans="1:19" ht="16.8" customHeight="1" x14ac:dyDescent="0.25">
      <c r="A34" s="46">
        <v>12</v>
      </c>
      <c r="B34" s="45"/>
      <c r="C34" s="45">
        <v>10090653554</v>
      </c>
      <c r="D34" s="74" t="s">
        <v>118</v>
      </c>
      <c r="E34" s="77">
        <v>39766</v>
      </c>
      <c r="F34" s="45" t="s">
        <v>26</v>
      </c>
      <c r="G34" s="45" t="s">
        <v>48</v>
      </c>
      <c r="H34" s="85">
        <v>11</v>
      </c>
      <c r="I34" s="85">
        <v>12</v>
      </c>
      <c r="J34" s="85">
        <v>23</v>
      </c>
      <c r="K34" s="86"/>
      <c r="L34" s="52"/>
      <c r="N34" s="82"/>
      <c r="O34" s="18"/>
      <c r="P34" s="18"/>
      <c r="Q34" s="71"/>
      <c r="R34" s="71"/>
      <c r="S34" s="71"/>
    </row>
    <row r="35" spans="1:19" ht="16.8" customHeight="1" x14ac:dyDescent="0.25">
      <c r="A35" s="46">
        <v>13</v>
      </c>
      <c r="B35" s="45"/>
      <c r="C35" s="45">
        <v>10125229408</v>
      </c>
      <c r="D35" s="74" t="s">
        <v>103</v>
      </c>
      <c r="E35" s="77">
        <v>39804</v>
      </c>
      <c r="F35" s="45" t="s">
        <v>26</v>
      </c>
      <c r="G35" s="45" t="s">
        <v>67</v>
      </c>
      <c r="H35" s="85">
        <v>10</v>
      </c>
      <c r="I35" s="85">
        <v>13</v>
      </c>
      <c r="J35" s="85">
        <v>23</v>
      </c>
      <c r="K35" s="86"/>
      <c r="L35" s="52"/>
      <c r="N35" s="82"/>
      <c r="O35" s="18"/>
      <c r="P35" s="18"/>
      <c r="Q35" s="71"/>
      <c r="R35" s="71"/>
      <c r="S35" s="71"/>
    </row>
    <row r="36" spans="1:19" ht="16.8" customHeight="1" x14ac:dyDescent="0.25">
      <c r="A36" s="46">
        <v>14</v>
      </c>
      <c r="B36" s="45"/>
      <c r="C36" s="45">
        <v>10104182125</v>
      </c>
      <c r="D36" s="74" t="s">
        <v>119</v>
      </c>
      <c r="E36" s="77">
        <v>39645</v>
      </c>
      <c r="F36" s="45" t="s">
        <v>26</v>
      </c>
      <c r="G36" s="45" t="s">
        <v>48</v>
      </c>
      <c r="H36" s="85">
        <v>9</v>
      </c>
      <c r="I36" s="85">
        <v>18</v>
      </c>
      <c r="J36" s="85">
        <v>27</v>
      </c>
      <c r="K36" s="86"/>
      <c r="L36" s="52"/>
      <c r="N36" s="82"/>
      <c r="O36" s="18"/>
      <c r="P36" s="18"/>
      <c r="Q36" s="71"/>
      <c r="R36" s="71"/>
      <c r="S36" s="71"/>
    </row>
    <row r="37" spans="1:19" ht="16.8" customHeight="1" x14ac:dyDescent="0.25">
      <c r="A37" s="46">
        <v>15</v>
      </c>
      <c r="B37" s="45"/>
      <c r="C37" s="45">
        <v>10112968810</v>
      </c>
      <c r="D37" s="74" t="s">
        <v>120</v>
      </c>
      <c r="E37" s="77">
        <v>39198</v>
      </c>
      <c r="F37" s="45" t="s">
        <v>24</v>
      </c>
      <c r="G37" s="45" t="s">
        <v>48</v>
      </c>
      <c r="H37" s="85">
        <v>14</v>
      </c>
      <c r="I37" s="85">
        <v>15</v>
      </c>
      <c r="J37" s="85">
        <v>29</v>
      </c>
      <c r="K37" s="86"/>
      <c r="L37" s="52"/>
      <c r="N37" s="82"/>
      <c r="O37" s="18"/>
      <c r="P37" s="18"/>
      <c r="Q37" s="71"/>
      <c r="R37" s="71"/>
      <c r="S37" s="71"/>
    </row>
    <row r="38" spans="1:19" ht="16.8" customHeight="1" x14ac:dyDescent="0.25">
      <c r="A38" s="46">
        <v>16</v>
      </c>
      <c r="B38" s="45"/>
      <c r="C38" s="45">
        <v>10092636293</v>
      </c>
      <c r="D38" s="74" t="s">
        <v>121</v>
      </c>
      <c r="E38" s="77">
        <v>39113</v>
      </c>
      <c r="F38" s="45" t="s">
        <v>26</v>
      </c>
      <c r="G38" s="45" t="s">
        <v>48</v>
      </c>
      <c r="H38" s="85">
        <v>19</v>
      </c>
      <c r="I38" s="85">
        <v>11</v>
      </c>
      <c r="J38" s="85">
        <v>30</v>
      </c>
      <c r="K38" s="34"/>
      <c r="L38" s="52"/>
      <c r="N38" s="82"/>
      <c r="O38" s="18"/>
      <c r="P38" s="18"/>
      <c r="Q38" s="71"/>
      <c r="R38" s="71"/>
      <c r="S38" s="71"/>
    </row>
    <row r="39" spans="1:19" ht="16.8" customHeight="1" x14ac:dyDescent="0.25">
      <c r="A39" s="46">
        <v>17</v>
      </c>
      <c r="B39" s="45"/>
      <c r="C39" s="45">
        <v>10075131130</v>
      </c>
      <c r="D39" s="74" t="s">
        <v>122</v>
      </c>
      <c r="E39" s="77">
        <v>39651</v>
      </c>
      <c r="F39" s="45" t="s">
        <v>26</v>
      </c>
      <c r="G39" s="45" t="s">
        <v>48</v>
      </c>
      <c r="H39" s="85">
        <v>18</v>
      </c>
      <c r="I39" s="85">
        <v>14</v>
      </c>
      <c r="J39" s="85">
        <v>32</v>
      </c>
      <c r="K39" s="34"/>
      <c r="L39" s="52"/>
      <c r="N39" s="82"/>
      <c r="O39" s="18"/>
      <c r="P39" s="18"/>
      <c r="Q39" s="71"/>
      <c r="R39" s="71"/>
      <c r="S39" s="71"/>
    </row>
    <row r="40" spans="1:19" ht="16.8" customHeight="1" x14ac:dyDescent="0.25">
      <c r="A40" s="46" t="s">
        <v>69</v>
      </c>
      <c r="B40" s="45"/>
      <c r="C40" s="45">
        <v>10097842567</v>
      </c>
      <c r="D40" s="74" t="s">
        <v>123</v>
      </c>
      <c r="E40" s="77">
        <v>39668</v>
      </c>
      <c r="F40" s="45" t="s">
        <v>26</v>
      </c>
      <c r="G40" s="45" t="s">
        <v>48</v>
      </c>
      <c r="H40" s="85">
        <v>17</v>
      </c>
      <c r="I40" s="85">
        <v>16</v>
      </c>
      <c r="J40" s="85">
        <v>33</v>
      </c>
      <c r="K40" s="34"/>
      <c r="L40" s="52"/>
      <c r="N40" s="82"/>
      <c r="O40" s="18"/>
      <c r="P40" s="18"/>
      <c r="Q40" s="71"/>
      <c r="R40" s="71"/>
      <c r="S40" s="71"/>
    </row>
    <row r="41" spans="1:19" ht="16.8" customHeight="1" x14ac:dyDescent="0.25">
      <c r="A41" s="46" t="s">
        <v>69</v>
      </c>
      <c r="B41" s="45"/>
      <c r="C41" s="45">
        <v>10089252007</v>
      </c>
      <c r="D41" s="74" t="s">
        <v>124</v>
      </c>
      <c r="E41" s="77">
        <v>39576</v>
      </c>
      <c r="F41" s="45" t="s">
        <v>26</v>
      </c>
      <c r="G41" s="45" t="s">
        <v>48</v>
      </c>
      <c r="H41" s="85">
        <v>12</v>
      </c>
      <c r="I41" s="85">
        <v>21</v>
      </c>
      <c r="J41" s="85">
        <v>33</v>
      </c>
      <c r="K41" s="34"/>
      <c r="L41" s="52"/>
      <c r="N41" s="82"/>
      <c r="O41" s="18"/>
      <c r="P41" s="18"/>
      <c r="Q41" s="71"/>
      <c r="R41" s="71"/>
      <c r="S41" s="71"/>
    </row>
    <row r="42" spans="1:19" ht="16.8" customHeight="1" x14ac:dyDescent="0.25">
      <c r="A42" s="46" t="s">
        <v>69</v>
      </c>
      <c r="B42" s="45"/>
      <c r="C42" s="45">
        <v>10115808583</v>
      </c>
      <c r="D42" s="74" t="s">
        <v>125</v>
      </c>
      <c r="E42" s="77">
        <v>39385</v>
      </c>
      <c r="F42" s="45" t="s">
        <v>35</v>
      </c>
      <c r="G42" s="45" t="s">
        <v>48</v>
      </c>
      <c r="H42" s="85">
        <v>20</v>
      </c>
      <c r="I42" s="85">
        <v>19</v>
      </c>
      <c r="J42" s="85">
        <v>39</v>
      </c>
      <c r="K42" s="34"/>
      <c r="L42" s="52"/>
      <c r="N42" s="82"/>
      <c r="O42" s="18"/>
      <c r="P42" s="18"/>
      <c r="Q42" s="71"/>
      <c r="R42" s="71"/>
      <c r="S42" s="71"/>
    </row>
    <row r="43" spans="1:19" ht="16.8" customHeight="1" x14ac:dyDescent="0.25">
      <c r="A43" s="46" t="s">
        <v>69</v>
      </c>
      <c r="B43" s="45"/>
      <c r="C43" s="45">
        <v>10095127476</v>
      </c>
      <c r="D43" s="74" t="s">
        <v>126</v>
      </c>
      <c r="E43" s="77">
        <v>39456</v>
      </c>
      <c r="F43" s="45" t="s">
        <v>26</v>
      </c>
      <c r="G43" s="45" t="s">
        <v>48</v>
      </c>
      <c r="H43" s="85">
        <v>21</v>
      </c>
      <c r="I43" s="85">
        <v>20</v>
      </c>
      <c r="J43" s="85">
        <v>41</v>
      </c>
      <c r="K43" s="34"/>
      <c r="L43" s="52"/>
      <c r="N43" s="82"/>
      <c r="O43" s="18"/>
      <c r="P43" s="18"/>
      <c r="Q43" s="71"/>
      <c r="R43" s="71"/>
      <c r="S43" s="71"/>
    </row>
    <row r="44" spans="1:19" ht="16.8" customHeight="1" thickBot="1" x14ac:dyDescent="0.3">
      <c r="A44" s="97" t="s">
        <v>69</v>
      </c>
      <c r="B44" s="98"/>
      <c r="C44" s="98">
        <v>10081180900</v>
      </c>
      <c r="D44" s="99" t="s">
        <v>127</v>
      </c>
      <c r="E44" s="100">
        <v>39313</v>
      </c>
      <c r="F44" s="98" t="s">
        <v>26</v>
      </c>
      <c r="G44" s="98" t="s">
        <v>48</v>
      </c>
      <c r="H44" s="101">
        <v>22</v>
      </c>
      <c r="I44" s="101">
        <v>22</v>
      </c>
      <c r="J44" s="101">
        <v>44</v>
      </c>
      <c r="K44" s="104"/>
      <c r="L44" s="103"/>
      <c r="N44" s="82"/>
      <c r="O44" s="18"/>
      <c r="P44" s="18"/>
      <c r="Q44" s="71"/>
      <c r="R44" s="71"/>
      <c r="S44" s="71"/>
    </row>
    <row r="45" spans="1:19" ht="15.6" customHeight="1" thickTop="1" thickBot="1" x14ac:dyDescent="0.35">
      <c r="A45" s="19"/>
      <c r="B45" s="20"/>
      <c r="C45" s="19"/>
      <c r="D45" s="21"/>
      <c r="E45" s="22"/>
      <c r="F45" s="23"/>
      <c r="G45" s="22"/>
      <c r="H45" s="64"/>
      <c r="I45" s="24"/>
      <c r="J45" s="64"/>
      <c r="K45" s="24"/>
      <c r="L45" s="24"/>
      <c r="N45" s="82"/>
      <c r="O45" s="18"/>
      <c r="P45" s="18"/>
      <c r="Q45" s="71"/>
      <c r="R45" s="71"/>
      <c r="S45" s="71"/>
    </row>
    <row r="46" spans="1:19" ht="15" thickTop="1" x14ac:dyDescent="0.25">
      <c r="A46" s="114" t="s">
        <v>3</v>
      </c>
      <c r="B46" s="115"/>
      <c r="C46" s="115"/>
      <c r="D46" s="115"/>
      <c r="E46" s="36"/>
      <c r="F46" s="36"/>
      <c r="G46" s="115" t="s">
        <v>4</v>
      </c>
      <c r="H46" s="115"/>
      <c r="I46" s="115"/>
      <c r="J46" s="115"/>
      <c r="K46" s="115"/>
      <c r="L46" s="116"/>
      <c r="N46" s="82"/>
      <c r="O46" s="18"/>
      <c r="P46" s="18"/>
      <c r="Q46" s="71"/>
      <c r="R46" s="71"/>
      <c r="S46" s="71"/>
    </row>
    <row r="47" spans="1:19" ht="14.4" x14ac:dyDescent="0.25">
      <c r="A47" s="38" t="s">
        <v>39</v>
      </c>
      <c r="B47" s="28"/>
      <c r="C47" s="47"/>
      <c r="D47" s="39"/>
      <c r="E47" s="4"/>
      <c r="F47" s="4"/>
      <c r="G47" s="25" t="s">
        <v>25</v>
      </c>
      <c r="H47" s="76">
        <v>3</v>
      </c>
      <c r="I47" s="49"/>
      <c r="J47" s="65"/>
      <c r="K47" s="25" t="s">
        <v>23</v>
      </c>
      <c r="L47" s="33">
        <f>COUNTIF(F$21:F141,"ЗМС")</f>
        <v>0</v>
      </c>
      <c r="N47" s="82"/>
      <c r="O47" s="18"/>
      <c r="P47" s="18"/>
      <c r="Q47" s="71"/>
      <c r="R47" s="71"/>
      <c r="S47" s="71"/>
    </row>
    <row r="48" spans="1:19" ht="14.4" x14ac:dyDescent="0.25">
      <c r="A48" s="38" t="s">
        <v>40</v>
      </c>
      <c r="B48" s="28"/>
      <c r="C48" s="48"/>
      <c r="D48" s="39"/>
      <c r="E48" s="37"/>
      <c r="F48" s="37"/>
      <c r="G48" s="25" t="s">
        <v>18</v>
      </c>
      <c r="H48" s="75">
        <f>H49+H53</f>
        <v>22</v>
      </c>
      <c r="I48" s="50"/>
      <c r="J48" s="66"/>
      <c r="K48" s="25" t="s">
        <v>16</v>
      </c>
      <c r="L48" s="33">
        <f>COUNTIF(F$21:F141,"МСМК")</f>
        <v>0</v>
      </c>
      <c r="N48" s="82"/>
      <c r="O48" s="18"/>
      <c r="P48" s="18"/>
      <c r="Q48" s="71"/>
      <c r="R48" s="71"/>
      <c r="S48" s="71"/>
    </row>
    <row r="49" spans="1:19" ht="14.4" x14ac:dyDescent="0.25">
      <c r="A49" s="38" t="s">
        <v>41</v>
      </c>
      <c r="B49" s="28"/>
      <c r="C49" s="28"/>
      <c r="D49" s="39"/>
      <c r="E49" s="37"/>
      <c r="F49" s="37"/>
      <c r="G49" s="25" t="s">
        <v>19</v>
      </c>
      <c r="H49" s="75">
        <f>H50+H51+H52</f>
        <v>17</v>
      </c>
      <c r="I49" s="50"/>
      <c r="J49" s="66"/>
      <c r="K49" s="25" t="s">
        <v>17</v>
      </c>
      <c r="L49" s="33">
        <f>COUNTIF(F$21:F62,"МС")</f>
        <v>0</v>
      </c>
      <c r="N49" s="82"/>
      <c r="O49" s="18"/>
      <c r="P49" s="18"/>
      <c r="Q49" s="71"/>
      <c r="R49" s="71"/>
      <c r="S49" s="71"/>
    </row>
    <row r="50" spans="1:19" ht="14.4" x14ac:dyDescent="0.25">
      <c r="A50" s="38" t="s">
        <v>42</v>
      </c>
      <c r="B50" s="28"/>
      <c r="C50" s="28"/>
      <c r="D50" s="39"/>
      <c r="E50" s="37"/>
      <c r="F50" s="37"/>
      <c r="G50" s="25" t="s">
        <v>20</v>
      </c>
      <c r="H50" s="75">
        <f>COUNT(A23:A44)</f>
        <v>17</v>
      </c>
      <c r="I50" s="50"/>
      <c r="J50" s="66"/>
      <c r="K50" s="25" t="s">
        <v>24</v>
      </c>
      <c r="L50" s="33">
        <f>COUNTIF(F$20:F62,"КМС")</f>
        <v>7</v>
      </c>
      <c r="N50" s="82"/>
      <c r="O50" s="18"/>
      <c r="P50" s="18"/>
      <c r="Q50" s="71"/>
      <c r="R50" s="71"/>
      <c r="S50" s="71"/>
    </row>
    <row r="51" spans="1:19" ht="14.4" x14ac:dyDescent="0.25">
      <c r="A51" s="40"/>
      <c r="B51" s="28"/>
      <c r="C51" s="28"/>
      <c r="D51" s="39"/>
      <c r="G51" s="25" t="s">
        <v>21</v>
      </c>
      <c r="H51" s="75">
        <f>COUNTIF(A23:A44,"НФ")</f>
        <v>0</v>
      </c>
      <c r="I51" s="50"/>
      <c r="J51" s="66"/>
      <c r="K51" s="25" t="s">
        <v>26</v>
      </c>
      <c r="L51" s="33">
        <f>COUNTIF(F$23:F140,"1 СР")</f>
        <v>14</v>
      </c>
      <c r="N51" s="82"/>
      <c r="O51" s="18"/>
      <c r="P51" s="18"/>
      <c r="Q51" s="71"/>
      <c r="R51" s="71"/>
      <c r="S51" s="71"/>
    </row>
    <row r="52" spans="1:19" ht="14.4" x14ac:dyDescent="0.25">
      <c r="A52" s="41"/>
      <c r="B52" s="15"/>
      <c r="C52" s="14"/>
      <c r="D52" s="39"/>
      <c r="G52" s="25" t="s">
        <v>28</v>
      </c>
      <c r="H52" s="75">
        <f>COUNTIF(A23:A44,"ДСКВ")</f>
        <v>0</v>
      </c>
      <c r="I52" s="50"/>
      <c r="J52" s="66"/>
      <c r="K52" s="25" t="s">
        <v>35</v>
      </c>
      <c r="L52" s="33">
        <f>COUNTIF(F$23:F140,"2 СР")</f>
        <v>1</v>
      </c>
    </row>
    <row r="53" spans="1:19" ht="14.4" x14ac:dyDescent="0.25">
      <c r="A53" s="27"/>
      <c r="B53" s="28"/>
      <c r="C53" s="28"/>
      <c r="D53" s="39"/>
      <c r="E53" s="37"/>
      <c r="F53" s="37"/>
      <c r="G53" s="25" t="s">
        <v>22</v>
      </c>
      <c r="H53" s="75">
        <f>COUNTIF(A23:A44,"НС")</f>
        <v>5</v>
      </c>
      <c r="I53" s="51"/>
      <c r="J53" s="67"/>
      <c r="K53" s="25" t="s">
        <v>34</v>
      </c>
      <c r="L53" s="33">
        <f>COUNTIF(F$23:F140,"3 СР")</f>
        <v>0</v>
      </c>
    </row>
    <row r="54" spans="1:19" ht="5.25" customHeight="1" x14ac:dyDescent="0.25">
      <c r="A54" s="27"/>
      <c r="B54" s="28"/>
      <c r="C54" s="28"/>
      <c r="D54" s="28"/>
      <c r="E54" s="28"/>
      <c r="F54" s="28"/>
      <c r="G54" s="15"/>
      <c r="H54" s="29"/>
      <c r="I54" s="29"/>
      <c r="J54" s="29"/>
      <c r="K54" s="30"/>
      <c r="L54" s="26"/>
    </row>
    <row r="55" spans="1:19" ht="15.6" x14ac:dyDescent="0.25">
      <c r="A55" s="78"/>
      <c r="B55" s="79"/>
      <c r="C55" s="79"/>
      <c r="D55" s="117" t="s">
        <v>8</v>
      </c>
      <c r="E55" s="117"/>
      <c r="F55" s="117"/>
      <c r="G55" s="117" t="s">
        <v>33</v>
      </c>
      <c r="H55" s="117"/>
      <c r="I55" s="117"/>
      <c r="J55" s="117" t="s">
        <v>45</v>
      </c>
      <c r="K55" s="117"/>
      <c r="L55" s="118"/>
    </row>
    <row r="56" spans="1:19" x14ac:dyDescent="0.2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9"/>
    </row>
    <row r="57" spans="1:19" x14ac:dyDescent="0.25">
      <c r="A57" s="90"/>
      <c r="D57" s="91"/>
      <c r="E57" s="91"/>
      <c r="F57" s="91"/>
      <c r="G57" s="91"/>
      <c r="H57" s="62"/>
      <c r="I57" s="91"/>
      <c r="J57" s="62"/>
      <c r="K57" s="91"/>
      <c r="L57" s="92"/>
    </row>
    <row r="58" spans="1:19" x14ac:dyDescent="0.25">
      <c r="A58" s="90"/>
      <c r="D58" s="91"/>
      <c r="E58" s="91"/>
      <c r="F58" s="91"/>
      <c r="G58" s="91"/>
      <c r="H58" s="62"/>
      <c r="I58" s="91"/>
      <c r="J58" s="62"/>
      <c r="K58" s="91"/>
      <c r="L58" s="92"/>
    </row>
    <row r="59" spans="1:19" x14ac:dyDescent="0.25">
      <c r="A59" s="90"/>
      <c r="D59" s="91"/>
      <c r="E59" s="91"/>
      <c r="F59" s="91"/>
      <c r="G59" s="91"/>
      <c r="H59" s="62"/>
      <c r="I59" s="91"/>
      <c r="J59" s="62"/>
      <c r="K59" s="91"/>
      <c r="L59" s="92"/>
    </row>
    <row r="60" spans="1:19" x14ac:dyDescent="0.25">
      <c r="A60" s="90"/>
      <c r="D60" s="91"/>
      <c r="E60" s="91"/>
      <c r="F60" s="91"/>
      <c r="G60" s="91"/>
      <c r="H60" s="62"/>
      <c r="I60" s="91"/>
      <c r="J60" s="62"/>
      <c r="K60" s="91"/>
      <c r="L60" s="92"/>
    </row>
    <row r="61" spans="1:19" s="82" customFormat="1" ht="13.8" customHeight="1" thickBot="1" x14ac:dyDescent="0.3">
      <c r="A61" s="80"/>
      <c r="B61" s="81"/>
      <c r="C61" s="81"/>
      <c r="D61" s="110" t="str">
        <f>G17</f>
        <v>СМОЛЬНИКОВ А.В. (1 кат., Москва)</v>
      </c>
      <c r="E61" s="110"/>
      <c r="F61" s="110"/>
      <c r="G61" s="110" t="str">
        <f>G18</f>
        <v>ГВОЗДЕВ К.Е. (1 кат., Москва)</v>
      </c>
      <c r="H61" s="110"/>
      <c r="I61" s="110"/>
      <c r="J61" s="110" t="str">
        <f>G19</f>
        <v>НИКУШЕНКОВ Е.А. (2 кат., Москва)</v>
      </c>
      <c r="K61" s="110"/>
      <c r="L61" s="111"/>
      <c r="Q61" s="83"/>
      <c r="R61" s="83"/>
      <c r="S61" s="83"/>
    </row>
    <row r="62" spans="1:19" ht="14.4" thickTop="1" x14ac:dyDescent="0.25"/>
  </sheetData>
  <mergeCells count="39">
    <mergeCell ref="A56:E56"/>
    <mergeCell ref="F56:L56"/>
    <mergeCell ref="D61:F61"/>
    <mergeCell ref="G61:I61"/>
    <mergeCell ref="J61:L61"/>
    <mergeCell ref="I21:I22"/>
    <mergeCell ref="J21:J22"/>
    <mergeCell ref="K21:K22"/>
    <mergeCell ref="A21:A22"/>
    <mergeCell ref="B21:B22"/>
    <mergeCell ref="C21:C22"/>
    <mergeCell ref="D21:D22"/>
    <mergeCell ref="A46:D46"/>
    <mergeCell ref="G46:L46"/>
    <mergeCell ref="D55:F55"/>
    <mergeCell ref="G55:I55"/>
    <mergeCell ref="J55:L55"/>
    <mergeCell ref="E21:E22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5:L15"/>
    <mergeCell ref="H16:L16"/>
    <mergeCell ref="L21:L22"/>
    <mergeCell ref="F21:F22"/>
    <mergeCell ref="G21:G22"/>
    <mergeCell ref="H21:H22"/>
    <mergeCell ref="A6:L6"/>
    <mergeCell ref="A1:L1"/>
    <mergeCell ref="A2:L2"/>
    <mergeCell ref="A3:L3"/>
    <mergeCell ref="A4:L4"/>
    <mergeCell ref="A5:L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Девушки 13-14 ГНВ</vt:lpstr>
      <vt:lpstr>Юноши 13-14 ГНВ</vt:lpstr>
      <vt:lpstr>Девушки 15-16 ГНВ</vt:lpstr>
      <vt:lpstr>Юноши 15-16 ГНВ</vt:lpstr>
      <vt:lpstr>Девушки 13-14</vt:lpstr>
      <vt:lpstr>Юноши 13-14</vt:lpstr>
      <vt:lpstr>Девушки 15-16</vt:lpstr>
      <vt:lpstr>Юноши 15-16</vt:lpstr>
      <vt:lpstr>'Девушки 13-14'!Заголовки_для_печати</vt:lpstr>
      <vt:lpstr>'Девушки 13-14 ГНВ'!Заголовки_для_печати</vt:lpstr>
      <vt:lpstr>'Девушки 15-16'!Заголовки_для_печати</vt:lpstr>
      <vt:lpstr>'Девушки 15-16 ГНВ'!Заголовки_для_печати</vt:lpstr>
      <vt:lpstr>'Юноши 13-14'!Заголовки_для_печати</vt:lpstr>
      <vt:lpstr>'Юноши 13-14 ГНВ'!Заголовки_для_печати</vt:lpstr>
      <vt:lpstr>'Юноши 15-16'!Заголовки_для_печати</vt:lpstr>
      <vt:lpstr>'Юноши 15-16 ГНВ'!Заголовки_для_печати</vt:lpstr>
      <vt:lpstr>'Девушки 13-14'!Область_печати</vt:lpstr>
      <vt:lpstr>'Девушки 13-14 ГНВ'!Область_печати</vt:lpstr>
      <vt:lpstr>'Девушки 15-16'!Область_печати</vt:lpstr>
      <vt:lpstr>'Девушки 15-16 ГНВ'!Область_печати</vt:lpstr>
      <vt:lpstr>'Юноши 13-14'!Область_печати</vt:lpstr>
      <vt:lpstr>'Юноши 13-14 ГНВ'!Область_печати</vt:lpstr>
      <vt:lpstr>'Юноши 15-16'!Область_печати</vt:lpstr>
      <vt:lpstr>'Юноши 15-16 ГНВ'!Область_печати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2021-12-27T09:05:51Z</cp:lastPrinted>
  <dcterms:created xsi:type="dcterms:W3CDTF">1996-10-08T23:32:33Z</dcterms:created>
  <dcterms:modified xsi:type="dcterms:W3CDTF">2023-09-25T11:51:21Z</dcterms:modified>
</cp:coreProperties>
</file>