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23256" windowHeight="12576" tabRatio="789"/>
  </bookViews>
  <sheets>
    <sheet name="ВС гонка на время" sheetId="106" r:id="rId1"/>
  </sheets>
  <definedNames>
    <definedName name="_xlnm._FilterDatabase" localSheetId="0" hidden="1">'ВС гонка на время'!$B$21:$H$21</definedName>
    <definedName name="_xlnm.Print_Titles" localSheetId="0">'ВС гонка на время'!$21:$21</definedName>
    <definedName name="_xlnm.Print_Area" localSheetId="0">'ВС гонка на время'!$A$1:$K$55</definedName>
  </definedNames>
  <calcPr calcId="144525"/>
</workbook>
</file>

<file path=xl/calcChain.xml><?xml version="1.0" encoding="utf-8"?>
<calcChain xmlns="http://schemas.openxmlformats.org/spreadsheetml/2006/main">
  <c r="H46" i="106" l="1"/>
  <c r="K47" i="106"/>
  <c r="K46" i="106"/>
  <c r="K45" i="106"/>
  <c r="K44" i="106"/>
  <c r="I55" i="106" l="1"/>
  <c r="H47" i="106" l="1"/>
  <c r="H45" i="106" l="1"/>
  <c r="H44" i="106"/>
  <c r="K43" i="106"/>
  <c r="K42" i="106"/>
  <c r="K41" i="106"/>
  <c r="H43" i="106" l="1"/>
  <c r="H42" i="106" s="1"/>
  <c r="E55" i="106" l="1"/>
  <c r="A55" i="106"/>
</calcChain>
</file>

<file path=xl/sharedStrings.xml><?xml version="1.0" encoding="utf-8"?>
<sst xmlns="http://schemas.openxmlformats.org/spreadsheetml/2006/main" count="186" uniqueCount="153">
  <si>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</si>
  <si>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</si>
  <si>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</si>
  <si>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</si>
  <si>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</si>
  <si>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</si>
  <si>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</si>
  <si>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</si>
  <si>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</si>
  <si>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</si>
  <si>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</si>
  <si>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</si>
  <si>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</si>
  <si>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</si>
  <si>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</si>
  <si>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</si>
  <si>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</si>
  <si>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</si>
  <si>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</si>
  <si>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</si>
  <si>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</si>
  <si>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</si>
  <si>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</si>
  <si>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</si>
  <si>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</si>
  <si>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</si>
  <si>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</si>
  <si>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</si>
  <si>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</si>
  <si>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</si>
  <si>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</si>
  <si>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</si>
  <si>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</si>
  <si>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</si>
  <si>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</si>
  <si>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</si>
  <si>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</si>
  <si>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</si>
  <si>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</si>
  <si>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</si>
  <si>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</si>
  <si>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</si>
  <si>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</si>
  <si>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</si>
  <si>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</si>
  <si>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</si>
  <si>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</si>
  <si>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Юноши 13-14 лет</t>
  </si>
  <si>
    <t>1 сп.р.</t>
  </si>
  <si>
    <t>3 сп.р.</t>
  </si>
  <si>
    <t>2 сп.р.</t>
  </si>
  <si>
    <t>ВСЕРОССИЙСКИЕ СОРЕВНОВАНИЯ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</si>
  <si>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</si>
  <si>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ЧЕРНЫШОВ М.Ю. (г.Пенза)</t>
  </si>
  <si>
    <t>БУКОВА О.Ю.(IК, г. Пенза)</t>
  </si>
  <si>
    <t>ДЫШАКОВ А.С. (ВК, г. Москва)</t>
  </si>
  <si>
    <t>2,7 м</t>
  </si>
  <si>
    <t>350 м</t>
  </si>
  <si>
    <t>МЕСТО ПРОВЕДЕНИЯ: г.Брянск</t>
  </si>
  <si>
    <t>ГАУ  "ЦЕНТР СПОРТИВНОЙ ПОДГОТОВКИ БРЯНСКОЙ ОБЛАСТИ"</t>
  </si>
  <si>
    <t>РОО"ФЕДЕРАЦИЯ ВЕЛОСИПЕДНОГО СПОРТА БРЯНСКОЙ ОБЛАСТИ"</t>
  </si>
  <si>
    <t>МИНИСТЕРСТВО ФИЗИЧЕСКОЙ КУЛЬТУРЫ И СПОРТА БРЯНСКОЙ ОБЛАСТИ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</si>
  <si>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16ч 30м </t>
    </r>
  </si>
  <si>
    <t>ДАТА ПРОВЕДЕНИЯ: 21 августа 2025г.</t>
  </si>
  <si>
    <t>№ ЕКП 2025: 2008320021034146</t>
  </si>
  <si>
    <t>СМОЛЬНИКОВ А.В. (IК, г.Москва)</t>
  </si>
  <si>
    <t>369</t>
  </si>
  <si>
    <t>10145018115</t>
  </si>
  <si>
    <t>Терешкин Матвей Андреевич</t>
  </si>
  <si>
    <t>31.03.2011</t>
  </si>
  <si>
    <t>Брянская обл.</t>
  </si>
  <si>
    <t>0:00:34,350</t>
  </si>
  <si>
    <t>725</t>
  </si>
  <si>
    <t>10092735418</t>
  </si>
  <si>
    <t>Голубев Никита Сергеевич</t>
  </si>
  <si>
    <t>25.02.2012</t>
  </si>
  <si>
    <t>Удмуртская Республика</t>
  </si>
  <si>
    <t>0:00:35,523</t>
  </si>
  <si>
    <t>373</t>
  </si>
  <si>
    <t>10153618274</t>
  </si>
  <si>
    <t>Шарапов Тимур Собиржонович</t>
  </si>
  <si>
    <t>20.02.2011</t>
  </si>
  <si>
    <t>Московская обл.</t>
  </si>
  <si>
    <t>0:00:36,199</t>
  </si>
  <si>
    <t>537</t>
  </si>
  <si>
    <t>10095067862</t>
  </si>
  <si>
    <t>Федотов Тимур Максимович</t>
  </si>
  <si>
    <t>16.05.2012</t>
  </si>
  <si>
    <t>1 сп.юн.р.</t>
  </si>
  <si>
    <t>Москва</t>
  </si>
  <si>
    <t>0:00:36,913</t>
  </si>
  <si>
    <t>105</t>
  </si>
  <si>
    <t>10097249655</t>
  </si>
  <si>
    <t>Ульянов Олег Игоревич</t>
  </si>
  <si>
    <t>11.10.2012</t>
  </si>
  <si>
    <t>0:00:37,149</t>
  </si>
  <si>
    <t>333</t>
  </si>
  <si>
    <t>10143125807</t>
  </si>
  <si>
    <t>Сергеев Глеб Сергеевич</t>
  </si>
  <si>
    <t>17.08.2012</t>
  </si>
  <si>
    <t>0:00:37,526</t>
  </si>
  <si>
    <t>511</t>
  </si>
  <si>
    <t xml:space="preserve">	10080303553</t>
  </si>
  <si>
    <t>Колдаев Максим Уланович</t>
  </si>
  <si>
    <t>18.01.2011</t>
  </si>
  <si>
    <t>0:00:37,891</t>
  </si>
  <si>
    <t>339</t>
  </si>
  <si>
    <t>10143218965</t>
  </si>
  <si>
    <t>Асташин Владислав Владимирович</t>
  </si>
  <si>
    <t>29.09.2011</t>
  </si>
  <si>
    <t>0:00:37,927</t>
  </si>
  <si>
    <t>367</t>
  </si>
  <si>
    <t>10134022440</t>
  </si>
  <si>
    <t>Артюхов Елисей Сергеевич</t>
  </si>
  <si>
    <t>0:00:39,853</t>
  </si>
  <si>
    <t>212</t>
  </si>
  <si>
    <t>10120959189</t>
  </si>
  <si>
    <t>Сорокин Вячеслав Дмитриевич</t>
  </si>
  <si>
    <t>10.01.2012</t>
  </si>
  <si>
    <t>0:00:39,926</t>
  </si>
  <si>
    <t>590</t>
  </si>
  <si>
    <t>10152773970</t>
  </si>
  <si>
    <t>Фёдоров Иван Юрьевич</t>
  </si>
  <si>
    <t>14.05.2012</t>
  </si>
  <si>
    <t>0:00:41,384</t>
  </si>
  <si>
    <t>331</t>
  </si>
  <si>
    <t>10152689603</t>
  </si>
  <si>
    <t>Архипов Герман Романович</t>
  </si>
  <si>
    <t>14.07.2012</t>
  </si>
  <si>
    <t>0:00:41,879</t>
  </si>
  <si>
    <t>332</t>
  </si>
  <si>
    <t>10143020925</t>
  </si>
  <si>
    <t>Дудин Матвей Александрович</t>
  </si>
  <si>
    <t>02.05.2012</t>
  </si>
  <si>
    <t>0:00:42,010</t>
  </si>
  <si>
    <t>520</t>
  </si>
  <si>
    <t>10080215041</t>
  </si>
  <si>
    <t>Суворов Максим Андреевич</t>
  </si>
  <si>
    <t>24.12.2012</t>
  </si>
  <si>
    <t>0:01:05,136</t>
  </si>
  <si>
    <t>515</t>
  </si>
  <si>
    <t>10116101607</t>
  </si>
  <si>
    <t>Ким Владислав Витальевич</t>
  </si>
  <si>
    <t>24.11.2011</t>
  </si>
  <si>
    <t>НС</t>
  </si>
  <si>
    <t>517</t>
  </si>
  <si>
    <t xml:space="preserve">	10093887896</t>
  </si>
  <si>
    <t>Белан Никита Сергеевич</t>
  </si>
  <si>
    <t>26.07.2011</t>
  </si>
  <si>
    <t>321</t>
  </si>
  <si>
    <t>10095068165</t>
  </si>
  <si>
    <t>Козлов Владимир Викторович</t>
  </si>
  <si>
    <t>28.04.2012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</si>
</sst>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  <font>
      <sz val="10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6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0" fontId="14" fillId="0" borderId="0" xfId="2" applyFont="1" applyAlignment="1">
      <alignment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0" fontId="8" fillId="0" borderId="12" xfId="2" applyFont="1" applyBorder="1" applyAlignment="1">
      <alignment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4" xfId="2" applyNumberFormat="1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2" fillId="2" borderId="3" xfId="2" applyFont="1" applyFill="1" applyBorder="1" applyAlignment="1">
      <alignment vertical="center"/>
    </xf>
    <xf numFmtId="0" fontId="8" fillId="0" borderId="18" xfId="2" applyFont="1" applyBorder="1" applyAlignment="1">
      <alignment vertical="center"/>
    </xf>
    <xf numFmtId="0" fontId="8" fillId="0" borderId="18" xfId="2" applyFont="1" applyBorder="1" applyAlignment="1">
      <alignment horizontal="center" vertical="center"/>
    </xf>
    <xf numFmtId="14" fontId="8" fillId="0" borderId="18" xfId="2" applyNumberFormat="1" applyFont="1" applyBorder="1" applyAlignment="1">
      <alignment vertical="center"/>
    </xf>
    <xf numFmtId="165" fontId="16" fillId="0" borderId="18" xfId="2" applyNumberFormat="1" applyFont="1" applyBorder="1" applyAlignment="1">
      <alignment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8" xfId="7" applyFont="1" applyFill="1" applyBorder="1" applyAlignment="1">
      <alignment vertical="center" wrapText="1"/>
    </xf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 wrapText="1"/>
    </xf>
    <xf numFmtId="0" fontId="12" fillId="0" borderId="0" xfId="2" applyFont="1" applyAlignment="1">
      <alignment vertical="center"/>
    </xf>
    <xf numFmtId="0" fontId="10" fillId="0" borderId="21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wrapText="1"/>
    </xf>
    <xf numFmtId="0" fontId="10" fillId="0" borderId="21" xfId="2" applyFont="1" applyBorder="1" applyAlignment="1">
      <alignment horizontal="center" vertical="center" wrapText="1"/>
    </xf>
    <xf numFmtId="0" fontId="12" fillId="0" borderId="21" xfId="2" applyFont="1" applyBorder="1" applyAlignment="1">
      <alignment horizontal="center" vertical="center" wrapText="1"/>
    </xf>
    <xf numFmtId="0" fontId="16" fillId="2" borderId="21" xfId="2" applyFont="1" applyFill="1" applyBorder="1" applyAlignment="1">
      <alignment horizontal="center" vertical="center" wrapText="1"/>
    </xf>
    <xf numFmtId="0" fontId="16" fillId="2" borderId="27" xfId="7" applyFont="1" applyFill="1" applyBorder="1" applyAlignment="1">
      <alignment horizontal="center" vertical="center" wrapText="1"/>
    </xf>
    <xf numFmtId="0" fontId="21" fillId="0" borderId="21" xfId="0" applyFont="1" applyBorder="1" applyAlignment="1">
      <alignment horizontal="center"/>
    </xf>
    <xf numFmtId="0" fontId="10" fillId="0" borderId="21" xfId="2" applyFont="1" applyBorder="1" applyAlignment="1">
      <alignment horizontal="right" vertical="center" wrapText="1"/>
    </xf>
    <xf numFmtId="0" fontId="10" fillId="0" borderId="22" xfId="2" applyFont="1" applyBorder="1" applyAlignment="1">
      <alignment horizontal="right" vertical="center" wrapText="1"/>
    </xf>
    <xf numFmtId="0" fontId="16" fillId="2" borderId="29" xfId="2" applyFont="1" applyFill="1" applyBorder="1" applyAlignment="1">
      <alignment horizontal="center" vertical="center"/>
    </xf>
    <xf numFmtId="0" fontId="16" fillId="2" borderId="29" xfId="7" applyFont="1" applyFill="1" applyBorder="1" applyAlignment="1">
      <alignment horizontal="center" vertical="center" wrapText="1"/>
    </xf>
    <xf numFmtId="14" fontId="16" fillId="2" borderId="29" xfId="7" applyNumberFormat="1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0" xfId="2" applyFont="1" applyFill="1" applyAlignment="1">
      <alignment horizontal="center" vertical="center"/>
    </xf>
    <xf numFmtId="0" fontId="12" fillId="2" borderId="9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21" fillId="0" borderId="21" xfId="0" applyFont="1" applyFill="1" applyBorder="1" applyAlignment="1">
      <alignment horizontal="center"/>
    </xf>
    <xf numFmtId="0" fontId="12" fillId="0" borderId="21" xfId="2" applyFont="1" applyBorder="1" applyAlignment="1">
      <alignment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359833</xdr:colOff>
      <xdr:row>0</xdr:row>
      <xdr:rowOff>20531</xdr:rowOff>
    </xdr:from>
    <xdr:to>
      <xdr:col>10</xdr:col>
      <xdr:colOff>995892</xdr:colOff>
      <xdr:row>3</xdr:row>
      <xdr:rowOff>231207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250" y="20531"/>
          <a:ext cx="1514475" cy="1004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364067</xdr:colOff>
      <xdr:row>50</xdr:row>
      <xdr:rowOff>76199</xdr:rowOff>
    </xdr:from>
    <xdr:to>
      <xdr:col>10</xdr:col>
      <xdr:colOff>922021</xdr:colOff>
      <xdr:row>53</xdr:row>
      <xdr:rowOff>42331</xdr:rowOff>
    </xdr:to>
    <xdr:pic>
      <xdr:nvPicPr>
        <xdr:cNvPr id="5" name="Рисунок 4">
          <a:extLst>
            <a:ext uri="{FF2B5EF4-FFF2-40B4-BE49-F238E27FC236}">
              <a16:creationId xmlns:lc="http://schemas.openxmlformats.org/drawingml/2006/lockedCanvas" xmlns:a16="http://schemas.microsoft.com/office/drawing/2014/main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="http://schemas.openxmlformats.org/wordprocessingml/2006/main" xmlns:w10="urn:schemas-microsoft-com:office:word" xmlns:wp="http://schemas.openxmlformats.org/drawingml/2006/wordprocessingDrawing" xmlns:wp14="http://schemas.microsoft.com/office/word/2010/wordprocessingDrawing" xmlns:v="urn:schemas-microsoft-com:vml" xmlns:m="http://schemas.openxmlformats.org/officeDocument/2006/math" xmlns:r="http://schemas.openxmlformats.org/officeDocument/2006/relationships" xmlns:o="urn:schemas-microsoft-com:office:office" xmlns:mc="http://schemas.openxmlformats.org/markup-compatibility/2006" xmlns:cx="http://schemas.microsoft.com/office/drawing/2014/chartex" xmlns:wpc="http://schemas.microsoft.com/office/word/2010/wordprocessingCanvas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1467" y="13106399"/>
          <a:ext cx="1820334" cy="499532"/>
        </a:xfrm>
        <a:prstGeom prst="rect">
          <a:avLst/>
        </a:prstGeom>
        <a:noFill/>
        <a:extLst/>
      </xdr:spPr>
    </xdr:pic>
    <xdr:clientData/>
  </xdr:twoCellAnchor>
  <xdr:twoCellAnchor>
    <xdr:from>
      <xdr:col>6</xdr:col>
      <xdr:colOff>372534</xdr:colOff>
      <xdr:row>49</xdr:row>
      <xdr:rowOff>101600</xdr:rowOff>
    </xdr:from>
    <xdr:to>
      <xdr:col>6</xdr:col>
      <xdr:colOff>914400</xdr:colOff>
      <xdr:row>53</xdr:row>
      <xdr:rowOff>108587</xdr:rowOff>
    </xdr:to>
    <xdr:pic>
      <xdr:nvPicPr>
        <xdr:cNvPr id="6" name="Рисунок 5" descr="Lsifrjd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6534" y="12954000"/>
          <a:ext cx="541866" cy="718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1024467</xdr:colOff>
      <xdr:row>44</xdr:row>
      <xdr:rowOff>143933</xdr:rowOff>
    </xdr:from>
    <xdr:to>
      <xdr:col>4</xdr:col>
      <xdr:colOff>292524</xdr:colOff>
      <xdr:row>54</xdr:row>
      <xdr:rowOff>142875</xdr:rowOff>
    </xdr:to>
    <xdr:pic>
      <xdr:nvPicPr>
        <xdr:cNvPr id="8" name="Рисунок 7" descr="Печать ФВС БрО.tif"/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158067" y="12039600"/>
          <a:ext cx="1748790" cy="18446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720513</xdr:colOff>
      <xdr:row>4</xdr:row>
      <xdr:rowOff>89508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r="12251"/>
        <a:stretch/>
      </xdr:blipFill>
      <xdr:spPr>
        <a:xfrm>
          <a:off x="0" y="0"/>
          <a:ext cx="1744980" cy="1173241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50</xdr:row>
      <xdr:rowOff>152400</xdr:rowOff>
    </xdr:from>
    <xdr:to>
      <xdr:col>2</xdr:col>
      <xdr:colOff>532553</xdr:colOff>
      <xdr:row>53</xdr:row>
      <xdr:rowOff>175260</xdr:rowOff>
    </xdr:to>
    <xdr:pic>
      <xdr:nvPicPr>
        <xdr:cNvPr id="9" name="Рисунок 8"/>
        <xdr:cNvPicPr/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6000" y="13182600"/>
          <a:ext cx="541020" cy="556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59"/>
  <sheetViews>
    <sheetView tabSelected="1" view="pageBreakPreview" topLeftCell="A19" zoomScale="90" zoomScaleNormal="70" zoomScaleSheetLayoutView="90" zoomScalePageLayoutView="50" workbookViewId="0">
      <selection activeCell="G35" sqref="G35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6.109375" style="26" customWidth="1"/>
    <col min="4" max="4" width="36.21875" style="1" customWidth="1"/>
    <col min="5" max="5" width="11.6640625" style="11" customWidth="1"/>
    <col min="6" max="6" width="12.33203125" style="1" customWidth="1"/>
    <col min="7" max="7" width="30.33203125" style="1" customWidth="1"/>
    <col min="8" max="8" width="14.44140625" style="21" customWidth="1"/>
    <col min="9" max="9" width="3.21875" style="21" customWidth="1"/>
    <col min="10" max="10" width="13.109375" style="1" customWidth="1"/>
    <col min="11" max="11" width="15" style="1" customWidth="1"/>
    <col min="12" max="16384" width="9.109375" style="1"/>
  </cols>
  <sheetData>
    <row r="1" spans="1:11" customFormat="1" ht="21" x14ac:dyDescent="0.25">
      <c r="A1" s="114" t="s">
        <v>28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</row>
    <row r="2" spans="1:11" customFormat="1" ht="21" x14ac:dyDescent="0.25">
      <c r="A2" s="114" t="s">
        <v>27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</row>
    <row r="3" spans="1:11" customFormat="1" ht="21" x14ac:dyDescent="0.25">
      <c r="A3" s="114" t="s">
        <v>61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1" customFormat="1" ht="21" x14ac:dyDescent="0.25">
      <c r="A4" s="114" t="s">
        <v>60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1" customFormat="1" ht="21" x14ac:dyDescent="0.25">
      <c r="A5" s="114" t="s">
        <v>59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</row>
    <row r="6" spans="1:11" customFormat="1" ht="28.8" x14ac:dyDescent="0.25">
      <c r="A6" s="115" t="s">
        <v>51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</row>
    <row r="7" spans="1:11" customFormat="1" ht="21" x14ac:dyDescent="0.25">
      <c r="A7" s="116" t="s">
        <v>11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</row>
    <row r="8" spans="1:11" customFormat="1" ht="21.6" thickBot="1" x14ac:dyDescent="0.3">
      <c r="A8" s="117" t="s">
        <v>24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1" ht="19.5" customHeight="1" thickTop="1" x14ac:dyDescent="0.25">
      <c r="A9" s="118" t="s">
        <v>16</v>
      </c>
      <c r="B9" s="119"/>
      <c r="C9" s="119"/>
      <c r="D9" s="119"/>
      <c r="E9" s="119"/>
      <c r="F9" s="119"/>
      <c r="G9" s="119"/>
      <c r="H9" s="119"/>
      <c r="I9" s="119"/>
      <c r="J9" s="119"/>
      <c r="K9" s="120"/>
    </row>
    <row r="10" spans="1:11" ht="18" customHeight="1" x14ac:dyDescent="0.25">
      <c r="A10" s="121" t="s">
        <v>39</v>
      </c>
      <c r="B10" s="122"/>
      <c r="C10" s="122"/>
      <c r="D10" s="122"/>
      <c r="E10" s="122"/>
      <c r="F10" s="122"/>
      <c r="G10" s="122"/>
      <c r="H10" s="122"/>
      <c r="I10" s="122"/>
      <c r="J10" s="122"/>
      <c r="K10" s="123"/>
    </row>
    <row r="11" spans="1:11" ht="19.5" customHeight="1" x14ac:dyDescent="0.25">
      <c r="A11" s="121" t="s">
        <v>47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3"/>
    </row>
    <row r="12" spans="1:11" ht="5.25" customHeight="1" x14ac:dyDescent="0.25">
      <c r="A12" s="111" t="s">
        <v>24</v>
      </c>
      <c r="B12" s="112"/>
      <c r="C12" s="112"/>
      <c r="D12" s="112"/>
      <c r="E12" s="112"/>
      <c r="F12" s="112"/>
      <c r="G12" s="112"/>
      <c r="H12" s="112"/>
      <c r="I12" s="112"/>
      <c r="J12" s="112"/>
      <c r="K12" s="113"/>
    </row>
    <row r="13" spans="1:11" ht="15.6" x14ac:dyDescent="0.25">
      <c r="A13" s="89" t="s">
        <v>58</v>
      </c>
      <c r="B13" s="90"/>
      <c r="C13" s="90"/>
      <c r="D13" s="90"/>
      <c r="E13" s="2"/>
      <c r="F13" s="88" t="s">
        <v>62</v>
      </c>
      <c r="G13" s="88"/>
      <c r="H13" s="12"/>
      <c r="I13" s="12"/>
      <c r="J13" s="3"/>
      <c r="K13" s="4" t="s">
        <v>44</v>
      </c>
    </row>
    <row r="14" spans="1:11" ht="15.6" x14ac:dyDescent="0.25">
      <c r="A14" s="91" t="s">
        <v>63</v>
      </c>
      <c r="B14" s="92"/>
      <c r="C14" s="92"/>
      <c r="D14" s="92"/>
      <c r="E14" s="5"/>
      <c r="F14" s="31" t="s">
        <v>52</v>
      </c>
      <c r="G14" s="31"/>
      <c r="H14" s="13"/>
      <c r="I14" s="13"/>
      <c r="J14" s="6"/>
      <c r="K14" s="7" t="s">
        <v>64</v>
      </c>
    </row>
    <row r="15" spans="1:11" ht="14.4" x14ac:dyDescent="0.25">
      <c r="A15" s="93" t="s">
        <v>6</v>
      </c>
      <c r="B15" s="94"/>
      <c r="C15" s="94"/>
      <c r="D15" s="94"/>
      <c r="E15" s="94"/>
      <c r="F15" s="94"/>
      <c r="G15" s="95"/>
      <c r="H15" s="96" t="s">
        <v>0</v>
      </c>
      <c r="I15" s="97"/>
      <c r="J15" s="97"/>
      <c r="K15" s="98"/>
    </row>
    <row r="16" spans="1:11" ht="24.9" customHeight="1" x14ac:dyDescent="0.25">
      <c r="A16" s="14" t="s">
        <v>12</v>
      </c>
      <c r="B16" s="8"/>
      <c r="C16" s="8"/>
      <c r="D16" s="15"/>
      <c r="E16" s="16"/>
      <c r="F16" s="15"/>
      <c r="G16" s="9" t="s">
        <v>53</v>
      </c>
      <c r="H16" s="43" t="s">
        <v>29</v>
      </c>
      <c r="I16" s="44"/>
      <c r="J16" s="44"/>
      <c r="K16" s="45"/>
    </row>
    <row r="17" spans="1:11" ht="24.9" customHeight="1" x14ac:dyDescent="0.25">
      <c r="A17" s="14" t="s">
        <v>13</v>
      </c>
      <c r="B17" s="8"/>
      <c r="C17" s="8"/>
      <c r="D17" s="9"/>
      <c r="E17" s="30"/>
      <c r="F17" s="17"/>
      <c r="G17" s="82" t="s">
        <v>55</v>
      </c>
      <c r="H17" s="43" t="s">
        <v>31</v>
      </c>
      <c r="I17" s="44"/>
      <c r="J17" s="44"/>
      <c r="K17" s="62" t="s">
        <v>56</v>
      </c>
    </row>
    <row r="18" spans="1:11" ht="24.9" customHeight="1" x14ac:dyDescent="0.25">
      <c r="A18" s="14" t="s">
        <v>14</v>
      </c>
      <c r="B18" s="8"/>
      <c r="C18" s="8"/>
      <c r="D18" s="9"/>
      <c r="E18" s="30"/>
      <c r="F18" s="17"/>
      <c r="G18" s="82" t="s">
        <v>54</v>
      </c>
      <c r="H18" s="43" t="s">
        <v>32</v>
      </c>
      <c r="I18" s="44"/>
      <c r="J18" s="44"/>
      <c r="K18" s="62" t="s">
        <v>57</v>
      </c>
    </row>
    <row r="19" spans="1:11" ht="24.9" customHeight="1" thickBot="1" x14ac:dyDescent="0.3">
      <c r="A19" s="14" t="s">
        <v>10</v>
      </c>
      <c r="B19" s="32"/>
      <c r="C19" s="32"/>
      <c r="D19" s="17"/>
      <c r="F19" s="34"/>
      <c r="G19" s="83" t="s">
        <v>65</v>
      </c>
      <c r="H19" s="33" t="s">
        <v>30</v>
      </c>
      <c r="I19" s="46"/>
      <c r="J19" s="29"/>
      <c r="K19" s="63">
        <v>1</v>
      </c>
    </row>
    <row r="20" spans="1:11" ht="7.5" customHeight="1" thickTop="1" x14ac:dyDescent="0.25">
      <c r="A20" s="65"/>
      <c r="B20" s="66"/>
      <c r="C20" s="66"/>
      <c r="D20" s="65"/>
      <c r="E20" s="67"/>
      <c r="F20" s="65"/>
      <c r="G20" s="65"/>
      <c r="H20" s="68"/>
      <c r="I20" s="68"/>
      <c r="J20" s="65"/>
      <c r="K20" s="65"/>
    </row>
    <row r="21" spans="1:11" s="10" customFormat="1" ht="31.5" customHeight="1" x14ac:dyDescent="0.25">
      <c r="A21" s="84" t="s">
        <v>4</v>
      </c>
      <c r="B21" s="85" t="s">
        <v>8</v>
      </c>
      <c r="C21" s="85" t="s">
        <v>23</v>
      </c>
      <c r="D21" s="85" t="s">
        <v>1</v>
      </c>
      <c r="E21" s="86" t="s">
        <v>22</v>
      </c>
      <c r="F21" s="85" t="s">
        <v>5</v>
      </c>
      <c r="G21" s="85" t="s">
        <v>26</v>
      </c>
      <c r="H21" s="80" t="s">
        <v>38</v>
      </c>
      <c r="I21" s="71"/>
      <c r="J21" s="79" t="s">
        <v>18</v>
      </c>
      <c r="K21" s="79" t="s">
        <v>9</v>
      </c>
    </row>
    <row r="22" spans="1:11" s="74" customFormat="1" ht="24.9" customHeight="1" x14ac:dyDescent="0.3">
      <c r="A22" s="124">
        <v>1</v>
      </c>
      <c r="B22" s="124" t="s">
        <v>66</v>
      </c>
      <c r="C22" s="124" t="s">
        <v>67</v>
      </c>
      <c r="D22" s="124" t="s">
        <v>68</v>
      </c>
      <c r="E22" s="124" t="s">
        <v>69</v>
      </c>
      <c r="F22" s="124" t="s">
        <v>48</v>
      </c>
      <c r="G22" s="124" t="s">
        <v>70</v>
      </c>
      <c r="H22" s="124" t="s">
        <v>71</v>
      </c>
      <c r="I22" s="81"/>
      <c r="J22" s="72"/>
      <c r="K22" s="73"/>
    </row>
    <row r="23" spans="1:11" s="74" customFormat="1" ht="24.9" customHeight="1" x14ac:dyDescent="0.3">
      <c r="A23" s="124">
        <v>2</v>
      </c>
      <c r="B23" s="124" t="s">
        <v>72</v>
      </c>
      <c r="C23" s="124" t="s">
        <v>73</v>
      </c>
      <c r="D23" s="124" t="s">
        <v>74</v>
      </c>
      <c r="E23" s="124" t="s">
        <v>75</v>
      </c>
      <c r="F23" s="124" t="s">
        <v>49</v>
      </c>
      <c r="G23" s="124" t="s">
        <v>76</v>
      </c>
      <c r="H23" s="124" t="s">
        <v>77</v>
      </c>
      <c r="I23" s="81"/>
      <c r="J23" s="75"/>
      <c r="K23" s="76"/>
    </row>
    <row r="24" spans="1:11" s="74" customFormat="1" ht="24.9" customHeight="1" x14ac:dyDescent="0.3">
      <c r="A24" s="124">
        <v>3</v>
      </c>
      <c r="B24" s="124" t="s">
        <v>78</v>
      </c>
      <c r="C24" s="124" t="s">
        <v>79</v>
      </c>
      <c r="D24" s="124" t="s">
        <v>80</v>
      </c>
      <c r="E24" s="124" t="s">
        <v>81</v>
      </c>
      <c r="F24" s="124" t="s">
        <v>50</v>
      </c>
      <c r="G24" s="124" t="s">
        <v>82</v>
      </c>
      <c r="H24" s="124" t="s">
        <v>83</v>
      </c>
      <c r="I24" s="81"/>
      <c r="J24" s="75"/>
      <c r="K24" s="76"/>
    </row>
    <row r="25" spans="1:11" s="74" customFormat="1" ht="24.9" customHeight="1" x14ac:dyDescent="0.3">
      <c r="A25" s="124">
        <v>4</v>
      </c>
      <c r="B25" s="124" t="s">
        <v>84</v>
      </c>
      <c r="C25" s="124" t="s">
        <v>85</v>
      </c>
      <c r="D25" s="124" t="s">
        <v>86</v>
      </c>
      <c r="E25" s="124" t="s">
        <v>87</v>
      </c>
      <c r="F25" s="124" t="s">
        <v>88</v>
      </c>
      <c r="G25" s="124" t="s">
        <v>89</v>
      </c>
      <c r="H25" s="124" t="s">
        <v>90</v>
      </c>
      <c r="I25" s="81"/>
      <c r="J25" s="75"/>
      <c r="K25" s="77"/>
    </row>
    <row r="26" spans="1:11" s="74" customFormat="1" ht="24.9" customHeight="1" x14ac:dyDescent="0.3">
      <c r="A26" s="124">
        <v>5</v>
      </c>
      <c r="B26" s="124" t="s">
        <v>91</v>
      </c>
      <c r="C26" s="124" t="s">
        <v>92</v>
      </c>
      <c r="D26" s="124" t="s">
        <v>93</v>
      </c>
      <c r="E26" s="124" t="s">
        <v>94</v>
      </c>
      <c r="F26" s="124" t="s">
        <v>50</v>
      </c>
      <c r="G26" s="124" t="s">
        <v>82</v>
      </c>
      <c r="H26" s="124" t="s">
        <v>95</v>
      </c>
      <c r="I26" s="81"/>
      <c r="J26" s="75"/>
      <c r="K26" s="77"/>
    </row>
    <row r="27" spans="1:11" s="74" customFormat="1" ht="24.9" customHeight="1" x14ac:dyDescent="0.3">
      <c r="A27" s="124">
        <v>6</v>
      </c>
      <c r="B27" s="124" t="s">
        <v>96</v>
      </c>
      <c r="C27" s="124" t="s">
        <v>97</v>
      </c>
      <c r="D27" s="124" t="s">
        <v>98</v>
      </c>
      <c r="E27" s="124" t="s">
        <v>99</v>
      </c>
      <c r="F27" s="124" t="s">
        <v>49</v>
      </c>
      <c r="G27" s="124" t="s">
        <v>70</v>
      </c>
      <c r="H27" s="124" t="s">
        <v>100</v>
      </c>
      <c r="I27" s="81"/>
      <c r="J27" s="75"/>
      <c r="K27" s="77"/>
    </row>
    <row r="28" spans="1:11" s="74" customFormat="1" ht="24.9" customHeight="1" x14ac:dyDescent="0.3">
      <c r="A28" s="124">
        <v>7</v>
      </c>
      <c r="B28" s="124" t="s">
        <v>101</v>
      </c>
      <c r="C28" s="124" t="s">
        <v>102</v>
      </c>
      <c r="D28" s="124" t="s">
        <v>103</v>
      </c>
      <c r="E28" s="124" t="s">
        <v>104</v>
      </c>
      <c r="F28" s="124" t="s">
        <v>48</v>
      </c>
      <c r="G28" s="124" t="s">
        <v>89</v>
      </c>
      <c r="H28" s="124" t="s">
        <v>105</v>
      </c>
      <c r="I28" s="81"/>
      <c r="J28" s="75"/>
      <c r="K28" s="77"/>
    </row>
    <row r="29" spans="1:11" s="74" customFormat="1" ht="24.9" customHeight="1" x14ac:dyDescent="0.3">
      <c r="A29" s="124">
        <v>8</v>
      </c>
      <c r="B29" s="124" t="s">
        <v>106</v>
      </c>
      <c r="C29" s="124" t="s">
        <v>107</v>
      </c>
      <c r="D29" s="124" t="s">
        <v>108</v>
      </c>
      <c r="E29" s="124" t="s">
        <v>109</v>
      </c>
      <c r="F29" s="124" t="s">
        <v>49</v>
      </c>
      <c r="G29" s="124" t="s">
        <v>70</v>
      </c>
      <c r="H29" s="124" t="s">
        <v>110</v>
      </c>
      <c r="I29" s="81"/>
      <c r="J29" s="75"/>
      <c r="K29" s="77"/>
    </row>
    <row r="30" spans="1:11" s="74" customFormat="1" ht="24.9" customHeight="1" x14ac:dyDescent="0.3">
      <c r="A30" s="124">
        <v>9</v>
      </c>
      <c r="B30" s="124" t="s">
        <v>111</v>
      </c>
      <c r="C30" s="124" t="s">
        <v>112</v>
      </c>
      <c r="D30" s="124" t="s">
        <v>113</v>
      </c>
      <c r="E30" s="124" t="s">
        <v>94</v>
      </c>
      <c r="F30" s="124" t="s">
        <v>49</v>
      </c>
      <c r="G30" s="124" t="s">
        <v>70</v>
      </c>
      <c r="H30" s="124" t="s">
        <v>114</v>
      </c>
      <c r="I30" s="81"/>
      <c r="J30" s="75"/>
      <c r="K30" s="77"/>
    </row>
    <row r="31" spans="1:11" s="74" customFormat="1" ht="24.9" customHeight="1" x14ac:dyDescent="0.3">
      <c r="A31" s="124">
        <v>10</v>
      </c>
      <c r="B31" s="124" t="s">
        <v>115</v>
      </c>
      <c r="C31" s="124" t="s">
        <v>116</v>
      </c>
      <c r="D31" s="124" t="s">
        <v>117</v>
      </c>
      <c r="E31" s="124" t="s">
        <v>118</v>
      </c>
      <c r="F31" s="124" t="s">
        <v>49</v>
      </c>
      <c r="G31" s="124" t="s">
        <v>82</v>
      </c>
      <c r="H31" s="124" t="s">
        <v>119</v>
      </c>
      <c r="I31" s="81"/>
      <c r="J31" s="75"/>
      <c r="K31" s="77"/>
    </row>
    <row r="32" spans="1:11" s="74" customFormat="1" ht="24.9" customHeight="1" x14ac:dyDescent="0.3">
      <c r="A32" s="124">
        <v>11</v>
      </c>
      <c r="B32" s="124" t="s">
        <v>120</v>
      </c>
      <c r="C32" s="124" t="s">
        <v>121</v>
      </c>
      <c r="D32" s="124" t="s">
        <v>122</v>
      </c>
      <c r="E32" s="124" t="s">
        <v>123</v>
      </c>
      <c r="F32" s="124" t="s">
        <v>88</v>
      </c>
      <c r="G32" s="124" t="s">
        <v>89</v>
      </c>
      <c r="H32" s="124" t="s">
        <v>124</v>
      </c>
      <c r="I32" s="81"/>
      <c r="J32" s="75"/>
      <c r="K32" s="77"/>
    </row>
    <row r="33" spans="1:26" s="74" customFormat="1" ht="24.9" customHeight="1" x14ac:dyDescent="0.3">
      <c r="A33" s="124">
        <v>12</v>
      </c>
      <c r="B33" s="124" t="s">
        <v>125</v>
      </c>
      <c r="C33" s="124" t="s">
        <v>126</v>
      </c>
      <c r="D33" s="124" t="s">
        <v>127</v>
      </c>
      <c r="E33" s="124" t="s">
        <v>128</v>
      </c>
      <c r="F33" s="124" t="s">
        <v>88</v>
      </c>
      <c r="G33" s="124" t="s">
        <v>70</v>
      </c>
      <c r="H33" s="124" t="s">
        <v>129</v>
      </c>
      <c r="I33" s="81"/>
      <c r="J33" s="75"/>
      <c r="K33" s="77"/>
    </row>
    <row r="34" spans="1:26" s="74" customFormat="1" ht="24.9" customHeight="1" x14ac:dyDescent="0.3">
      <c r="A34" s="124">
        <v>13</v>
      </c>
      <c r="B34" s="124" t="s">
        <v>130</v>
      </c>
      <c r="C34" s="124" t="s">
        <v>131</v>
      </c>
      <c r="D34" s="124" t="s">
        <v>132</v>
      </c>
      <c r="E34" s="124" t="s">
        <v>133</v>
      </c>
      <c r="F34" s="124" t="s">
        <v>49</v>
      </c>
      <c r="G34" s="124" t="s">
        <v>70</v>
      </c>
      <c r="H34" s="124" t="s">
        <v>134</v>
      </c>
      <c r="I34" s="81"/>
      <c r="J34" s="75"/>
      <c r="K34" s="77"/>
    </row>
    <row r="35" spans="1:26" s="74" customFormat="1" ht="24.9" customHeight="1" x14ac:dyDescent="0.3">
      <c r="A35" s="124">
        <v>14</v>
      </c>
      <c r="B35" s="124" t="s">
        <v>135</v>
      </c>
      <c r="C35" s="124" t="s">
        <v>136</v>
      </c>
      <c r="D35" s="124" t="s">
        <v>137</v>
      </c>
      <c r="E35" s="124" t="s">
        <v>138</v>
      </c>
      <c r="F35" s="124" t="s">
        <v>88</v>
      </c>
      <c r="G35" s="124" t="s">
        <v>89</v>
      </c>
      <c r="H35" s="124" t="s">
        <v>139</v>
      </c>
      <c r="I35" s="81"/>
      <c r="J35" s="78"/>
      <c r="K35" s="78"/>
    </row>
    <row r="36" spans="1:26" s="74" customFormat="1" ht="24.9" customHeight="1" x14ac:dyDescent="0.3">
      <c r="A36" s="124" t="s">
        <v>144</v>
      </c>
      <c r="B36" s="124" t="s">
        <v>140</v>
      </c>
      <c r="C36" s="124" t="s">
        <v>141</v>
      </c>
      <c r="D36" s="124" t="s">
        <v>142</v>
      </c>
      <c r="E36" s="124" t="s">
        <v>143</v>
      </c>
      <c r="F36" s="124" t="s">
        <v>48</v>
      </c>
      <c r="G36" s="124" t="s">
        <v>89</v>
      </c>
      <c r="H36" s="125"/>
      <c r="I36" s="81"/>
      <c r="J36" s="78"/>
      <c r="K36" s="78"/>
    </row>
    <row r="37" spans="1:26" s="74" customFormat="1" ht="24.9" customHeight="1" x14ac:dyDescent="0.3">
      <c r="A37" s="124" t="s">
        <v>144</v>
      </c>
      <c r="B37" s="124" t="s">
        <v>145</v>
      </c>
      <c r="C37" s="124" t="s">
        <v>146</v>
      </c>
      <c r="D37" s="124" t="s">
        <v>147</v>
      </c>
      <c r="E37" s="124" t="s">
        <v>148</v>
      </c>
      <c r="F37" s="124" t="s">
        <v>50</v>
      </c>
      <c r="G37" s="124" t="s">
        <v>89</v>
      </c>
      <c r="H37" s="125"/>
      <c r="I37" s="81"/>
      <c r="J37" s="78"/>
      <c r="K37" s="78"/>
    </row>
    <row r="38" spans="1:26" s="74" customFormat="1" ht="24.9" customHeight="1" x14ac:dyDescent="0.3">
      <c r="A38" s="124" t="s">
        <v>144</v>
      </c>
      <c r="B38" s="124" t="s">
        <v>149</v>
      </c>
      <c r="C38" s="124" t="s">
        <v>150</v>
      </c>
      <c r="D38" s="124" t="s">
        <v>151</v>
      </c>
      <c r="E38" s="124" t="s">
        <v>152</v>
      </c>
      <c r="F38" s="124" t="s">
        <v>49</v>
      </c>
      <c r="G38" s="124" t="s">
        <v>70</v>
      </c>
      <c r="H38" s="125"/>
      <c r="I38" s="81"/>
      <c r="J38" s="78"/>
      <c r="K38" s="78"/>
    </row>
    <row r="39" spans="1:26" s="74" customFormat="1" ht="24.9" customHeight="1" x14ac:dyDescent="0.3">
      <c r="A39" s="87"/>
      <c r="B39" s="87"/>
      <c r="C39" s="87"/>
      <c r="D39" s="87"/>
      <c r="E39" s="87"/>
      <c r="F39" s="87"/>
      <c r="G39" s="87"/>
      <c r="H39" s="87"/>
      <c r="I39" s="81"/>
      <c r="J39" s="78"/>
      <c r="K39" s="78"/>
    </row>
    <row r="40" spans="1:26" ht="14.4" x14ac:dyDescent="0.25">
      <c r="A40" s="100" t="s">
        <v>3</v>
      </c>
      <c r="B40" s="101"/>
      <c r="C40" s="101"/>
      <c r="D40" s="101"/>
      <c r="E40" s="64"/>
      <c r="F40" s="64"/>
      <c r="G40" s="102" t="s">
        <v>25</v>
      </c>
      <c r="H40" s="102"/>
      <c r="I40" s="101"/>
      <c r="J40" s="102"/>
      <c r="K40" s="103"/>
    </row>
    <row r="41" spans="1:26" x14ac:dyDescent="0.25">
      <c r="A41" s="54" t="s">
        <v>33</v>
      </c>
      <c r="B41" s="17"/>
      <c r="C41" s="17"/>
      <c r="D41" s="55"/>
      <c r="E41" s="19"/>
      <c r="F41" s="52"/>
      <c r="G41" s="18" t="s">
        <v>21</v>
      </c>
      <c r="H41" s="48">
        <v>4</v>
      </c>
      <c r="I41" s="58"/>
      <c r="J41" s="35" t="s">
        <v>19</v>
      </c>
      <c r="K41" s="61">
        <f>COUNTIF(F22:F39,"ЗМС")</f>
        <v>0</v>
      </c>
    </row>
    <row r="42" spans="1:26" x14ac:dyDescent="0.25">
      <c r="A42" s="54" t="s">
        <v>34</v>
      </c>
      <c r="B42" s="17"/>
      <c r="C42" s="17"/>
      <c r="D42" s="55"/>
      <c r="E42" s="1"/>
      <c r="F42" s="53"/>
      <c r="G42" s="20" t="s">
        <v>45</v>
      </c>
      <c r="H42" s="47">
        <f>H43+H46</f>
        <v>17</v>
      </c>
      <c r="I42" s="50"/>
      <c r="J42" s="35" t="s">
        <v>15</v>
      </c>
      <c r="K42" s="61">
        <f>COUNTIF(F23:F39,"МСМК")</f>
        <v>0</v>
      </c>
    </row>
    <row r="43" spans="1:26" x14ac:dyDescent="0.25">
      <c r="A43" s="54" t="s">
        <v>35</v>
      </c>
      <c r="B43" s="17"/>
      <c r="C43" s="17"/>
      <c r="D43" s="55"/>
      <c r="E43" s="1"/>
      <c r="F43" s="53"/>
      <c r="G43" s="20" t="s">
        <v>46</v>
      </c>
      <c r="H43" s="47">
        <f>H44+H45+H47</f>
        <v>14</v>
      </c>
      <c r="I43" s="50"/>
      <c r="J43" s="35" t="s">
        <v>17</v>
      </c>
      <c r="K43" s="61">
        <f>COUNTIF(F24:F40,"МС")</f>
        <v>0</v>
      </c>
    </row>
    <row r="44" spans="1:26" s="11" customFormat="1" x14ac:dyDescent="0.25">
      <c r="A44" s="54" t="s">
        <v>36</v>
      </c>
      <c r="B44" s="17"/>
      <c r="C44" s="17"/>
      <c r="D44" s="55"/>
      <c r="E44" s="1"/>
      <c r="F44" s="53"/>
      <c r="G44" s="20" t="s">
        <v>40</v>
      </c>
      <c r="H44" s="48">
        <f>COUNT(A22:A39)</f>
        <v>14</v>
      </c>
      <c r="I44" s="49"/>
      <c r="J44" s="35" t="s">
        <v>20</v>
      </c>
      <c r="K44" s="61">
        <f>COUNTIF(F22:F41,"КМС")</f>
        <v>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39" customFormat="1" ht="18" x14ac:dyDescent="0.25">
      <c r="A45" s="54"/>
      <c r="B45" s="17"/>
      <c r="C45" s="17"/>
      <c r="D45" s="55"/>
      <c r="E45" s="1"/>
      <c r="F45" s="53"/>
      <c r="G45" s="20" t="s">
        <v>41</v>
      </c>
      <c r="H45" s="48">
        <f>COUNTIF(A22:A39,"НФ")</f>
        <v>0</v>
      </c>
      <c r="I45" s="49"/>
      <c r="J45" s="69" t="s">
        <v>48</v>
      </c>
      <c r="K45" s="61">
        <f>COUNTIF(F22:F42,"1 сп.р.")</f>
        <v>3</v>
      </c>
    </row>
    <row r="46" spans="1:26" x14ac:dyDescent="0.25">
      <c r="A46" s="54"/>
      <c r="B46" s="17"/>
      <c r="C46" s="17"/>
      <c r="D46" s="55"/>
      <c r="E46" s="1"/>
      <c r="F46" s="53"/>
      <c r="G46" s="20" t="s">
        <v>42</v>
      </c>
      <c r="H46" s="36">
        <f>COUNTIF(A22:A39,"НС")</f>
        <v>3</v>
      </c>
      <c r="I46" s="51"/>
      <c r="J46" s="70" t="s">
        <v>50</v>
      </c>
      <c r="K46" s="61">
        <f>COUNTIF(F22:F43,"2 сп.р.")</f>
        <v>3</v>
      </c>
    </row>
    <row r="47" spans="1:26" x14ac:dyDescent="0.25">
      <c r="A47" s="54"/>
      <c r="B47" s="17"/>
      <c r="C47" s="17"/>
      <c r="D47" s="55"/>
      <c r="E47" s="22"/>
      <c r="F47" s="59"/>
      <c r="G47" s="20" t="s">
        <v>43</v>
      </c>
      <c r="H47" s="36">
        <f>COUNTIF(A22:A39,"ДСКВ")</f>
        <v>0</v>
      </c>
      <c r="I47" s="60"/>
      <c r="J47" s="70" t="s">
        <v>49</v>
      </c>
      <c r="K47" s="61">
        <f>COUNTIF(F22:F44,"3 сп.р.")</f>
        <v>7</v>
      </c>
    </row>
    <row r="48" spans="1:26" x14ac:dyDescent="0.25">
      <c r="A48" s="23"/>
      <c r="K48" s="24"/>
    </row>
    <row r="49" spans="1:11" ht="15.6" x14ac:dyDescent="0.25">
      <c r="A49" s="104" t="s">
        <v>2</v>
      </c>
      <c r="B49" s="105"/>
      <c r="C49" s="105"/>
      <c r="D49" s="105"/>
      <c r="E49" s="106" t="s">
        <v>7</v>
      </c>
      <c r="F49" s="106"/>
      <c r="G49" s="106"/>
      <c r="H49" s="106"/>
      <c r="I49" s="106" t="s">
        <v>37</v>
      </c>
      <c r="J49" s="106"/>
      <c r="K49" s="107"/>
    </row>
    <row r="50" spans="1:11" x14ac:dyDescent="0.25">
      <c r="A50" s="23"/>
      <c r="B50" s="1"/>
      <c r="C50" s="1"/>
      <c r="E50" s="1"/>
      <c r="F50" s="19"/>
      <c r="G50" s="19"/>
      <c r="H50" s="19"/>
      <c r="I50" s="19"/>
      <c r="J50" s="19"/>
      <c r="K50" s="28"/>
    </row>
    <row r="51" spans="1:11" x14ac:dyDescent="0.25">
      <c r="A51" s="25"/>
      <c r="D51" s="26"/>
      <c r="E51" s="56"/>
      <c r="F51" s="26"/>
      <c r="G51" s="26"/>
      <c r="H51" s="57"/>
      <c r="I51" s="57"/>
      <c r="J51" s="26"/>
      <c r="K51" s="27"/>
    </row>
    <row r="52" spans="1:11" x14ac:dyDescent="0.25">
      <c r="A52" s="25"/>
      <c r="D52" s="26"/>
      <c r="E52" s="56"/>
      <c r="F52" s="26"/>
      <c r="G52" s="26"/>
      <c r="H52" s="57"/>
      <c r="I52" s="57"/>
      <c r="J52" s="26"/>
      <c r="K52" s="27"/>
    </row>
    <row r="53" spans="1:11" x14ac:dyDescent="0.25">
      <c r="A53" s="25"/>
      <c r="D53" s="26"/>
      <c r="E53" s="56"/>
      <c r="F53" s="26"/>
      <c r="G53" s="26"/>
      <c r="H53" s="57"/>
      <c r="I53" s="57"/>
      <c r="J53" s="26"/>
      <c r="K53" s="27"/>
    </row>
    <row r="54" spans="1:11" x14ac:dyDescent="0.25">
      <c r="A54" s="25"/>
      <c r="D54" s="26"/>
      <c r="E54" s="56"/>
      <c r="F54" s="26"/>
      <c r="G54" s="26"/>
      <c r="H54" s="57"/>
      <c r="I54" s="57"/>
      <c r="J54" s="26"/>
      <c r="K54" s="27"/>
    </row>
    <row r="55" spans="1:11" ht="16.2" thickBot="1" x14ac:dyDescent="0.3">
      <c r="A55" s="108" t="str">
        <f>G18</f>
        <v>БУКОВА О.Ю.(IК, г. Пенза)</v>
      </c>
      <c r="B55" s="109"/>
      <c r="C55" s="109"/>
      <c r="D55" s="109"/>
      <c r="E55" s="109" t="str">
        <f>G17</f>
        <v>ДЫШАКОВ А.С. (ВК, г. Москва)</v>
      </c>
      <c r="F55" s="109"/>
      <c r="G55" s="109"/>
      <c r="H55" s="109"/>
      <c r="I55" s="109" t="str">
        <f>G19</f>
        <v>СМОЛЬНИКОВ А.В. (IК, г.Москва)</v>
      </c>
      <c r="J55" s="109"/>
      <c r="K55" s="110"/>
    </row>
    <row r="56" spans="1:11" ht="14.4" thickTop="1" x14ac:dyDescent="0.25"/>
    <row r="57" spans="1:11" ht="18" x14ac:dyDescent="0.25">
      <c r="A57" s="39"/>
      <c r="B57" s="40"/>
      <c r="C57" s="40"/>
      <c r="D57" s="39"/>
      <c r="E57" s="41"/>
      <c r="F57" s="39"/>
      <c r="G57" s="39"/>
      <c r="H57" s="42"/>
      <c r="I57" s="42"/>
      <c r="J57" s="39"/>
      <c r="K57" s="39"/>
    </row>
    <row r="58" spans="1:11" ht="21" x14ac:dyDescent="0.25">
      <c r="A58" s="37"/>
      <c r="B58" s="37"/>
      <c r="C58" s="38"/>
      <c r="D58" s="99"/>
      <c r="E58" s="99"/>
      <c r="F58" s="99"/>
      <c r="G58" s="99"/>
    </row>
    <row r="59" spans="1:11" ht="18" x14ac:dyDescent="0.25">
      <c r="D59" s="39"/>
    </row>
  </sheetData>
  <autoFilter ref="B21:H21">
    <sortState ref="B22:H58">
      <sortCondition ref="H21"/>
    </sortState>
  </autoFilter>
  <sortState ref="A22:G48">
    <sortCondition ref="A22:A48"/>
  </sortState>
  <mergeCells count="25"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A13:D13"/>
    <mergeCell ref="A14:D14"/>
    <mergeCell ref="A15:G15"/>
    <mergeCell ref="H15:K15"/>
    <mergeCell ref="D58:G58"/>
    <mergeCell ref="A40:D40"/>
    <mergeCell ref="G40:K40"/>
    <mergeCell ref="A49:D49"/>
    <mergeCell ref="E49:H49"/>
    <mergeCell ref="I49:K49"/>
    <mergeCell ref="A55:D55"/>
    <mergeCell ref="E55:H55"/>
    <mergeCell ref="I55:K55"/>
  </mergeCells>
  <printOptions horizontalCentered="1"/>
  <pageMargins left="0.19685039370078741" right="0.19685039370078741" top="0.78740157480314965" bottom="0.50055555555555553" header="0.15748031496062992" footer="0.11811023622047245"/>
  <pageSetup paperSize="256" scale="61" fitToWidth="0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ВС гонка на время</vt:lpstr>
      <vt:lpstr>'ВС гонка на время'!Заголовки_для_печати</vt:lpstr>
      <vt:lpstr>'ВС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2025-08-21T13:52:52Z</cp:lastPrinted>
  <dcterms:created xsi:type="dcterms:W3CDTF">1996-10-08T23:32:33Z</dcterms:created>
  <dcterms:modified xsi:type="dcterms:W3CDTF">2025-08-21T13:53:03Z</dcterms:modified>
</cp:coreProperties>
</file>