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ПР 1000мсх Юн-ры 19-22 Сумма эт" sheetId="1" r:id="rId1"/>
  </sheets>
  <externalReferences>
    <externalReference r:id="rId2"/>
  </externalReferences>
  <definedNames>
    <definedName name="_xlnm.Print_Titles" localSheetId="0">'ПР 1000мсх Юн-ры 19-22 Сумма эт'!$21:$21</definedName>
    <definedName name="_xlnm.Print_Area" localSheetId="0">'ПР 1000мсх Юн-ры 19-22 Сумма эт'!$A$1:$M$71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G70" i="1"/>
  <c r="D70" i="1"/>
  <c r="G57" i="1"/>
  <c r="F57" i="1"/>
  <c r="E57" i="1"/>
  <c r="D57" i="1"/>
  <c r="C57" i="1"/>
  <c r="J56" i="1"/>
  <c r="G56" i="1"/>
  <c r="F56" i="1"/>
  <c r="E56" i="1"/>
  <c r="D56" i="1"/>
  <c r="C56" i="1"/>
  <c r="G54" i="1"/>
  <c r="F54" i="1"/>
  <c r="E54" i="1"/>
  <c r="D54" i="1"/>
  <c r="C54" i="1"/>
  <c r="J53" i="1"/>
  <c r="G53" i="1"/>
  <c r="F53" i="1"/>
  <c r="E53" i="1"/>
  <c r="D53" i="1"/>
  <c r="C53" i="1"/>
  <c r="G51" i="1"/>
  <c r="F51" i="1"/>
  <c r="E51" i="1"/>
  <c r="D51" i="1"/>
  <c r="C51" i="1"/>
  <c r="J50" i="1"/>
  <c r="G50" i="1"/>
  <c r="F50" i="1"/>
  <c r="E50" i="1"/>
  <c r="D50" i="1"/>
  <c r="C50" i="1"/>
  <c r="G48" i="1"/>
  <c r="F48" i="1"/>
  <c r="E48" i="1"/>
  <c r="D48" i="1"/>
  <c r="C48" i="1"/>
  <c r="J47" i="1"/>
  <c r="G47" i="1"/>
  <c r="F47" i="1"/>
  <c r="E47" i="1"/>
  <c r="D47" i="1"/>
  <c r="C47" i="1"/>
  <c r="G45" i="1"/>
  <c r="F45" i="1"/>
  <c r="E45" i="1"/>
  <c r="D45" i="1"/>
  <c r="C45" i="1"/>
  <c r="J44" i="1"/>
  <c r="G44" i="1"/>
  <c r="F44" i="1"/>
  <c r="E44" i="1"/>
  <c r="D44" i="1"/>
  <c r="C44" i="1"/>
  <c r="G42" i="1"/>
  <c r="F42" i="1"/>
  <c r="E42" i="1"/>
  <c r="D42" i="1"/>
  <c r="C42" i="1"/>
  <c r="J41" i="1"/>
  <c r="G41" i="1"/>
  <c r="F41" i="1"/>
  <c r="E41" i="1"/>
  <c r="D41" i="1"/>
  <c r="C41" i="1"/>
  <c r="G39" i="1"/>
  <c r="F39" i="1"/>
  <c r="E39" i="1"/>
  <c r="D39" i="1"/>
  <c r="C39" i="1"/>
  <c r="J38" i="1"/>
  <c r="G38" i="1"/>
  <c r="F38" i="1"/>
  <c r="E38" i="1"/>
  <c r="D38" i="1"/>
  <c r="C38" i="1"/>
  <c r="G36" i="1"/>
  <c r="F36" i="1"/>
  <c r="E36" i="1"/>
  <c r="D36" i="1"/>
  <c r="C36" i="1"/>
  <c r="J35" i="1"/>
  <c r="G35" i="1"/>
  <c r="F35" i="1"/>
  <c r="E35" i="1"/>
  <c r="D35" i="1"/>
  <c r="C35" i="1"/>
  <c r="G33" i="1"/>
  <c r="F33" i="1"/>
  <c r="E33" i="1"/>
  <c r="D33" i="1"/>
  <c r="C33" i="1"/>
  <c r="J32" i="1"/>
  <c r="G32" i="1"/>
  <c r="F32" i="1"/>
  <c r="E32" i="1"/>
  <c r="D32" i="1"/>
  <c r="C32" i="1"/>
  <c r="G30" i="1"/>
  <c r="F30" i="1"/>
  <c r="E30" i="1"/>
  <c r="D30" i="1"/>
  <c r="C30" i="1"/>
  <c r="J29" i="1"/>
  <c r="G29" i="1"/>
  <c r="F29" i="1"/>
  <c r="E29" i="1"/>
  <c r="D29" i="1"/>
  <c r="C29" i="1"/>
  <c r="G27" i="1"/>
  <c r="F27" i="1"/>
  <c r="E27" i="1"/>
  <c r="D27" i="1"/>
  <c r="C27" i="1"/>
  <c r="J26" i="1"/>
  <c r="G26" i="1"/>
  <c r="F26" i="1"/>
  <c r="E26" i="1"/>
  <c r="D26" i="1"/>
  <c r="C26" i="1"/>
  <c r="G24" i="1"/>
  <c r="F24" i="1"/>
  <c r="E24" i="1"/>
  <c r="D24" i="1"/>
  <c r="C24" i="1"/>
  <c r="J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<sst xmlns="http://schemas.openxmlformats.org/spreadsheetml/2006/main" count="50" uniqueCount="48">
  <si>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</si>
  <si>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</si>
  <si>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</si>
  <si>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</si>
  <si>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ПЕРВЕНСТВО РОССИИ</t>
  </si>
  <si>
    <t>по велосипедному спорту</t>
  </si>
  <si>
    <t>ИТОГОВЫЙ ПРОТОКОЛ</t>
  </si>
  <si>
    <t>трек - гит с ходу 1000 м (парами)</t>
  </si>
  <si>
    <t>ЮНИОРЫ 19-22 года</t>
  </si>
  <si>
    <t>Сумма этапов</t>
  </si>
  <si>
    <t>МЕСТО ПРОВЕДЕНИЯ: г. Москва</t>
  </si>
  <si>
    <t>НАЧАЛО ГОНКИ:</t>
  </si>
  <si>
    <t>Номсер-код ВРВС:   0080251811Я</t>
  </si>
  <si>
    <t>ДАТА ПРОВЕДЕНИЯ: 09 февраля 2025 года</t>
  </si>
  <si>
    <t>ОКОНЧАНИЕ ГОНКИ:</t>
  </si>
  <si>
    <t>№ ЕКП 2025: 2008770020017475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</si>
  <si>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</si>
  <si>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</si>
  <si>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</si>
  <si>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</si>
  <si>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</si>
  <si>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</si>
  <si>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</si>
  <si>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</si>
  <si>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</si>
  <si>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</si>
  <si>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</si>
  <si>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</si>
  <si>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</si>
  <si>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</si>
  <si>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</si>
  <si>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</si>
  <si>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</si>
  <si>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</si>
  <si>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</si>
  <si>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</si>
  <si>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</si>
  <si>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</si>
  <si>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</si>
  <si>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</si>
  <si>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1 этап</t>
  </si>
  <si>
    <t>2 этап</t>
  </si>
  <si>
    <t>ПОГОДНЫЕ УСЛОВИЯ</t>
  </si>
  <si>
    <t>Температура:</t>
  </si>
  <si>
    <t>Влажность: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</si>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</sst>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0"/>
    <numFmt numFmtId="165" formatCode="0.0"/>
    <numFmt numFmtId="166" formatCode="m:ss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2" fillId="0" borderId="0"/>
    <xf numFmtId="0" fontId="1" fillId="0" borderId="0"/>
  </cellStyleXfs>
  <cellXfs count="13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4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0" fontId="8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14" fontId="9" fillId="0" borderId="0" xfId="1" applyNumberFormat="1" applyFont="1" applyAlignment="1">
      <alignment vertical="center"/>
    </xf>
    <xf numFmtId="0" fontId="9" fillId="0" borderId="14" xfId="1" applyFont="1" applyBorder="1" applyAlignment="1">
      <alignment horizontal="right" vertical="center"/>
    </xf>
    <xf numFmtId="164" fontId="8" fillId="0" borderId="15" xfId="1" applyNumberFormat="1" applyFont="1" applyBorder="1" applyAlignment="1">
      <alignment horizontal="left" vertical="center"/>
    </xf>
    <xf numFmtId="164" fontId="8" fillId="0" borderId="13" xfId="1" applyNumberFormat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left" vertical="center"/>
    </xf>
    <xf numFmtId="0" fontId="8" fillId="0" borderId="17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14" fontId="9" fillId="0" borderId="18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vertical="center"/>
    </xf>
    <xf numFmtId="0" fontId="9" fillId="0" borderId="19" xfId="1" applyFont="1" applyBorder="1" applyAlignment="1">
      <alignment horizontal="right" vertical="center"/>
    </xf>
    <xf numFmtId="164" fontId="8" fillId="0" borderId="20" xfId="1" applyNumberFormat="1" applyFont="1" applyBorder="1" applyAlignment="1">
      <alignment horizontal="left" vertical="center"/>
    </xf>
    <xf numFmtId="164" fontId="8" fillId="0" borderId="18" xfId="1" applyNumberFormat="1" applyFont="1" applyBorder="1" applyAlignment="1">
      <alignment horizontal="left" vertical="center"/>
    </xf>
    <xf numFmtId="165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vertical="center"/>
    </xf>
    <xf numFmtId="164" fontId="10" fillId="0" borderId="21" xfId="1" applyNumberFormat="1" applyFont="1" applyBorder="1" applyAlignment="1">
      <alignment horizontal="right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3" xfId="2" applyFont="1" applyFill="1" applyBorder="1" applyAlignment="1">
      <alignment horizontal="center" vertical="center" wrapText="1"/>
    </xf>
    <xf numFmtId="14" fontId="11" fillId="2" borderId="23" xfId="2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2" fontId="11" fillId="2" borderId="23" xfId="2" applyNumberFormat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 wrapText="1"/>
    </xf>
    <xf numFmtId="14" fontId="11" fillId="2" borderId="26" xfId="2" applyNumberFormat="1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2" fontId="11" fillId="2" borderId="26" xfId="2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NumberFormat="1" applyFont="1" applyFill="1" applyBorder="1" applyAlignment="1">
      <alignment horizontal="center" vertical="center"/>
    </xf>
    <xf numFmtId="14" fontId="13" fillId="3" borderId="26" xfId="0" applyNumberFormat="1" applyFont="1" applyFill="1" applyBorder="1" applyAlignment="1">
      <alignment horizontal="center" vertical="center"/>
    </xf>
    <xf numFmtId="166" fontId="14" fillId="0" borderId="26" xfId="3" applyNumberFormat="1" applyFont="1" applyBorder="1" applyAlignment="1">
      <alignment horizontal="center" vertical="center" wrapText="1"/>
    </xf>
    <xf numFmtId="166" fontId="7" fillId="0" borderId="26" xfId="3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0" borderId="28" xfId="1" applyFont="1" applyBorder="1" applyAlignment="1">
      <alignment horizontal="center" vertical="center" wrapText="1"/>
    </xf>
    <xf numFmtId="0" fontId="13" fillId="3" borderId="29" xfId="1" applyFont="1" applyFill="1" applyBorder="1" applyAlignment="1">
      <alignment horizontal="center" vertical="center"/>
    </xf>
    <xf numFmtId="14" fontId="13" fillId="3" borderId="29" xfId="1" applyNumberFormat="1" applyFont="1" applyFill="1" applyBorder="1" applyAlignment="1">
      <alignment horizontal="center" vertical="center"/>
    </xf>
    <xf numFmtId="166" fontId="15" fillId="0" borderId="29" xfId="1" applyNumberFormat="1" applyFont="1" applyBorder="1" applyAlignment="1">
      <alignment horizontal="center" vertical="center" wrapText="1"/>
    </xf>
    <xf numFmtId="166" fontId="13" fillId="0" borderId="29" xfId="3" applyNumberFormat="1" applyFont="1" applyBorder="1" applyAlignment="1">
      <alignment horizontal="center" vertical="center" wrapText="1"/>
    </xf>
    <xf numFmtId="2" fontId="13" fillId="0" borderId="29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vertical="center"/>
    </xf>
    <xf numFmtId="0" fontId="6" fillId="2" borderId="33" xfId="1" applyFont="1" applyFill="1" applyBorder="1" applyAlignment="1">
      <alignment horizontal="center"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left" vertical="center"/>
    </xf>
    <xf numFmtId="0" fontId="17" fillId="0" borderId="13" xfId="1" applyFont="1" applyBorder="1" applyAlignment="1">
      <alignment horizontal="right" vertical="center"/>
    </xf>
    <xf numFmtId="0" fontId="17" fillId="0" borderId="13" xfId="1" applyFont="1" applyBorder="1" applyAlignment="1">
      <alignment vertical="center"/>
    </xf>
    <xf numFmtId="49" fontId="17" fillId="0" borderId="13" xfId="4" applyNumberFormat="1" applyFont="1" applyBorder="1" applyAlignment="1">
      <alignment vertical="center"/>
    </xf>
    <xf numFmtId="0" fontId="17" fillId="0" borderId="16" xfId="1" applyFont="1" applyBorder="1" applyAlignment="1">
      <alignment horizontal="right" vertical="center"/>
    </xf>
    <xf numFmtId="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704848</xdr:colOff>
      <xdr:row>0</xdr:row>
      <xdr:rowOff>89804</xdr:rowOff>
    </xdr:from>
    <xdr:to>
      <xdr:col>1</xdr:col>
      <xdr:colOff>895350</xdr:colOff>
      <xdr:row>3</xdr:row>
      <xdr:rowOff>285749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8" y="89804"/>
          <a:ext cx="1076327" cy="1338945"/>
        </a:xfrm>
        <a:prstGeom prst="rect">
          <a:avLst/>
        </a:prstGeom>
      </xdr:spPr>
    </xdr:pic>
    <xdr:clientData/>
  </xdr:twoCellAnchor>
  <xdr:twoCellAnchor editAs="oneCell">
    <xdr:from>
      <xdr:col>2</xdr:col>
      <xdr:colOff>6722</xdr:colOff>
      <xdr:row>0</xdr:row>
      <xdr:rowOff>188720</xdr:rowOff>
    </xdr:from>
    <xdr:to>
      <xdr:col>2</xdr:col>
      <xdr:colOff>1523999</xdr:colOff>
      <xdr:row>3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147" y="188720"/>
          <a:ext cx="1517277" cy="116383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</xdr:row>
      <xdr:rowOff>115404</xdr:rowOff>
    </xdr:from>
    <xdr:to>
      <xdr:col>12</xdr:col>
      <xdr:colOff>822185</xdr:colOff>
      <xdr:row>4</xdr:row>
      <xdr:rowOff>114300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916400" y="496404"/>
          <a:ext cx="198423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381000</xdr:colOff>
      <xdr:row>65</xdr:row>
      <xdr:rowOff>0</xdr:rowOff>
    </xdr:from>
    <xdr:to>
      <xdr:col>11</xdr:col>
      <xdr:colOff>733157</xdr:colOff>
      <xdr:row>66</xdr:row>
      <xdr:rowOff>286563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49675" y="21859875"/>
          <a:ext cx="1304657" cy="581838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1295400</xdr:colOff>
      <xdr:row>65</xdr:row>
      <xdr:rowOff>38100</xdr:rowOff>
    </xdr:from>
    <xdr:to>
      <xdr:col>7</xdr:col>
      <xdr:colOff>391057</xdr:colOff>
      <xdr:row>67</xdr:row>
      <xdr:rowOff>44249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48950" y="21897975"/>
          <a:ext cx="1743607" cy="596699"/>
        </a:xfrm>
        <a:prstGeom prst="rect">
          <a:avLst/>
        </a:prstGeom>
      </xdr:spPr>
    </xdr:pic>
    <xdr:clientData/>
  </xdr:twoCellAnchor>
  <xdr:twoCellAnchor editAs="oneCell">
    <xdr:from>
      <xdr:col>3</xdr:col>
      <xdr:colOff>1600200</xdr:colOff>
      <xdr:row>64</xdr:row>
      <xdr:rowOff>285750</xdr:rowOff>
    </xdr:from>
    <xdr:to>
      <xdr:col>4</xdr:col>
      <xdr:colOff>457200</xdr:colOff>
      <xdr:row>66</xdr:row>
      <xdr:rowOff>294567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43550" y="21850350"/>
          <a:ext cx="1647825" cy="5993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71"/>
  <sheetViews>
    <sheetView tabSelected="1" view="pageBreakPreview" topLeftCell="A10" zoomScale="50" zoomScaleNormal="100" zoomScaleSheetLayoutView="50" workbookViewId="0">
      <selection activeCell="O11" sqref="O11"/>
    </sheetView>
  </sheetViews>
  <sheetFormatPr defaultColWidth="9.28515625" defaultRowHeight="12.75" x14ac:dyDescent="0.25"/>
  <cols>
    <col min="1" max="1" width="13.28515625" style="2" customWidth="1"/>
    <col min="2" max="2" width="14.85546875" style="3" customWidth="1"/>
    <col min="3" max="3" width="31" style="3" customWidth="1"/>
    <col min="4" max="4" width="41.85546875" style="2" customWidth="1"/>
    <col min="5" max="5" width="24.5703125" style="4" customWidth="1"/>
    <col min="6" max="6" width="14.7109375" style="2" customWidth="1"/>
    <col min="7" max="7" width="39.7109375" style="2" customWidth="1"/>
    <col min="8" max="9" width="21" style="2" customWidth="1"/>
    <col min="10" max="10" width="19" style="2" customWidth="1"/>
    <col min="11" max="11" width="14.28515625" style="2" customWidth="1"/>
    <col min="12" max="12" width="14.7109375" style="2" customWidth="1"/>
    <col min="13" max="13" width="18" style="2" customWidth="1"/>
    <col min="14" max="15" width="9.28515625" style="2"/>
    <col min="16" max="16" width="0" style="2" hidden="1" customWidth="1"/>
    <col min="17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3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0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30" customHeight="1" thickTop="1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30" customHeight="1" x14ac:dyDescent="0.25">
      <c r="A10" s="10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30" customHeight="1" x14ac:dyDescent="0.25">
      <c r="A11" s="10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30" customHeight="1" x14ac:dyDescent="0.25">
      <c r="A12" s="13" t="s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t="18.75" x14ac:dyDescent="0.25">
      <c r="A13" s="16" t="s">
        <v>10</v>
      </c>
      <c r="B13" s="17"/>
      <c r="C13" s="17"/>
      <c r="D13" s="18"/>
      <c r="E13" s="19"/>
      <c r="F13" s="20"/>
      <c r="G13" s="21" t="s">
        <v>11</v>
      </c>
      <c r="H13" s="20"/>
      <c r="I13" s="20"/>
      <c r="J13" s="20"/>
      <c r="K13" s="22" t="s">
        <v>12</v>
      </c>
      <c r="L13" s="22"/>
      <c r="M13" s="23"/>
    </row>
    <row r="14" spans="1:13" ht="18.75" x14ac:dyDescent="0.25">
      <c r="A14" s="24" t="s">
        <v>13</v>
      </c>
      <c r="B14" s="25"/>
      <c r="C14" s="25"/>
      <c r="D14" s="26"/>
      <c r="E14" s="27"/>
      <c r="F14" s="28"/>
      <c r="G14" s="29" t="s">
        <v>14</v>
      </c>
      <c r="H14" s="28"/>
      <c r="I14" s="28"/>
      <c r="J14" s="28"/>
      <c r="K14" s="30" t="s">
        <v>15</v>
      </c>
      <c r="L14" s="30"/>
      <c r="M14" s="31"/>
    </row>
    <row r="15" spans="1:13" ht="18.75" x14ac:dyDescent="0.25">
      <c r="A15" s="32" t="s">
        <v>16</v>
      </c>
      <c r="B15" s="33"/>
      <c r="C15" s="33"/>
      <c r="D15" s="33"/>
      <c r="E15" s="33"/>
      <c r="F15" s="33"/>
      <c r="G15" s="34"/>
      <c r="H15" s="35" t="s">
        <v>17</v>
      </c>
      <c r="I15" s="33"/>
      <c r="J15" s="33"/>
      <c r="K15" s="33"/>
      <c r="L15" s="33"/>
      <c r="M15" s="36"/>
    </row>
    <row r="16" spans="1:13" ht="18.75" x14ac:dyDescent="0.25">
      <c r="A16" s="37"/>
      <c r="B16" s="38"/>
      <c r="C16" s="38"/>
      <c r="D16" s="39"/>
      <c r="E16" s="40"/>
      <c r="F16" s="39"/>
      <c r="G16" s="41" t="s">
        <v>18</v>
      </c>
      <c r="H16" s="42" t="s">
        <v>19</v>
      </c>
      <c r="I16" s="43"/>
      <c r="J16" s="43"/>
      <c r="K16" s="43"/>
      <c r="L16" s="43"/>
      <c r="M16" s="44"/>
    </row>
    <row r="17" spans="1:13" ht="18.75" x14ac:dyDescent="0.25">
      <c r="A17" s="37" t="s">
        <v>20</v>
      </c>
      <c r="B17" s="38"/>
      <c r="C17" s="38"/>
      <c r="D17" s="39"/>
      <c r="E17" s="45"/>
      <c r="F17" s="39"/>
      <c r="G17" s="46" t="s">
        <v>21</v>
      </c>
      <c r="H17" s="47" t="s">
        <v>22</v>
      </c>
      <c r="I17" s="48"/>
      <c r="J17" s="48"/>
      <c r="K17" s="48"/>
      <c r="L17" s="48"/>
      <c r="M17" s="49"/>
    </row>
    <row r="18" spans="1:13" ht="18.75" x14ac:dyDescent="0.25">
      <c r="A18" s="37" t="s">
        <v>23</v>
      </c>
      <c r="B18" s="38"/>
      <c r="C18" s="38"/>
      <c r="D18" s="41"/>
      <c r="E18" s="40"/>
      <c r="F18" s="39"/>
      <c r="G18" s="46" t="s">
        <v>24</v>
      </c>
      <c r="H18" s="47" t="s">
        <v>25</v>
      </c>
      <c r="I18" s="48"/>
      <c r="J18" s="48"/>
      <c r="K18" s="48"/>
      <c r="L18" s="48"/>
      <c r="M18" s="49"/>
    </row>
    <row r="19" spans="1:13" ht="19.5" thickBot="1" x14ac:dyDescent="0.3">
      <c r="A19" s="50" t="s">
        <v>26</v>
      </c>
      <c r="B19" s="51"/>
      <c r="C19" s="51"/>
      <c r="D19" s="52"/>
      <c r="E19" s="53"/>
      <c r="F19" s="54"/>
      <c r="G19" s="55" t="s">
        <v>27</v>
      </c>
      <c r="H19" s="56" t="s">
        <v>28</v>
      </c>
      <c r="I19" s="57"/>
      <c r="J19" s="58"/>
      <c r="K19" s="58">
        <v>1</v>
      </c>
      <c r="L19" s="59"/>
      <c r="M19" s="60"/>
    </row>
    <row r="20" spans="1:13" ht="6.75" customHeight="1" thickTop="1" thickBot="1" x14ac:dyDescent="0.3"/>
    <row r="21" spans="1:13" ht="27" customHeight="1" thickTop="1" x14ac:dyDescent="0.25">
      <c r="A21" s="61" t="s">
        <v>29</v>
      </c>
      <c r="B21" s="62" t="s">
        <v>30</v>
      </c>
      <c r="C21" s="62" t="s">
        <v>31</v>
      </c>
      <c r="D21" s="62" t="s">
        <v>32</v>
      </c>
      <c r="E21" s="63" t="s">
        <v>33</v>
      </c>
      <c r="F21" s="62" t="s">
        <v>34</v>
      </c>
      <c r="G21" s="62" t="s">
        <v>35</v>
      </c>
      <c r="H21" s="64" t="s">
        <v>9</v>
      </c>
      <c r="I21" s="65"/>
      <c r="J21" s="62" t="s">
        <v>36</v>
      </c>
      <c r="K21" s="66" t="s">
        <v>37</v>
      </c>
      <c r="L21" s="64" t="s">
        <v>38</v>
      </c>
      <c r="M21" s="67" t="s">
        <v>39</v>
      </c>
    </row>
    <row r="22" spans="1:13" ht="20.25" customHeight="1" x14ac:dyDescent="0.25">
      <c r="A22" s="68"/>
      <c r="B22" s="69"/>
      <c r="C22" s="69"/>
      <c r="D22" s="69"/>
      <c r="E22" s="70"/>
      <c r="F22" s="69"/>
      <c r="G22" s="69"/>
      <c r="H22" s="71" t="s">
        <v>40</v>
      </c>
      <c r="I22" s="71" t="s">
        <v>41</v>
      </c>
      <c r="J22" s="69"/>
      <c r="K22" s="72"/>
      <c r="L22" s="73"/>
      <c r="M22" s="74"/>
    </row>
    <row r="23" spans="1:13" s="85" customFormat="1" ht="30" customHeight="1" x14ac:dyDescent="0.25">
      <c r="A23" s="75">
        <v>1</v>
      </c>
      <c r="B23" s="76">
        <v>76</v>
      </c>
      <c r="C23" s="77">
        <f>VLOOKUP(B23,[1]Список!$A$1:$F$551,2,0)</f>
        <v>10094923271</v>
      </c>
      <c r="D23" s="78" t="str">
        <f>VLOOKUP(B23,[1]Список!$A$1:$F$551,3,0)</f>
        <v>БЫКОВСКИЙ Никита</v>
      </c>
      <c r="E23" s="79">
        <f>VLOOKUP(B23,[1]Список!$A$1:$F$551,4,0)</f>
        <v>38917</v>
      </c>
      <c r="F23" s="77" t="str">
        <f>VLOOKUP(B23,[1]Список!$A$1:$F$551,5,0)</f>
        <v>МС</v>
      </c>
      <c r="G23" s="77" t="str">
        <f>VLOOKUP(B23,[1]Список!$A$1:$F$551,6,0)</f>
        <v>Тульская область</v>
      </c>
      <c r="H23" s="80">
        <v>6.1266203703703699E-4</v>
      </c>
      <c r="I23" s="80">
        <v>6.1432870370370374E-4</v>
      </c>
      <c r="J23" s="81">
        <f>H23+I23</f>
        <v>1.2269907407407407E-3</v>
      </c>
      <c r="K23" s="82"/>
      <c r="L23" s="83"/>
      <c r="M23" s="84"/>
    </row>
    <row r="24" spans="1:13" s="85" customFormat="1" ht="30" customHeight="1" x14ac:dyDescent="0.25">
      <c r="A24" s="75"/>
      <c r="B24" s="76">
        <v>74</v>
      </c>
      <c r="C24" s="77">
        <f>VLOOKUP(B24,[1]Список!$A$1:$F$551,2,0)</f>
        <v>10083104530</v>
      </c>
      <c r="D24" s="78" t="str">
        <f>VLOOKUP(B24,[1]Список!$A$1:$F$551,3,0)</f>
        <v>ГИРИЛОВИЧ Игорь</v>
      </c>
      <c r="E24" s="79">
        <f>VLOOKUP(B24,[1]Список!$A$1:$F$551,4,0)</f>
        <v>38427</v>
      </c>
      <c r="F24" s="77" t="str">
        <f>VLOOKUP(B24,[1]Список!$A$1:$F$551,5,0)</f>
        <v>МС</v>
      </c>
      <c r="G24" s="77" t="str">
        <f>VLOOKUP(B24,[1]Список!$A$1:$F$551,6,0)</f>
        <v>Тульская область</v>
      </c>
      <c r="H24" s="80"/>
      <c r="I24" s="80"/>
      <c r="J24" s="81"/>
      <c r="K24" s="82"/>
      <c r="L24" s="83"/>
      <c r="M24" s="84"/>
    </row>
    <row r="25" spans="1:13" s="85" customFormat="1" ht="30" customHeight="1" x14ac:dyDescent="0.25">
      <c r="A25" s="75"/>
      <c r="B25" s="76"/>
      <c r="C25" s="77"/>
      <c r="D25" s="78"/>
      <c r="E25" s="79"/>
      <c r="F25" s="77"/>
      <c r="G25" s="77"/>
      <c r="H25" s="80"/>
      <c r="I25" s="80"/>
      <c r="J25" s="81"/>
      <c r="K25" s="82"/>
      <c r="L25" s="83"/>
      <c r="M25" s="84"/>
    </row>
    <row r="26" spans="1:13" s="85" customFormat="1" ht="30" customHeight="1" x14ac:dyDescent="0.25">
      <c r="A26" s="75">
        <v>2</v>
      </c>
      <c r="B26" s="76">
        <v>29</v>
      </c>
      <c r="C26" s="77" t="str">
        <f>VLOOKUP(B26,[1]Список!$A$1:$F$551,2,0)</f>
        <v>10076776187</v>
      </c>
      <c r="D26" s="78" t="str">
        <f>VLOOKUP(B26,[1]Список!$A$1:$F$551,3,0)</f>
        <v>ПОПОВ Александр</v>
      </c>
      <c r="E26" s="79">
        <f>VLOOKUP(B26,[1]Список!$A$1:$F$551,4,0)</f>
        <v>37974</v>
      </c>
      <c r="F26" s="77" t="str">
        <f>VLOOKUP(B26,[1]Список!$A$1:$F$551,5,0)</f>
        <v>МС</v>
      </c>
      <c r="G26" s="77" t="str">
        <f>VLOOKUP(B26,[1]Список!$A$1:$F$551,6,0)</f>
        <v>Москва</v>
      </c>
      <c r="H26" s="80">
        <v>6.1943287037037034E-4</v>
      </c>
      <c r="I26" s="80">
        <v>6.1542824074074071E-4</v>
      </c>
      <c r="J26" s="81">
        <f>H26+I26</f>
        <v>1.2348611111111111E-3</v>
      </c>
      <c r="K26" s="82"/>
      <c r="L26" s="83"/>
      <c r="M26" s="84"/>
    </row>
    <row r="27" spans="1:13" s="85" customFormat="1" ht="30" customHeight="1" x14ac:dyDescent="0.25">
      <c r="A27" s="75"/>
      <c r="B27" s="76">
        <v>32</v>
      </c>
      <c r="C27" s="77" t="str">
        <f>VLOOKUP(B27,[1]Список!$A$1:$F$551,2,0)</f>
        <v>10082146957</v>
      </c>
      <c r="D27" s="78" t="str">
        <f>VLOOKUP(B27,[1]Список!$A$1:$F$551,3,0)</f>
        <v>ЧЕРНЯВСКИЙ Игорь</v>
      </c>
      <c r="E27" s="79">
        <f>VLOOKUP(B27,[1]Список!$A$1:$F$551,4,0)</f>
        <v>38445</v>
      </c>
      <c r="F27" s="77" t="str">
        <f>VLOOKUP(B27,[1]Список!$A$1:$F$551,5,0)</f>
        <v>МС</v>
      </c>
      <c r="G27" s="77" t="str">
        <f>VLOOKUP(B27,[1]Список!$A$1:$F$551,6,0)</f>
        <v>Москва</v>
      </c>
      <c r="H27" s="80"/>
      <c r="I27" s="80"/>
      <c r="J27" s="81"/>
      <c r="K27" s="82"/>
      <c r="L27" s="83"/>
      <c r="M27" s="84"/>
    </row>
    <row r="28" spans="1:13" s="85" customFormat="1" ht="30" customHeight="1" x14ac:dyDescent="0.25">
      <c r="A28" s="75"/>
      <c r="B28" s="76"/>
      <c r="C28" s="77"/>
      <c r="D28" s="78"/>
      <c r="E28" s="79"/>
      <c r="F28" s="77"/>
      <c r="G28" s="77"/>
      <c r="H28" s="80"/>
      <c r="I28" s="80"/>
      <c r="J28" s="81"/>
      <c r="K28" s="82"/>
      <c r="L28" s="83"/>
      <c r="M28" s="84"/>
    </row>
    <row r="29" spans="1:13" s="85" customFormat="1" ht="30" customHeight="1" x14ac:dyDescent="0.25">
      <c r="A29" s="75">
        <v>3</v>
      </c>
      <c r="B29" s="76">
        <v>4</v>
      </c>
      <c r="C29" s="77">
        <f>VLOOKUP(B29,[1]Список!$A$1:$F$551,2,0)</f>
        <v>10112134711</v>
      </c>
      <c r="D29" s="78" t="str">
        <f>VLOOKUP(B29,[1]Список!$A$1:$F$551,3,0)</f>
        <v>САМУСЕВ Иван</v>
      </c>
      <c r="E29" s="79">
        <f>VLOOKUP(B29,[1]Список!$A$1:$F$551,4,0)</f>
        <v>38958</v>
      </c>
      <c r="F29" s="77" t="str">
        <f>VLOOKUP(B29,[1]Список!$A$1:$F$551,5,0)</f>
        <v>МС</v>
      </c>
      <c r="G29" s="77" t="str">
        <f>VLOOKUP(B29,[1]Список!$A$1:$F$551,6,0)</f>
        <v>Москва</v>
      </c>
      <c r="H29" s="80">
        <v>6.2046296296296296E-4</v>
      </c>
      <c r="I29" s="80">
        <v>6.2799768518518521E-4</v>
      </c>
      <c r="J29" s="81">
        <f>H29+I29</f>
        <v>1.2484606481481483E-3</v>
      </c>
      <c r="K29" s="82"/>
      <c r="L29" s="83"/>
      <c r="M29" s="84"/>
    </row>
    <row r="30" spans="1:13" s="85" customFormat="1" ht="30" customHeight="1" x14ac:dyDescent="0.25">
      <c r="A30" s="75"/>
      <c r="B30" s="76">
        <v>2</v>
      </c>
      <c r="C30" s="77">
        <f>VLOOKUP(B30,[1]Список!$A$1:$F$551,2,0)</f>
        <v>10076948161</v>
      </c>
      <c r="D30" s="78" t="str">
        <f>VLOOKUP(B30,[1]Список!$A$1:$F$551,3,0)</f>
        <v>ЯВЕНКОВ Александр</v>
      </c>
      <c r="E30" s="79">
        <f>VLOOKUP(B30,[1]Список!$A$1:$F$551,4,0)</f>
        <v>38092</v>
      </c>
      <c r="F30" s="77" t="str">
        <f>VLOOKUP(B30,[1]Список!$A$1:$F$551,5,0)</f>
        <v>МС</v>
      </c>
      <c r="G30" s="77" t="str">
        <f>VLOOKUP(B30,[1]Список!$A$1:$F$551,6,0)</f>
        <v>Москва</v>
      </c>
      <c r="H30" s="80"/>
      <c r="I30" s="80"/>
      <c r="J30" s="81"/>
      <c r="K30" s="82"/>
      <c r="L30" s="83"/>
      <c r="M30" s="84"/>
    </row>
    <row r="31" spans="1:13" s="85" customFormat="1" ht="30" customHeight="1" x14ac:dyDescent="0.25">
      <c r="A31" s="75"/>
      <c r="B31" s="76"/>
      <c r="C31" s="77"/>
      <c r="D31" s="78"/>
      <c r="E31" s="79"/>
      <c r="F31" s="77"/>
      <c r="G31" s="77"/>
      <c r="H31" s="80"/>
      <c r="I31" s="80"/>
      <c r="J31" s="81"/>
      <c r="K31" s="82"/>
      <c r="L31" s="83"/>
      <c r="M31" s="84"/>
    </row>
    <row r="32" spans="1:13" s="85" customFormat="1" ht="30" customHeight="1" x14ac:dyDescent="0.25">
      <c r="A32" s="75">
        <v>4</v>
      </c>
      <c r="B32" s="76">
        <v>33</v>
      </c>
      <c r="C32" s="77" t="str">
        <f>VLOOKUP(B32,[1]Список!$A$1:$F$551,2,0)</f>
        <v>10090182395</v>
      </c>
      <c r="D32" s="78" t="str">
        <f>VLOOKUP(B32,[1]Список!$A$1:$F$551,3,0)</f>
        <v>ШУКУРОВ Тимур</v>
      </c>
      <c r="E32" s="79">
        <f>VLOOKUP(B32,[1]Список!$A$1:$F$551,4,0)</f>
        <v>38552</v>
      </c>
      <c r="F32" s="77" t="str">
        <f>VLOOKUP(B32,[1]Список!$A$1:$F$551,5,0)</f>
        <v>МС</v>
      </c>
      <c r="G32" s="77" t="str">
        <f>VLOOKUP(B32,[1]Список!$A$1:$F$551,6,0)</f>
        <v>Москва</v>
      </c>
      <c r="H32" s="80">
        <v>6.3069444444444447E-4</v>
      </c>
      <c r="I32" s="80">
        <v>6.2976851851851844E-4</v>
      </c>
      <c r="J32" s="81">
        <f>H32+I32</f>
        <v>1.2604629629629628E-3</v>
      </c>
      <c r="K32" s="82"/>
      <c r="L32" s="83"/>
      <c r="M32" s="84"/>
    </row>
    <row r="33" spans="1:13" s="85" customFormat="1" ht="30" customHeight="1" x14ac:dyDescent="0.25">
      <c r="A33" s="75"/>
      <c r="B33" s="76">
        <v>36</v>
      </c>
      <c r="C33" s="77" t="str">
        <f>VLOOKUP(B33,[1]Список!$A$1:$F$551,2,0)</f>
        <v>10090423683</v>
      </c>
      <c r="D33" s="78" t="str">
        <f>VLOOKUP(B33,[1]Список!$A$1:$F$551,3,0)</f>
        <v>ШЕШЕНИН Андрей</v>
      </c>
      <c r="E33" s="79">
        <f>VLOOKUP(B33,[1]Список!$A$1:$F$551,4,0)</f>
        <v>38945</v>
      </c>
      <c r="F33" s="77" t="str">
        <f>VLOOKUP(B33,[1]Список!$A$1:$F$551,5,0)</f>
        <v>КМС</v>
      </c>
      <c r="G33" s="77" t="str">
        <f>VLOOKUP(B33,[1]Список!$A$1:$F$551,6,0)</f>
        <v>Москва</v>
      </c>
      <c r="H33" s="80"/>
      <c r="I33" s="80"/>
      <c r="J33" s="81"/>
      <c r="K33" s="82"/>
      <c r="L33" s="83"/>
      <c r="M33" s="84"/>
    </row>
    <row r="34" spans="1:13" s="85" customFormat="1" ht="30" customHeight="1" x14ac:dyDescent="0.25">
      <c r="A34" s="75"/>
      <c r="B34" s="76"/>
      <c r="C34" s="77"/>
      <c r="D34" s="78"/>
      <c r="E34" s="79"/>
      <c r="F34" s="77"/>
      <c r="G34" s="77"/>
      <c r="H34" s="80"/>
      <c r="I34" s="80"/>
      <c r="J34" s="81"/>
      <c r="K34" s="82"/>
      <c r="L34" s="83"/>
      <c r="M34" s="84"/>
    </row>
    <row r="35" spans="1:13" s="85" customFormat="1" ht="30" customHeight="1" x14ac:dyDescent="0.25">
      <c r="A35" s="75">
        <v>5</v>
      </c>
      <c r="B35" s="76">
        <v>5</v>
      </c>
      <c r="C35" s="77">
        <f>VLOOKUP(B35,[1]Список!$A$1:$F$551,2,0)</f>
        <v>10092179383</v>
      </c>
      <c r="D35" s="78" t="str">
        <f>VLOOKUP(B35,[1]Список!$A$1:$F$551,3,0)</f>
        <v>АМЕЛИН Даниил</v>
      </c>
      <c r="E35" s="79">
        <f>VLOOKUP(B35,[1]Список!$A$1:$F$551,4,0)</f>
        <v>38819</v>
      </c>
      <c r="F35" s="77" t="str">
        <f>VLOOKUP(B35,[1]Список!$A$1:$F$551,5,0)</f>
        <v>МС</v>
      </c>
      <c r="G35" s="77" t="str">
        <f>VLOOKUP(B35,[1]Список!$A$1:$F$551,6,0)</f>
        <v>Москва</v>
      </c>
      <c r="H35" s="80">
        <v>6.5662037037037034E-4</v>
      </c>
      <c r="I35" s="80">
        <v>6.3206018518518526E-4</v>
      </c>
      <c r="J35" s="81">
        <f>H35+I35</f>
        <v>1.2886805555555555E-3</v>
      </c>
      <c r="K35" s="82"/>
      <c r="L35" s="83"/>
      <c r="M35" s="84"/>
    </row>
    <row r="36" spans="1:13" s="85" customFormat="1" ht="30" customHeight="1" x14ac:dyDescent="0.25">
      <c r="A36" s="75"/>
      <c r="B36" s="76">
        <v>6</v>
      </c>
      <c r="C36" s="77">
        <f>VLOOKUP(B36,[1]Список!$A$1:$F$551,2,0)</f>
        <v>10100511986</v>
      </c>
      <c r="D36" s="78" t="str">
        <f>VLOOKUP(B36,[1]Список!$A$1:$F$551,3,0)</f>
        <v>АФАНАСЬЕВ Никита</v>
      </c>
      <c r="E36" s="79">
        <f>VLOOKUP(B36,[1]Список!$A$1:$F$551,4,0)</f>
        <v>38756</v>
      </c>
      <c r="F36" s="77" t="str">
        <f>VLOOKUP(B36,[1]Список!$A$1:$F$551,5,0)</f>
        <v>КМС</v>
      </c>
      <c r="G36" s="77" t="str">
        <f>VLOOKUP(B36,[1]Список!$A$1:$F$551,6,0)</f>
        <v>Москва</v>
      </c>
      <c r="H36" s="80"/>
      <c r="I36" s="80"/>
      <c r="J36" s="81"/>
      <c r="K36" s="82"/>
      <c r="L36" s="83"/>
      <c r="M36" s="84"/>
    </row>
    <row r="37" spans="1:13" s="85" customFormat="1" ht="30" customHeight="1" x14ac:dyDescent="0.25">
      <c r="A37" s="75"/>
      <c r="B37" s="76"/>
      <c r="C37" s="77"/>
      <c r="D37" s="78"/>
      <c r="E37" s="79"/>
      <c r="F37" s="77"/>
      <c r="G37" s="77"/>
      <c r="H37" s="80"/>
      <c r="I37" s="80"/>
      <c r="J37" s="81"/>
      <c r="K37" s="82"/>
      <c r="L37" s="83"/>
      <c r="M37" s="84"/>
    </row>
    <row r="38" spans="1:13" s="85" customFormat="1" ht="30" customHeight="1" x14ac:dyDescent="0.25">
      <c r="A38" s="75">
        <v>6</v>
      </c>
      <c r="B38" s="76">
        <v>46</v>
      </c>
      <c r="C38" s="77">
        <f>VLOOKUP(B38,[1]Список!$A$1:$F$551,2,0)</f>
        <v>10151609566</v>
      </c>
      <c r="D38" s="78" t="str">
        <f>VLOOKUP(B38,[1]Список!$A$1:$F$551,3,0)</f>
        <v>МАРТЫНОВ Александр</v>
      </c>
      <c r="E38" s="79">
        <f>VLOOKUP(B38,[1]Список!$A$1:$F$551,4,0)</f>
        <v>39123</v>
      </c>
      <c r="F38" s="77" t="str">
        <f>VLOOKUP(B38,[1]Список!$A$1:$F$551,5,0)</f>
        <v>КМС</v>
      </c>
      <c r="G38" s="77" t="str">
        <f>VLOOKUP(B38,[1]Список!$A$1:$F$551,6,0)</f>
        <v>Москва</v>
      </c>
      <c r="H38" s="80">
        <v>6.4289351851851844E-4</v>
      </c>
      <c r="I38" s="80">
        <v>6.4837962962962972E-4</v>
      </c>
      <c r="J38" s="81">
        <f>H38+I38</f>
        <v>1.2912731481481482E-3</v>
      </c>
      <c r="K38" s="82"/>
      <c r="L38" s="83"/>
      <c r="M38" s="84"/>
    </row>
    <row r="39" spans="1:13" s="85" customFormat="1" ht="30" customHeight="1" x14ac:dyDescent="0.25">
      <c r="A39" s="75"/>
      <c r="B39" s="76">
        <v>40</v>
      </c>
      <c r="C39" s="77">
        <f>VLOOKUP(B39,[1]Список!$A$1:$F$551,2,0)</f>
        <v>10113498771</v>
      </c>
      <c r="D39" s="78" t="str">
        <f>VLOOKUP(B39,[1]Список!$A$1:$F$551,3,0)</f>
        <v>АВЕРИН Алексей</v>
      </c>
      <c r="E39" s="79">
        <f>VLOOKUP(B39,[1]Список!$A$1:$F$551,4,0)</f>
        <v>38795</v>
      </c>
      <c r="F39" s="77" t="str">
        <f>VLOOKUP(B39,[1]Список!$A$1:$F$551,5,0)</f>
        <v>МС</v>
      </c>
      <c r="G39" s="77" t="str">
        <f>VLOOKUP(B39,[1]Список!$A$1:$F$551,6,0)</f>
        <v>Москва</v>
      </c>
      <c r="H39" s="80"/>
      <c r="I39" s="80"/>
      <c r="J39" s="81"/>
      <c r="K39" s="82"/>
      <c r="L39" s="83"/>
      <c r="M39" s="84"/>
    </row>
    <row r="40" spans="1:13" s="85" customFormat="1" ht="30" customHeight="1" x14ac:dyDescent="0.25">
      <c r="A40" s="75"/>
      <c r="B40" s="76"/>
      <c r="C40" s="77"/>
      <c r="D40" s="78"/>
      <c r="E40" s="79"/>
      <c r="F40" s="77"/>
      <c r="G40" s="77"/>
      <c r="H40" s="80"/>
      <c r="I40" s="80"/>
      <c r="J40" s="81"/>
      <c r="K40" s="82"/>
      <c r="L40" s="83"/>
      <c r="M40" s="84"/>
    </row>
    <row r="41" spans="1:13" s="85" customFormat="1" ht="30" customHeight="1" x14ac:dyDescent="0.25">
      <c r="A41" s="75">
        <v>7</v>
      </c>
      <c r="B41" s="76">
        <v>89</v>
      </c>
      <c r="C41" s="77">
        <f>VLOOKUP(B41,[1]Список!$A$1:$F$551,2,0)</f>
        <v>10077952416</v>
      </c>
      <c r="D41" s="78" t="str">
        <f>VLOOKUP(B41,[1]Список!$A$1:$F$551,3,0)</f>
        <v>ЗАЛИПЯТСКИЙ Иван</v>
      </c>
      <c r="E41" s="79">
        <f>VLOOKUP(B41,[1]Список!$A$1:$F$551,4,0)</f>
        <v>37631</v>
      </c>
      <c r="F41" s="77" t="str">
        <f>VLOOKUP(B41,[1]Список!$A$1:$F$551,5,0)</f>
        <v>МС</v>
      </c>
      <c r="G41" s="77" t="str">
        <f>VLOOKUP(B41,[1]Список!$A$1:$F$551,6,0)</f>
        <v>Омская область</v>
      </c>
      <c r="H41" s="80">
        <v>6.4340277777777779E-4</v>
      </c>
      <c r="I41" s="80">
        <v>6.5501157407407402E-4</v>
      </c>
      <c r="J41" s="81">
        <f>H41+I41</f>
        <v>1.2984143518518518E-3</v>
      </c>
      <c r="K41" s="82"/>
      <c r="L41" s="83"/>
      <c r="M41" s="84"/>
    </row>
    <row r="42" spans="1:13" s="85" customFormat="1" ht="30" customHeight="1" x14ac:dyDescent="0.25">
      <c r="A42" s="75"/>
      <c r="B42" s="76">
        <v>88</v>
      </c>
      <c r="C42" s="77">
        <f>VLOOKUP(B42,[1]Список!$A$1:$F$551,2,0)</f>
        <v>10090441164</v>
      </c>
      <c r="D42" s="78" t="str">
        <f>VLOOKUP(B42,[1]Список!$A$1:$F$551,3,0)</f>
        <v>ГОДИН Михаил</v>
      </c>
      <c r="E42" s="79">
        <f>VLOOKUP(B42,[1]Список!$A$1:$F$551,4,0)</f>
        <v>38312</v>
      </c>
      <c r="F42" s="77" t="str">
        <f>VLOOKUP(B42,[1]Список!$A$1:$F$551,5,0)</f>
        <v>МС</v>
      </c>
      <c r="G42" s="77" t="str">
        <f>VLOOKUP(B42,[1]Список!$A$1:$F$551,6,0)</f>
        <v>Омская область</v>
      </c>
      <c r="H42" s="80"/>
      <c r="I42" s="80"/>
      <c r="J42" s="81"/>
      <c r="K42" s="82"/>
      <c r="L42" s="83"/>
      <c r="M42" s="84"/>
    </row>
    <row r="43" spans="1:13" s="85" customFormat="1" ht="30" customHeight="1" x14ac:dyDescent="0.25">
      <c r="A43" s="75"/>
      <c r="B43" s="76"/>
      <c r="C43" s="77"/>
      <c r="D43" s="78"/>
      <c r="E43" s="79"/>
      <c r="F43" s="77"/>
      <c r="G43" s="77"/>
      <c r="H43" s="80"/>
      <c r="I43" s="80"/>
      <c r="J43" s="81"/>
      <c r="K43" s="82"/>
      <c r="L43" s="83"/>
      <c r="M43" s="84"/>
    </row>
    <row r="44" spans="1:13" s="85" customFormat="1" ht="30" customHeight="1" x14ac:dyDescent="0.25">
      <c r="A44" s="75">
        <v>8</v>
      </c>
      <c r="B44" s="76">
        <v>31</v>
      </c>
      <c r="C44" s="77" t="str">
        <f>VLOOKUP(B44,[1]Список!$A$1:$F$551,2,0)</f>
        <v>10103549100</v>
      </c>
      <c r="D44" s="78" t="str">
        <f>VLOOKUP(B44,[1]Список!$A$1:$F$551,3,0)</f>
        <v>ГРИГОРЬЕВ Платон</v>
      </c>
      <c r="E44" s="79">
        <f>VLOOKUP(B44,[1]Список!$A$1:$F$551,4,0)</f>
        <v>38410</v>
      </c>
      <c r="F44" s="77" t="str">
        <f>VLOOKUP(B44,[1]Список!$A$1:$F$551,5,0)</f>
        <v>МС</v>
      </c>
      <c r="G44" s="77" t="str">
        <f>VLOOKUP(B44,[1]Список!$A$1:$F$551,6,0)</f>
        <v>Москва</v>
      </c>
      <c r="H44" s="80">
        <v>6.6050925925925923E-4</v>
      </c>
      <c r="I44" s="80">
        <v>6.4215277777777773E-4</v>
      </c>
      <c r="J44" s="81">
        <f>H44+I44</f>
        <v>1.3026620370370371E-3</v>
      </c>
      <c r="K44" s="82"/>
      <c r="L44" s="83"/>
      <c r="M44" s="84"/>
    </row>
    <row r="45" spans="1:13" s="85" customFormat="1" ht="30" customHeight="1" x14ac:dyDescent="0.25">
      <c r="A45" s="75"/>
      <c r="B45" s="76">
        <v>30</v>
      </c>
      <c r="C45" s="77" t="str">
        <f>VLOOKUP(B45,[1]Список!$A$1:$F$551,2,0)</f>
        <v>10101332446</v>
      </c>
      <c r="D45" s="78" t="str">
        <f>VLOOKUP(B45,[1]Список!$A$1:$F$551,3,0)</f>
        <v>ЮДИН Никита</v>
      </c>
      <c r="E45" s="79">
        <f>VLOOKUP(B45,[1]Список!$A$1:$F$551,4,0)</f>
        <v>38409</v>
      </c>
      <c r="F45" s="77" t="str">
        <f>VLOOKUP(B45,[1]Список!$A$1:$F$551,5,0)</f>
        <v>КМС</v>
      </c>
      <c r="G45" s="77" t="str">
        <f>VLOOKUP(B45,[1]Список!$A$1:$F$551,6,0)</f>
        <v>Москва</v>
      </c>
      <c r="H45" s="80"/>
      <c r="I45" s="80"/>
      <c r="J45" s="81"/>
      <c r="K45" s="82"/>
      <c r="L45" s="83"/>
      <c r="M45" s="84"/>
    </row>
    <row r="46" spans="1:13" s="85" customFormat="1" ht="30" customHeight="1" x14ac:dyDescent="0.25">
      <c r="A46" s="75"/>
      <c r="B46" s="76"/>
      <c r="C46" s="77"/>
      <c r="D46" s="78"/>
      <c r="E46" s="79"/>
      <c r="F46" s="77"/>
      <c r="G46" s="77"/>
      <c r="H46" s="80"/>
      <c r="I46" s="80"/>
      <c r="J46" s="81"/>
      <c r="K46" s="82"/>
      <c r="L46" s="83"/>
      <c r="M46" s="84"/>
    </row>
    <row r="47" spans="1:13" s="85" customFormat="1" ht="30" customHeight="1" x14ac:dyDescent="0.25">
      <c r="A47" s="75">
        <v>9</v>
      </c>
      <c r="B47" s="76">
        <v>34</v>
      </c>
      <c r="C47" s="77" t="str">
        <f>VLOOKUP(B47,[1]Список!$A$1:$F$551,2,0)</f>
        <v>10142398509</v>
      </c>
      <c r="D47" s="78" t="str">
        <f>VLOOKUP(B47,[1]Список!$A$1:$F$551,3,0)</f>
        <v>ЕВСИН Денис</v>
      </c>
      <c r="E47" s="79">
        <f>VLOOKUP(B47,[1]Список!$A$1:$F$551,4,0)</f>
        <v>38798</v>
      </c>
      <c r="F47" s="77" t="str">
        <f>VLOOKUP(B47,[1]Список!$A$1:$F$551,5,0)</f>
        <v>КМС</v>
      </c>
      <c r="G47" s="77" t="str">
        <f>VLOOKUP(B47,[1]Список!$A$1:$F$551,6,0)</f>
        <v>Москва</v>
      </c>
      <c r="H47" s="80">
        <v>6.5387731481481471E-4</v>
      </c>
      <c r="I47" s="80">
        <v>6.6133101851851856E-4</v>
      </c>
      <c r="J47" s="81">
        <f>H47+I47</f>
        <v>1.3152083333333332E-3</v>
      </c>
      <c r="K47" s="82"/>
      <c r="L47" s="83"/>
      <c r="M47" s="84"/>
    </row>
    <row r="48" spans="1:13" s="85" customFormat="1" ht="30" customHeight="1" x14ac:dyDescent="0.25">
      <c r="A48" s="75"/>
      <c r="B48" s="76">
        <v>35</v>
      </c>
      <c r="C48" s="77" t="str">
        <f>VLOOKUP(B48,[1]Список!$A$1:$F$551,2,0)</f>
        <v>10058292233</v>
      </c>
      <c r="D48" s="78" t="str">
        <f>VLOOKUP(B48,[1]Список!$A$1:$F$551,3,0)</f>
        <v>КИСЛИЦИН Николай</v>
      </c>
      <c r="E48" s="79">
        <f>VLOOKUP(B48,[1]Список!$A$1:$F$551,4,0)</f>
        <v>38899</v>
      </c>
      <c r="F48" s="77" t="str">
        <f>VLOOKUP(B48,[1]Список!$A$1:$F$551,5,0)</f>
        <v>КМС</v>
      </c>
      <c r="G48" s="77" t="str">
        <f>VLOOKUP(B48,[1]Список!$A$1:$F$551,6,0)</f>
        <v>Москва</v>
      </c>
      <c r="H48" s="80"/>
      <c r="I48" s="80"/>
      <c r="J48" s="81"/>
      <c r="K48" s="82"/>
      <c r="L48" s="83"/>
      <c r="M48" s="84"/>
    </row>
    <row r="49" spans="1:13" s="85" customFormat="1" ht="30" customHeight="1" x14ac:dyDescent="0.25">
      <c r="A49" s="75"/>
      <c r="B49" s="76"/>
      <c r="C49" s="77"/>
      <c r="D49" s="78"/>
      <c r="E49" s="79"/>
      <c r="F49" s="77"/>
      <c r="G49" s="77"/>
      <c r="H49" s="80"/>
      <c r="I49" s="80"/>
      <c r="J49" s="81"/>
      <c r="K49" s="82"/>
      <c r="L49" s="83"/>
      <c r="M49" s="84"/>
    </row>
    <row r="50" spans="1:13" s="85" customFormat="1" ht="30" customHeight="1" x14ac:dyDescent="0.25">
      <c r="A50" s="75">
        <v>10</v>
      </c>
      <c r="B50" s="76">
        <v>27</v>
      </c>
      <c r="C50" s="77">
        <f>VLOOKUP(B50,[1]Список!$A$1:$F$551,2,0)</f>
        <v>10114989945</v>
      </c>
      <c r="D50" s="78" t="str">
        <f>VLOOKUP(B50,[1]Список!$A$1:$F$551,3,0)</f>
        <v>БРЫЗГАЛОВ Даниил</v>
      </c>
      <c r="E50" s="79">
        <f>VLOOKUP(B50,[1]Список!$A$1:$F$551,4,0)</f>
        <v>38436</v>
      </c>
      <c r="F50" s="77" t="str">
        <f>VLOOKUP(B50,[1]Список!$A$1:$F$551,5,0)</f>
        <v>КМС</v>
      </c>
      <c r="G50" s="77" t="str">
        <f>VLOOKUP(B50,[1]Список!$A$1:$F$551,6,0)</f>
        <v>Москва</v>
      </c>
      <c r="H50" s="80">
        <v>6.649999999999999E-4</v>
      </c>
      <c r="I50" s="80">
        <v>6.6655092592592601E-4</v>
      </c>
      <c r="J50" s="81">
        <f>H50+I50</f>
        <v>1.3315509259259259E-3</v>
      </c>
      <c r="K50" s="82"/>
      <c r="L50" s="83"/>
      <c r="M50" s="84"/>
    </row>
    <row r="51" spans="1:13" s="85" customFormat="1" ht="30" customHeight="1" x14ac:dyDescent="0.25">
      <c r="A51" s="75"/>
      <c r="B51" s="76">
        <v>26</v>
      </c>
      <c r="C51" s="77">
        <f>VLOOKUP(B51,[1]Список!$A$1:$F$551,2,0)</f>
        <v>10053563279</v>
      </c>
      <c r="D51" s="78" t="str">
        <f>VLOOKUP(B51,[1]Список!$A$1:$F$551,3,0)</f>
        <v>СУДАРИКОВ Димитрий</v>
      </c>
      <c r="E51" s="79">
        <f>VLOOKUP(B51,[1]Список!$A$1:$F$551,4,0)</f>
        <v>37757</v>
      </c>
      <c r="F51" s="77" t="str">
        <f>VLOOKUP(B51,[1]Список!$A$1:$F$551,5,0)</f>
        <v>КМС</v>
      </c>
      <c r="G51" s="77" t="str">
        <f>VLOOKUP(B51,[1]Список!$A$1:$F$551,6,0)</f>
        <v>Москва</v>
      </c>
      <c r="H51" s="80"/>
      <c r="I51" s="80"/>
      <c r="J51" s="81"/>
      <c r="K51" s="82"/>
      <c r="L51" s="83"/>
      <c r="M51" s="84"/>
    </row>
    <row r="52" spans="1:13" s="85" customFormat="1" ht="30" customHeight="1" x14ac:dyDescent="0.25">
      <c r="A52" s="75"/>
      <c r="B52" s="76"/>
      <c r="C52" s="77"/>
      <c r="D52" s="78"/>
      <c r="E52" s="79"/>
      <c r="F52" s="77"/>
      <c r="G52" s="77"/>
      <c r="H52" s="80"/>
      <c r="I52" s="80"/>
      <c r="J52" s="81"/>
      <c r="K52" s="82"/>
      <c r="L52" s="83"/>
      <c r="M52" s="84"/>
    </row>
    <row r="53" spans="1:13" s="85" customFormat="1" ht="30" customHeight="1" x14ac:dyDescent="0.25">
      <c r="A53" s="75">
        <v>11</v>
      </c>
      <c r="B53" s="76">
        <v>12</v>
      </c>
      <c r="C53" s="77">
        <f>VLOOKUP(B53,[1]Список!$A$1:$F$551,2,0)</f>
        <v>10077957971</v>
      </c>
      <c r="D53" s="78" t="str">
        <f>VLOOKUP(B53,[1]Список!$A$1:$F$551,3,0)</f>
        <v>РОМАНОВ Андрей</v>
      </c>
      <c r="E53" s="79">
        <f>VLOOKUP(B53,[1]Список!$A$1:$F$551,4,0)</f>
        <v>38460</v>
      </c>
      <c r="F53" s="77" t="str">
        <f>VLOOKUP(B53,[1]Список!$A$1:$F$551,5,0)</f>
        <v>МС</v>
      </c>
      <c r="G53" s="77" t="str">
        <f>VLOOKUP(B53,[1]Список!$A$1:$F$551,6,0)</f>
        <v>Москва</v>
      </c>
      <c r="H53" s="80">
        <v>6.6716435185185184E-4</v>
      </c>
      <c r="I53" s="80">
        <v>6.7185185185185186E-4</v>
      </c>
      <c r="J53" s="81">
        <f>H53+I53</f>
        <v>1.3390162037037038E-3</v>
      </c>
      <c r="K53" s="82"/>
      <c r="L53" s="83"/>
      <c r="M53" s="84"/>
    </row>
    <row r="54" spans="1:13" s="85" customFormat="1" ht="30" customHeight="1" x14ac:dyDescent="0.25">
      <c r="A54" s="75"/>
      <c r="B54" s="76">
        <v>3</v>
      </c>
      <c r="C54" s="77">
        <f>VLOOKUP(B54,[1]Список!$A$1:$F$551,2,0)</f>
        <v>10130335345</v>
      </c>
      <c r="D54" s="78" t="str">
        <f>VLOOKUP(B54,[1]Список!$A$1:$F$551,3,0)</f>
        <v>МЕРЕМЕРЕНКО Дмитрий</v>
      </c>
      <c r="E54" s="79">
        <f>VLOOKUP(B54,[1]Список!$A$1:$F$551,4,0)</f>
        <v>38821</v>
      </c>
      <c r="F54" s="77" t="str">
        <f>VLOOKUP(B54,[1]Список!$A$1:$F$551,5,0)</f>
        <v>КМС</v>
      </c>
      <c r="G54" s="77" t="str">
        <f>VLOOKUP(B54,[1]Список!$A$1:$F$551,6,0)</f>
        <v>Москва</v>
      </c>
      <c r="H54" s="80"/>
      <c r="I54" s="80"/>
      <c r="J54" s="81"/>
      <c r="K54" s="82"/>
      <c r="L54" s="83"/>
      <c r="M54" s="84"/>
    </row>
    <row r="55" spans="1:13" s="85" customFormat="1" ht="30" customHeight="1" x14ac:dyDescent="0.25">
      <c r="A55" s="75"/>
      <c r="B55" s="76"/>
      <c r="C55" s="77"/>
      <c r="D55" s="78"/>
      <c r="E55" s="79"/>
      <c r="F55" s="77"/>
      <c r="G55" s="77"/>
      <c r="H55" s="80"/>
      <c r="I55" s="80"/>
      <c r="J55" s="81"/>
      <c r="K55" s="82"/>
      <c r="L55" s="83"/>
      <c r="M55" s="84"/>
    </row>
    <row r="56" spans="1:13" s="85" customFormat="1" ht="30" customHeight="1" x14ac:dyDescent="0.25">
      <c r="A56" s="75">
        <v>12</v>
      </c>
      <c r="B56" s="76">
        <v>92</v>
      </c>
      <c r="C56" s="77">
        <f>VLOOKUP(B56,[1]Список!$A$1:$F$551,2,0)</f>
        <v>10063781322</v>
      </c>
      <c r="D56" s="78" t="str">
        <f>VLOOKUP(B56,[1]Список!$A$1:$F$551,3,0)</f>
        <v>ШЕКЕЛАШВИЛИ Давид</v>
      </c>
      <c r="E56" s="79">
        <f>VLOOKUP(B56,[1]Список!$A$1:$F$551,4,0)</f>
        <v>37834</v>
      </c>
      <c r="F56" s="77" t="str">
        <f>VLOOKUP(B56,[1]Список!$A$1:$F$551,5,0)</f>
        <v>МС</v>
      </c>
      <c r="G56" s="77" t="str">
        <f>VLOOKUP(B56,[1]Список!$A$1:$F$551,6,0)</f>
        <v>Санкт-Петербург</v>
      </c>
      <c r="H56" s="80">
        <v>6.4837962962962972E-4</v>
      </c>
      <c r="I56" s="80">
        <v>6.9322916666666675E-4</v>
      </c>
      <c r="J56" s="81">
        <f>H56+I56</f>
        <v>1.3416087962962965E-3</v>
      </c>
      <c r="K56" s="82"/>
      <c r="L56" s="83"/>
      <c r="M56" s="84"/>
    </row>
    <row r="57" spans="1:13" s="85" customFormat="1" ht="30" customHeight="1" x14ac:dyDescent="0.25">
      <c r="A57" s="75"/>
      <c r="B57" s="76">
        <v>94</v>
      </c>
      <c r="C57" s="77">
        <f>VLOOKUP(B57,[1]Список!$A$1:$F$551,2,0)</f>
        <v>10110374361</v>
      </c>
      <c r="D57" s="78" t="str">
        <f>VLOOKUP(B57,[1]Список!$A$1:$F$551,3,0)</f>
        <v>ГОЛКОВ Михаил</v>
      </c>
      <c r="E57" s="79">
        <f>VLOOKUP(B57,[1]Список!$A$1:$F$551,4,0)</f>
        <v>38749</v>
      </c>
      <c r="F57" s="77" t="str">
        <f>VLOOKUP(B57,[1]Список!$A$1:$F$551,5,0)</f>
        <v>МС</v>
      </c>
      <c r="G57" s="77" t="str">
        <f>VLOOKUP(B57,[1]Список!$A$1:$F$551,6,0)</f>
        <v>Санкт-Петербург</v>
      </c>
      <c r="H57" s="80"/>
      <c r="I57" s="80"/>
      <c r="J57" s="81"/>
      <c r="K57" s="82"/>
      <c r="L57" s="83"/>
      <c r="M57" s="84"/>
    </row>
    <row r="58" spans="1:13" s="85" customFormat="1" ht="30" customHeight="1" thickBot="1" x14ac:dyDescent="0.3">
      <c r="A58" s="86"/>
      <c r="B58" s="87"/>
      <c r="C58" s="87"/>
      <c r="D58" s="87"/>
      <c r="E58" s="88"/>
      <c r="F58" s="87"/>
      <c r="G58" s="87"/>
      <c r="H58" s="89"/>
      <c r="I58" s="89"/>
      <c r="J58" s="90"/>
      <c r="K58" s="91"/>
      <c r="L58" s="92"/>
      <c r="M58" s="93"/>
    </row>
    <row r="59" spans="1:13" ht="10.5" customHeight="1" thickTop="1" thickBot="1" x14ac:dyDescent="0.3">
      <c r="A59" s="94"/>
    </row>
    <row r="60" spans="1:13" ht="24" thickTop="1" x14ac:dyDescent="0.25">
      <c r="A60" s="95" t="s">
        <v>42</v>
      </c>
      <c r="B60" s="96"/>
      <c r="C60" s="96"/>
      <c r="D60" s="96"/>
      <c r="E60" s="97"/>
      <c r="F60" s="97"/>
      <c r="G60" s="96"/>
      <c r="H60" s="96"/>
      <c r="I60" s="96"/>
      <c r="J60" s="96"/>
      <c r="K60" s="96"/>
      <c r="L60" s="96"/>
      <c r="M60" s="98"/>
    </row>
    <row r="61" spans="1:13" ht="23.25" x14ac:dyDescent="0.25">
      <c r="A61" s="99" t="s">
        <v>43</v>
      </c>
      <c r="B61" s="100"/>
      <c r="C61" s="101"/>
      <c r="D61" s="100"/>
      <c r="E61" s="102"/>
      <c r="F61" s="100"/>
      <c r="G61" s="103"/>
      <c r="H61" s="104"/>
      <c r="I61" s="105"/>
      <c r="J61" s="105"/>
      <c r="K61" s="105"/>
      <c r="L61" s="106"/>
      <c r="M61" s="107"/>
    </row>
    <row r="62" spans="1:13" ht="23.25" x14ac:dyDescent="0.25">
      <c r="A62" s="99" t="s">
        <v>44</v>
      </c>
      <c r="B62" s="100"/>
      <c r="C62" s="108"/>
      <c r="D62" s="100"/>
      <c r="E62" s="102"/>
      <c r="F62" s="100"/>
      <c r="G62" s="103"/>
      <c r="H62" s="104"/>
      <c r="I62" s="105"/>
      <c r="J62" s="105"/>
      <c r="K62" s="105"/>
      <c r="L62" s="106"/>
      <c r="M62" s="107"/>
    </row>
    <row r="63" spans="1:13" ht="4.5" customHeight="1" x14ac:dyDescent="0.25">
      <c r="A63" s="99"/>
      <c r="B63" s="100"/>
      <c r="C63" s="100"/>
      <c r="D63" s="105"/>
      <c r="E63" s="109"/>
      <c r="F63" s="105"/>
      <c r="G63" s="105"/>
      <c r="H63" s="105"/>
      <c r="I63" s="105"/>
      <c r="J63" s="105"/>
      <c r="K63" s="105"/>
      <c r="L63" s="105"/>
      <c r="M63" s="110"/>
    </row>
    <row r="64" spans="1:13" ht="23.25" x14ac:dyDescent="0.25">
      <c r="A64" s="111"/>
      <c r="B64" s="112"/>
      <c r="C64" s="112"/>
      <c r="D64" s="113" t="s">
        <v>45</v>
      </c>
      <c r="E64" s="113"/>
      <c r="F64" s="113"/>
      <c r="G64" s="113" t="s">
        <v>46</v>
      </c>
      <c r="H64" s="113"/>
      <c r="I64" s="113"/>
      <c r="J64" s="113" t="s">
        <v>47</v>
      </c>
      <c r="K64" s="113"/>
      <c r="L64" s="113"/>
      <c r="M64" s="114"/>
    </row>
    <row r="65" spans="1:13" ht="23.25" x14ac:dyDescent="0.25">
      <c r="A65" s="115"/>
      <c r="B65" s="116"/>
      <c r="C65" s="116"/>
      <c r="D65" s="116"/>
      <c r="E65" s="116"/>
      <c r="F65" s="117"/>
      <c r="G65" s="118"/>
      <c r="H65" s="118"/>
      <c r="I65" s="118"/>
      <c r="J65" s="117"/>
      <c r="K65" s="117"/>
      <c r="L65" s="117"/>
      <c r="M65" s="119"/>
    </row>
    <row r="66" spans="1:13" ht="23.25" x14ac:dyDescent="0.25">
      <c r="A66" s="115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20"/>
    </row>
    <row r="67" spans="1:13" ht="23.25" x14ac:dyDescent="0.25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3"/>
    </row>
    <row r="68" spans="1:13" ht="19.5" customHeight="1" x14ac:dyDescent="0.25">
      <c r="A68" s="124"/>
      <c r="B68" s="125"/>
      <c r="C68" s="125"/>
      <c r="D68" s="125"/>
      <c r="E68" s="126"/>
      <c r="F68" s="125"/>
      <c r="G68" s="125"/>
      <c r="H68" s="125"/>
      <c r="I68" s="125"/>
      <c r="J68" s="125"/>
      <c r="K68" s="125"/>
      <c r="L68" s="125"/>
      <c r="M68" s="127"/>
    </row>
    <row r="69" spans="1:13" ht="23.25" hidden="1" x14ac:dyDescent="0.25">
      <c r="A69" s="124"/>
      <c r="B69" s="125"/>
      <c r="C69" s="125"/>
      <c r="D69" s="125"/>
      <c r="E69" s="126"/>
      <c r="F69" s="125"/>
      <c r="G69" s="125"/>
      <c r="H69" s="125"/>
      <c r="I69" s="125"/>
      <c r="J69" s="125"/>
      <c r="K69" s="125"/>
      <c r="L69" s="125"/>
      <c r="M69" s="127"/>
    </row>
    <row r="70" spans="1:13" ht="24" thickBot="1" x14ac:dyDescent="0.3">
      <c r="A70" s="128" t="s">
        <v>18</v>
      </c>
      <c r="B70" s="129"/>
      <c r="C70" s="129"/>
      <c r="D70" s="130" t="str">
        <f>G19</f>
        <v>А.М.МИЛОШЕВИЧ (1 кат, г.Москва)</v>
      </c>
      <c r="E70" s="130"/>
      <c r="F70" s="130"/>
      <c r="G70" s="130" t="str">
        <f>G17</f>
        <v>В.Н.ГНИДЕНКО (ВК, г.Тула)</v>
      </c>
      <c r="H70" s="130"/>
      <c r="I70" s="130"/>
      <c r="J70" s="130" t="str">
        <f>G18</f>
        <v>О.В.БЕЛОБОРОДОВА (ВК, г.Москва)</v>
      </c>
      <c r="K70" s="130"/>
      <c r="L70" s="130"/>
      <c r="M70" s="131"/>
    </row>
    <row r="71" spans="1:13" ht="13.5" thickTop="1" x14ac:dyDescent="0.25"/>
  </sheetData>
  <mergeCells count="42">
    <mergeCell ref="D70:F70"/>
    <mergeCell ref="G70:I70"/>
    <mergeCell ref="J70:M70"/>
    <mergeCell ref="D64:F64"/>
    <mergeCell ref="G64:I64"/>
    <mergeCell ref="J64:M64"/>
    <mergeCell ref="A67:E67"/>
    <mergeCell ref="F67:I67"/>
    <mergeCell ref="J67:M67"/>
    <mergeCell ref="J21:J22"/>
    <mergeCell ref="K21:K22"/>
    <mergeCell ref="L21:L22"/>
    <mergeCell ref="M21:M22"/>
    <mergeCell ref="A60:D60"/>
    <mergeCell ref="G60:M60"/>
    <mergeCell ref="H19:I19"/>
    <mergeCell ref="A21:A22"/>
    <mergeCell ref="B21:B22"/>
    <mergeCell ref="C21:C22"/>
    <mergeCell ref="D21:D22"/>
    <mergeCell ref="E21:E22"/>
    <mergeCell ref="F21:F22"/>
    <mergeCell ref="G21:G22"/>
    <mergeCell ref="H21:I21"/>
    <mergeCell ref="K14:M14"/>
    <mergeCell ref="A15:G15"/>
    <mergeCell ref="H15:M15"/>
    <mergeCell ref="H16:M16"/>
    <mergeCell ref="H17:M17"/>
    <mergeCell ref="H18:M18"/>
    <mergeCell ref="A8:M8"/>
    <mergeCell ref="A9:M9"/>
    <mergeCell ref="A10:M10"/>
    <mergeCell ref="A11:M11"/>
    <mergeCell ref="A12:M12"/>
    <mergeCell ref="K13:M13"/>
    <mergeCell ref="A1:M1"/>
    <mergeCell ref="A2:M2"/>
    <mergeCell ref="A3:M3"/>
    <mergeCell ref="A4:M4"/>
    <mergeCell ref="A6:M6"/>
    <mergeCell ref="A7:M7"/>
  </mergeCells>
  <conditionalFormatting sqref="G61:G62">
    <cfRule type="duplicateValues" dxfId="0" priority="1"/>
  </conditionalFormatting>
  <printOptions horizontalCentered="1"/>
  <pageMargins left="0.25" right="0.25" top="0.75" bottom="0.75" header="0.3" footer="0.3"/>
  <pageSetup paperSize="9" scale="34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1000мсх Юн-ры 19-22 Сумма эт</vt:lpstr>
      <vt:lpstr>'ПР 1000мсх Юн-ры 19-22 Сумма эт'!Заголовки_для_печати</vt:lpstr>
      <vt:lpstr>'ПР 1000мсх Юн-ры 19-22 Сумма эт'!Область_печати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2025-02-09T16:05:30Z</dcterms:created>
  <dcterms:modified xsi:type="dcterms:W3CDTF">2025-02-09T16:05:51Z</dcterms:modified>
</cp:coreProperties>
</file>