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парная гонка" sheetId="102" r:id="rId1"/>
  </sheets>
  <definedNames>
    <definedName name="_xlnm.Print_Titles" localSheetId="0">'парная гонка'!$21:$22</definedName>
    <definedName name="_xlnm.Print_Area" localSheetId="0">'парная гонка'!$A$1:$L$48</definedName>
  </definedNames>
  <calcPr calcId="152511"/>
</workbook>
</file>

<file path=xl/calcChain.xml><?xml version="1.0" encoding="utf-8"?>
<calcChain xmlns="http://schemas.openxmlformats.org/spreadsheetml/2006/main">
  <c r="J23" i="102" l="1"/>
  <c r="I30" i="102"/>
  <c r="H30" i="102"/>
  <c r="G30" i="102"/>
  <c r="H28" i="102"/>
  <c r="G28" i="102"/>
  <c r="H26" i="102"/>
  <c r="G26" i="102"/>
  <c r="I24" i="102"/>
  <c r="H24" i="102"/>
  <c r="G24" i="102"/>
  <c r="A30" i="102"/>
  <c r="A28" i="102"/>
  <c r="A26" i="102"/>
  <c r="A24" i="102"/>
  <c r="J27" i="102" l="1"/>
  <c r="J25" i="102"/>
  <c r="J24" i="102"/>
  <c r="I25" i="102"/>
  <c r="I26" i="102" s="1"/>
  <c r="K48" i="102" l="1"/>
  <c r="L35" i="102"/>
  <c r="L39" i="102"/>
  <c r="L37" i="102"/>
  <c r="L38" i="102"/>
  <c r="L36" i="102"/>
  <c r="H48" i="102" l="1"/>
  <c r="E48" i="102"/>
  <c r="L34" i="102" l="1"/>
  <c r="L33" i="102"/>
  <c r="J29" i="102"/>
  <c r="J30" i="102" s="1"/>
  <c r="I27" i="102"/>
  <c r="I28" i="102" s="1"/>
  <c r="J28" i="102"/>
  <c r="J26" i="102"/>
</calcChain>
</file>

<file path=xl/sharedStrings.xml><?xml version="1.0" encoding="utf-8"?>
<sst xmlns="http://schemas.openxmlformats.org/spreadsheetml/2006/main" count="99" uniqueCount="87">
  <si>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</si>
  <si>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</si>
  <si>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</si>
  <si>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</si>
  <si>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</si>
  <si>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</si>
  <si>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</si>
  <si>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</si>
  <si>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</si>
  <si>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</si>
  <si>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</si>
  <si>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</si>
  <si>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</si>
  <si>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</si>
  <si>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</si>
  <si>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</si>
  <si>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</si>
  <si>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</si>
  <si>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</si>
  <si>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</si>
  <si>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</si>
  <si>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</si>
  <si>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</si>
  <si>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</si>
  <si>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</si>
  <si>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</si>
  <si>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</si>
  <si>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</si>
  <si>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</si>
  <si>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</si>
  <si>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</si>
  <si>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</si>
  <si>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</si>
  <si>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</si>
  <si>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</si>
  <si>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</si>
  <si>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</si>
  <si>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</si>
  <si>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</si>
  <si>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</si>
  <si>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</si>
  <si>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</si>
  <si>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шоссе - парная гонка 25 км</t>
  </si>
  <si>
    <t>№ ВРВС: 0080681811Я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</si>
  <si>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</si>
  <si>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</si>
  <si>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МИНИСТЕРСТВО СПОРТА РОССИЙСКОЙ ФЕДЕРАЦИИ</t>
  </si>
  <si>
    <t>ФЕДЕРАЦИЯ ВЕЛОСИПЕДНОГО СПОРТА РОССИИ</t>
  </si>
  <si>
    <t>Санкт-Петербург</t>
  </si>
  <si>
    <t>СУДЬЯ НА ФИНИШЕ</t>
  </si>
  <si>
    <t>КОМИТЕТ ПО ФИЗИЧЕСКОЙ КУЛЬТУРЕ И СПОРТУ КУРСКОЙ ОБЛАСТИ</t>
  </si>
  <si>
    <t>РОО "ФЕДЕРАЦИЯ ВЕЛОСИПЕДНОГО СПОРТА КУРСКОЙ ОБЛАСТИ"</t>
  </si>
  <si>
    <t>АУ КО «УПРАВЛЕНИЕ ПО ОРГАНИЗАЦИИ И ПРОВЕДЕНИЮ СПОРТИВНЫХ МЕРОПРИЯТИЙ»</t>
  </si>
  <si>
    <t>МЕСТО ПРОВЕДЕНИЯ: г. Курск</t>
  </si>
  <si>
    <t>ДАТА ПРОВЕДЕНИЯ: 02 сентября 2022 года</t>
  </si>
  <si>
    <t>НАЗВАНИЕ ТРАССЫ / РЕГ. НОМЕР: д. В. Медведица - д. Разиньково</t>
  </si>
  <si>
    <t>25 км /1</t>
  </si>
  <si>
    <t>Рассолов Д. М. (1К, г. Курск)</t>
  </si>
  <si>
    <t>Синельникова Т. С. (ВК, г. Воронеж)</t>
  </si>
  <si>
    <t>Елеферов А.В. (ВК, г. Воронеж)</t>
  </si>
  <si>
    <t>Температура: +13/+16</t>
  </si>
  <si>
    <t>Влажность: 65 %</t>
  </si>
  <si>
    <t>Осадки: ясно</t>
  </si>
  <si>
    <t>Ветер: 2 м/с (з)</t>
  </si>
  <si>
    <t>ПЕРВЕНСТВО РОССИИ</t>
  </si>
  <si>
    <t>Юниорки 17-18 лет</t>
  </si>
  <si>
    <t xml:space="preserve">НАЧАЛО ГОНКИ: 10ч 00м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</si>
  <si>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10ч 50м</t>
    </r>
  </si>
  <si>
    <t>№ ЕКП 2022: 5058</t>
  </si>
  <si>
    <t>Мучкаева Людмила</t>
  </si>
  <si>
    <t>29.09.2005</t>
  </si>
  <si>
    <t>Самсонова Анастасия</t>
  </si>
  <si>
    <t>04.03.2004</t>
  </si>
  <si>
    <t>Сагдиева Асия</t>
  </si>
  <si>
    <t>04.02.2005</t>
  </si>
  <si>
    <t>Крапивина Дарья</t>
  </si>
  <si>
    <t>27.10.2005</t>
  </si>
  <si>
    <t>Пахомова Анастасия</t>
  </si>
  <si>
    <t>05.02.2005</t>
  </si>
  <si>
    <t>Бек Анастасия</t>
  </si>
  <si>
    <t>04.08.2005</t>
  </si>
  <si>
    <t>НФ</t>
  </si>
  <si>
    <t>Кравченко Виктория</t>
  </si>
  <si>
    <t>24.04.2005</t>
  </si>
  <si>
    <t>Воронежская область</t>
  </si>
  <si>
    <t>Авдеева Дарья</t>
  </si>
  <si>
    <t>06.12.2005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</si>
</sst>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1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19" xfId="2" applyFont="1" applyBorder="1" applyAlignment="1">
      <alignment horizontal="right" vertical="center"/>
    </xf>
    <xf numFmtId="49" fontId="9" fillId="0" borderId="19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9" fillId="0" borderId="21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2" fontId="18" fillId="0" borderId="17" xfId="2" applyNumberFormat="1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17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1" fontId="17" fillId="0" borderId="20" xfId="2" applyNumberFormat="1" applyFont="1" applyBorder="1" applyAlignment="1">
      <alignment horizontal="right" vertical="center"/>
    </xf>
    <xf numFmtId="0" fontId="17" fillId="0" borderId="20" xfId="2" applyNumberFormat="1" applyFont="1" applyBorder="1" applyAlignment="1">
      <alignment horizontal="right" vertical="center"/>
    </xf>
    <xf numFmtId="0" fontId="9" fillId="0" borderId="20" xfId="0" applyNumberFormat="1" applyFont="1" applyBorder="1" applyAlignment="1">
      <alignment horizontal="right" vertical="center"/>
    </xf>
    <xf numFmtId="0" fontId="13" fillId="2" borderId="32" xfId="2" applyFont="1" applyFill="1" applyBorder="1" applyAlignment="1">
      <alignment vertical="center"/>
    </xf>
    <xf numFmtId="2" fontId="18" fillId="0" borderId="26" xfId="2" applyNumberFormat="1" applyFont="1" applyBorder="1" applyAlignment="1">
      <alignment horizontal="center" vertical="center"/>
    </xf>
    <xf numFmtId="2" fontId="18" fillId="0" borderId="48" xfId="2" applyNumberFormat="1" applyFont="1" applyBorder="1" applyAlignment="1">
      <alignment horizontal="center" vertical="center"/>
    </xf>
    <xf numFmtId="2" fontId="18" fillId="0" borderId="49" xfId="2" applyNumberFormat="1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 wrapText="1"/>
    </xf>
    <xf numFmtId="0" fontId="9" fillId="0" borderId="50" xfId="2" applyFont="1" applyBorder="1" applyAlignment="1">
      <alignment horizontal="left" vertical="center" wrapText="1"/>
    </xf>
    <xf numFmtId="14" fontId="9" fillId="0" borderId="50" xfId="2" applyNumberFormat="1" applyFont="1" applyBorder="1" applyAlignment="1">
      <alignment horizontal="center" vertical="center"/>
    </xf>
    <xf numFmtId="164" fontId="9" fillId="0" borderId="50" xfId="2" applyNumberFormat="1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14" fontId="9" fillId="0" borderId="0" xfId="2" applyNumberFormat="1" applyFont="1" applyBorder="1" applyAlignment="1">
      <alignment vertical="center"/>
    </xf>
    <xf numFmtId="165" fontId="17" fillId="0" borderId="0" xfId="2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165" fontId="9" fillId="0" borderId="16" xfId="2" applyNumberFormat="1" applyFont="1" applyBorder="1" applyAlignment="1">
      <alignment horizontal="center" vertical="center"/>
    </xf>
    <xf numFmtId="165" fontId="9" fillId="0" borderId="27" xfId="2" applyNumberFormat="1" applyFont="1" applyBorder="1" applyAlignment="1">
      <alignment horizontal="center" vertical="center"/>
    </xf>
    <xf numFmtId="165" fontId="18" fillId="0" borderId="18" xfId="2" applyNumberFormat="1" applyFont="1" applyBorder="1" applyAlignment="1">
      <alignment horizontal="center" vertical="center"/>
    </xf>
    <xf numFmtId="165" fontId="18" fillId="0" borderId="50" xfId="2" applyNumberFormat="1" applyFont="1" applyBorder="1" applyAlignment="1">
      <alignment horizontal="center" vertical="center"/>
    </xf>
    <xf numFmtId="164" fontId="9" fillId="0" borderId="52" xfId="2" applyNumberFormat="1" applyFont="1" applyBorder="1" applyAlignment="1">
      <alignment horizontal="center" vertical="center" wrapText="1"/>
    </xf>
    <xf numFmtId="2" fontId="18" fillId="0" borderId="53" xfId="2" applyNumberFormat="1" applyFont="1" applyBorder="1" applyAlignment="1">
      <alignment horizontal="center" vertical="center"/>
    </xf>
    <xf numFmtId="165" fontId="18" fillId="0" borderId="53" xfId="2" applyNumberFormat="1" applyFont="1" applyBorder="1" applyAlignment="1">
      <alignment horizontal="center" vertical="center"/>
    </xf>
    <xf numFmtId="165" fontId="18" fillId="0" borderId="26" xfId="2" applyNumberFormat="1" applyFont="1" applyBorder="1" applyAlignment="1">
      <alignment horizontal="center" vertical="center"/>
    </xf>
    <xf numFmtId="14" fontId="14" fillId="0" borderId="21" xfId="2" applyNumberFormat="1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14" fontId="17" fillId="2" borderId="29" xfId="8" applyNumberFormat="1" applyFont="1" applyFill="1" applyBorder="1" applyAlignment="1">
      <alignment horizontal="center" vertical="center" wrapText="1"/>
    </xf>
    <xf numFmtId="14" fontId="17" fillId="2" borderId="30" xfId="8" applyNumberFormat="1" applyFont="1" applyFill="1" applyBorder="1" applyAlignment="1">
      <alignment horizontal="center" vertical="center" wrapText="1"/>
    </xf>
    <xf numFmtId="0" fontId="17" fillId="2" borderId="29" xfId="8" applyFont="1" applyFill="1" applyBorder="1" applyAlignment="1">
      <alignment horizontal="center" vertical="center" wrapText="1"/>
    </xf>
    <xf numFmtId="0" fontId="17" fillId="2" borderId="30" xfId="8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9" xfId="2" applyNumberFormat="1" applyFont="1" applyBorder="1" applyAlignment="1">
      <alignment horizontal="left" vertical="center"/>
    </xf>
    <xf numFmtId="2" fontId="17" fillId="2" borderId="29" xfId="8" applyNumberFormat="1" applyFont="1" applyFill="1" applyBorder="1" applyAlignment="1">
      <alignment horizontal="center" vertical="center" wrapText="1"/>
    </xf>
    <xf numFmtId="2" fontId="17" fillId="2" borderId="30" xfId="8" applyNumberFormat="1" applyFont="1" applyFill="1" applyBorder="1" applyAlignment="1">
      <alignment horizontal="center" vertical="center" wrapText="1"/>
    </xf>
    <xf numFmtId="0" fontId="17" fillId="2" borderId="29" xfId="2" applyFont="1" applyFill="1" applyBorder="1" applyAlignment="1">
      <alignment horizontal="center" vertical="center" wrapText="1"/>
    </xf>
    <xf numFmtId="0" fontId="17" fillId="2" borderId="30" xfId="2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 wrapText="1"/>
    </xf>
    <xf numFmtId="0" fontId="17" fillId="2" borderId="42" xfId="2" applyFont="1" applyFill="1" applyBorder="1" applyAlignment="1">
      <alignment horizontal="center" vertical="center" wrapText="1"/>
    </xf>
    <xf numFmtId="0" fontId="13" fillId="0" borderId="43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44" xfId="8" applyFont="1" applyFill="1" applyBorder="1" applyAlignment="1">
      <alignment horizontal="center" vertical="center" wrapText="1"/>
    </xf>
    <xf numFmtId="0" fontId="17" fillId="2" borderId="45" xfId="8" applyFont="1" applyFill="1" applyBorder="1" applyAlignment="1">
      <alignment horizontal="center" vertical="center" wrapText="1"/>
    </xf>
    <xf numFmtId="0" fontId="17" fillId="2" borderId="46" xfId="2" applyFont="1" applyFill="1" applyBorder="1" applyAlignment="1">
      <alignment horizontal="center" vertical="center"/>
    </xf>
    <xf numFmtId="0" fontId="17" fillId="2" borderId="47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9" xfId="2" applyNumberFormat="1" applyFont="1" applyFill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28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4" fillId="0" borderId="33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3" fillId="2" borderId="32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44450</xdr:rowOff>
    </xdr:from>
    <xdr:to>
      <xdr:col>1</xdr:col>
      <xdr:colOff>367191</xdr:colOff>
      <xdr:row>3</xdr:row>
      <xdr:rowOff>63500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"/>
          <a:ext cx="732316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4449</xdr:colOff>
      <xdr:row>0</xdr:row>
      <xdr:rowOff>72233</xdr:rowOff>
    </xdr:from>
    <xdr:to>
      <xdr:col>3</xdr:col>
      <xdr:colOff>277812</xdr:colOff>
      <xdr:row>3</xdr:row>
      <xdr:rowOff>79376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8" y="72233"/>
          <a:ext cx="124967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404812</xdr:colOff>
      <xdr:row>0</xdr:row>
      <xdr:rowOff>95249</xdr:rowOff>
    </xdr:from>
    <xdr:ext cx="1511355" cy="811603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37031" y="95249"/>
          <a:ext cx="1511355" cy="8116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49"/>
  <sheetViews>
    <sheetView tabSelected="1" view="pageBreakPreview" topLeftCell="A13" zoomScale="80" zoomScaleNormal="70" zoomScaleSheetLayoutView="80" zoomScalePageLayoutView="50" workbookViewId="0">
      <selection activeCell="M25" sqref="M25"/>
    </sheetView>
  </sheetViews>
  <sheetFormatPr defaultRowHeight="12.75" x14ac:dyDescent="0.2"/>
  <cols>
    <col min="1" max="1" width="7" style="2" customWidth="1"/>
    <col min="2" max="2" width="7.85546875" style="52" customWidth="1"/>
    <col min="3" max="3" width="14.7109375" style="52" customWidth="1"/>
    <col min="4" max="4" width="23.5703125" style="2" customWidth="1"/>
    <col min="5" max="5" width="12.85546875" style="19" customWidth="1"/>
    <col min="6" max="6" width="14" style="2" customWidth="1"/>
    <col min="7" max="7" width="28.28515625" style="2" customWidth="1"/>
    <col min="8" max="8" width="13.140625" style="43" customWidth="1"/>
    <col min="9" max="9" width="16.5703125" style="2" customWidth="1"/>
    <col min="10" max="10" width="11.5703125" style="49" customWidth="1"/>
    <col min="11" max="11" width="14.425781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24" t="s">
        <v>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27" ht="21.75" customHeight="1" x14ac:dyDescent="0.2">
      <c r="A2" s="124" t="s">
        <v>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27" ht="21.75" customHeight="1" x14ac:dyDescent="0.2">
      <c r="A3" s="124" t="s">
        <v>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27" ht="21.75" customHeight="1" x14ac:dyDescent="0.2">
      <c r="A4" s="124" t="s">
        <v>47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2.5" customHeight="1" x14ac:dyDescent="0.2">
      <c r="A5" s="124" t="s">
        <v>51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27" s="3" customFormat="1" ht="28.5" x14ac:dyDescent="0.2">
      <c r="A6" s="142" t="s">
        <v>64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21"/>
      <c r="N6" s="21"/>
      <c r="O6" s="21"/>
      <c r="P6" s="21"/>
      <c r="Q6" s="21"/>
      <c r="R6" s="21"/>
      <c r="S6" s="21"/>
      <c r="T6" s="21"/>
    </row>
    <row r="7" spans="1:27" s="3" customFormat="1" ht="18" customHeight="1" x14ac:dyDescent="0.2">
      <c r="A7" s="152" t="s">
        <v>13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27" s="3" customFormat="1" ht="8.25" customHeight="1" thickBot="1" x14ac:dyDescent="0.25"/>
    <row r="9" spans="1:27" ht="19.5" customHeight="1" thickTop="1" x14ac:dyDescent="0.2">
      <c r="A9" s="149" t="s">
        <v>18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27" ht="18" customHeight="1" x14ac:dyDescent="0.2">
      <c r="A10" s="143" t="s">
        <v>42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5"/>
    </row>
    <row r="11" spans="1:27" ht="19.5" customHeight="1" x14ac:dyDescent="0.2">
      <c r="A11" s="143" t="s">
        <v>65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</row>
    <row r="12" spans="1:27" ht="5.25" customHeight="1" x14ac:dyDescent="0.2">
      <c r="A12" s="158" t="s">
        <v>35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27" ht="15.75" x14ac:dyDescent="0.2">
      <c r="A13" s="136" t="s">
        <v>53</v>
      </c>
      <c r="B13" s="137"/>
      <c r="C13" s="137"/>
      <c r="D13" s="137"/>
      <c r="E13" s="4"/>
      <c r="F13" s="65" t="s">
        <v>66</v>
      </c>
      <c r="G13" s="65"/>
      <c r="H13" s="22"/>
      <c r="J13" s="23"/>
      <c r="K13" s="5"/>
      <c r="L13" s="6" t="s">
        <v>43</v>
      </c>
    </row>
    <row r="14" spans="1:27" ht="15.75" x14ac:dyDescent="0.2">
      <c r="A14" s="153" t="s">
        <v>54</v>
      </c>
      <c r="B14" s="154"/>
      <c r="C14" s="154"/>
      <c r="D14" s="154"/>
      <c r="E14" s="7"/>
      <c r="F14" s="60" t="s">
        <v>67</v>
      </c>
      <c r="G14" s="60"/>
      <c r="H14" s="24"/>
      <c r="J14" s="25"/>
      <c r="K14" s="8"/>
      <c r="L14" s="9" t="s">
        <v>68</v>
      </c>
    </row>
    <row r="15" spans="1:27" ht="15" x14ac:dyDescent="0.2">
      <c r="A15" s="155" t="s">
        <v>8</v>
      </c>
      <c r="B15" s="156"/>
      <c r="C15" s="156"/>
      <c r="D15" s="156"/>
      <c r="E15" s="156"/>
      <c r="F15" s="156"/>
      <c r="G15" s="157"/>
      <c r="H15" s="146" t="s">
        <v>0</v>
      </c>
      <c r="I15" s="147"/>
      <c r="J15" s="147"/>
      <c r="K15" s="147"/>
      <c r="L15" s="148"/>
    </row>
    <row r="16" spans="1:27" ht="15" x14ac:dyDescent="0.2">
      <c r="A16" s="26" t="s">
        <v>14</v>
      </c>
      <c r="B16" s="10"/>
      <c r="C16" s="10"/>
      <c r="D16" s="27"/>
      <c r="E16" s="28"/>
      <c r="F16" s="27"/>
      <c r="G16" s="27"/>
      <c r="H16" s="127" t="s">
        <v>55</v>
      </c>
      <c r="I16" s="128"/>
      <c r="J16" s="128"/>
      <c r="K16" s="128"/>
      <c r="L16" s="129"/>
    </row>
    <row r="17" spans="1:12" ht="15" x14ac:dyDescent="0.2">
      <c r="A17" s="26" t="s">
        <v>15</v>
      </c>
      <c r="B17" s="10"/>
      <c r="C17" s="10"/>
      <c r="D17" s="11"/>
      <c r="E17" s="56"/>
      <c r="F17" s="29"/>
      <c r="G17" s="28" t="s">
        <v>57</v>
      </c>
      <c r="H17" s="127" t="s">
        <v>44</v>
      </c>
      <c r="I17" s="128"/>
      <c r="J17" s="128"/>
      <c r="K17" s="128"/>
      <c r="L17" s="129"/>
    </row>
    <row r="18" spans="1:12" ht="15" x14ac:dyDescent="0.2">
      <c r="A18" s="26" t="s">
        <v>16</v>
      </c>
      <c r="B18" s="10"/>
      <c r="C18" s="10"/>
      <c r="D18" s="11"/>
      <c r="E18" s="56"/>
      <c r="F18" s="29"/>
      <c r="G18" s="28" t="s">
        <v>58</v>
      </c>
      <c r="H18" s="127" t="s">
        <v>45</v>
      </c>
      <c r="I18" s="128"/>
      <c r="J18" s="128"/>
      <c r="K18" s="128"/>
      <c r="L18" s="129"/>
    </row>
    <row r="19" spans="1:12" ht="16.5" thickBot="1" x14ac:dyDescent="0.25">
      <c r="A19" s="26" t="s">
        <v>12</v>
      </c>
      <c r="B19" s="63"/>
      <c r="C19" s="63"/>
      <c r="D19" s="29"/>
      <c r="F19" s="66"/>
      <c r="G19" s="28" t="s">
        <v>59</v>
      </c>
      <c r="H19" s="64" t="s">
        <v>37</v>
      </c>
      <c r="J19" s="12">
        <v>25</v>
      </c>
      <c r="K19" s="55"/>
      <c r="L19" s="61" t="s">
        <v>56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0"/>
      <c r="I20" s="15"/>
      <c r="J20" s="31"/>
      <c r="K20" s="15"/>
      <c r="L20" s="17"/>
    </row>
    <row r="21" spans="1:12" s="18" customFormat="1" ht="21" customHeight="1" thickTop="1" x14ac:dyDescent="0.2">
      <c r="A21" s="140" t="s">
        <v>5</v>
      </c>
      <c r="B21" s="122" t="s">
        <v>10</v>
      </c>
      <c r="C21" s="122" t="s">
        <v>27</v>
      </c>
      <c r="D21" s="122" t="s">
        <v>1</v>
      </c>
      <c r="E21" s="120" t="s">
        <v>26</v>
      </c>
      <c r="F21" s="122" t="s">
        <v>7</v>
      </c>
      <c r="G21" s="138" t="s">
        <v>38</v>
      </c>
      <c r="H21" s="125" t="s">
        <v>6</v>
      </c>
      <c r="I21" s="122" t="s">
        <v>22</v>
      </c>
      <c r="J21" s="130" t="s">
        <v>19</v>
      </c>
      <c r="K21" s="132" t="s">
        <v>21</v>
      </c>
      <c r="L21" s="134" t="s">
        <v>11</v>
      </c>
    </row>
    <row r="22" spans="1:12" s="18" customFormat="1" ht="13.5" customHeight="1" thickBot="1" x14ac:dyDescent="0.25">
      <c r="A22" s="141"/>
      <c r="B22" s="123"/>
      <c r="C22" s="123"/>
      <c r="D22" s="123"/>
      <c r="E22" s="121"/>
      <c r="F22" s="123"/>
      <c r="G22" s="139"/>
      <c r="H22" s="126"/>
      <c r="I22" s="123"/>
      <c r="J22" s="131"/>
      <c r="K22" s="133"/>
      <c r="L22" s="135"/>
    </row>
    <row r="23" spans="1:12" ht="21.75" customHeight="1" x14ac:dyDescent="0.2">
      <c r="A23" s="83">
        <v>1</v>
      </c>
      <c r="B23" s="67">
        <v>168</v>
      </c>
      <c r="C23" s="67">
        <v>10088344146</v>
      </c>
      <c r="D23" s="68" t="s">
        <v>69</v>
      </c>
      <c r="E23" s="69" t="s">
        <v>70</v>
      </c>
      <c r="F23" s="70" t="s">
        <v>24</v>
      </c>
      <c r="G23" s="57" t="s">
        <v>48</v>
      </c>
      <c r="H23" s="110">
        <v>2.5702083333333334E-2</v>
      </c>
      <c r="I23" s="111" t="s">
        <v>35</v>
      </c>
      <c r="J23" s="75">
        <f>IFERROR($J$19*3600/(HOUR(H23)*3600+MINUTE(H23)*60+SECOND(H23)),"")</f>
        <v>40.522287257991898</v>
      </c>
      <c r="K23" s="74"/>
      <c r="L23" s="84"/>
    </row>
    <row r="24" spans="1:12" ht="21.75" customHeight="1" thickBot="1" x14ac:dyDescent="0.25">
      <c r="A24" s="91">
        <f>A23</f>
        <v>1</v>
      </c>
      <c r="B24" s="58">
        <v>163</v>
      </c>
      <c r="C24" s="59">
        <v>10079777026</v>
      </c>
      <c r="D24" s="71" t="s">
        <v>71</v>
      </c>
      <c r="E24" s="72" t="s">
        <v>72</v>
      </c>
      <c r="F24" s="114" t="s">
        <v>24</v>
      </c>
      <c r="G24" s="115" t="str">
        <f t="shared" ref="G24:I24" si="0">G23</f>
        <v>Санкт-Петербург</v>
      </c>
      <c r="H24" s="116">
        <f t="shared" si="0"/>
        <v>2.5702083333333334E-2</v>
      </c>
      <c r="I24" s="112" t="str">
        <f t="shared" si="0"/>
        <v/>
      </c>
      <c r="J24" s="73">
        <f>J23</f>
        <v>40.522287257991898</v>
      </c>
      <c r="K24" s="58"/>
      <c r="L24" s="85"/>
    </row>
    <row r="25" spans="1:12" ht="21.75" customHeight="1" x14ac:dyDescent="0.2">
      <c r="A25" s="83">
        <v>2</v>
      </c>
      <c r="B25" s="67">
        <v>165</v>
      </c>
      <c r="C25" s="67">
        <v>10101387010</v>
      </c>
      <c r="D25" s="68" t="s">
        <v>73</v>
      </c>
      <c r="E25" s="69" t="s">
        <v>74</v>
      </c>
      <c r="F25" s="70" t="s">
        <v>24</v>
      </c>
      <c r="G25" s="57" t="s">
        <v>48</v>
      </c>
      <c r="H25" s="110">
        <v>2.6666550925925927E-2</v>
      </c>
      <c r="I25" s="111">
        <f>H25-$H$23</f>
        <v>9.6446759259259315E-4</v>
      </c>
      <c r="J25" s="75">
        <f>IFERROR($J$19*3600/(HOUR(H25)*3600+MINUTE(H25)*60+SECOND(H25)),"")</f>
        <v>39.0625</v>
      </c>
      <c r="K25" s="74"/>
      <c r="L25" s="84"/>
    </row>
    <row r="26" spans="1:12" ht="21.75" customHeight="1" thickBot="1" x14ac:dyDescent="0.25">
      <c r="A26" s="91">
        <f>A25</f>
        <v>2</v>
      </c>
      <c r="B26" s="58">
        <v>169</v>
      </c>
      <c r="C26" s="59">
        <v>10083214765</v>
      </c>
      <c r="D26" s="71" t="s">
        <v>75</v>
      </c>
      <c r="E26" s="72" t="s">
        <v>76</v>
      </c>
      <c r="F26" s="114" t="s">
        <v>24</v>
      </c>
      <c r="G26" s="115" t="str">
        <f t="shared" ref="G26:I26" si="1">G25</f>
        <v>Санкт-Петербург</v>
      </c>
      <c r="H26" s="116">
        <f t="shared" si="1"/>
        <v>2.6666550925925927E-2</v>
      </c>
      <c r="I26" s="112">
        <f t="shared" si="1"/>
        <v>9.6446759259259315E-4</v>
      </c>
      <c r="J26" s="73">
        <f>J25</f>
        <v>39.0625</v>
      </c>
      <c r="K26" s="58"/>
      <c r="L26" s="85"/>
    </row>
    <row r="27" spans="1:12" ht="21.75" customHeight="1" x14ac:dyDescent="0.2">
      <c r="A27" s="83">
        <v>3</v>
      </c>
      <c r="B27" s="67">
        <v>166</v>
      </c>
      <c r="C27" s="67">
        <v>10093565473</v>
      </c>
      <c r="D27" s="68" t="s">
        <v>77</v>
      </c>
      <c r="E27" s="69" t="s">
        <v>78</v>
      </c>
      <c r="F27" s="70" t="s">
        <v>24</v>
      </c>
      <c r="G27" s="57" t="s">
        <v>48</v>
      </c>
      <c r="H27" s="110">
        <v>2.7885648148148146E-2</v>
      </c>
      <c r="I27" s="111">
        <f>H27-$H$23</f>
        <v>2.1835648148148118E-3</v>
      </c>
      <c r="J27" s="75">
        <f>IFERROR($J$19*3600/(HOUR(H27)*3600+MINUTE(H27)*60+SECOND(H27)),"")</f>
        <v>37.359900373599004</v>
      </c>
      <c r="K27" s="74"/>
      <c r="L27" s="84"/>
    </row>
    <row r="28" spans="1:12" ht="21.75" customHeight="1" thickBot="1" x14ac:dyDescent="0.25">
      <c r="A28" s="91">
        <f>A27</f>
        <v>3</v>
      </c>
      <c r="B28" s="58">
        <v>167</v>
      </c>
      <c r="C28" s="59">
        <v>10101383875</v>
      </c>
      <c r="D28" s="71" t="s">
        <v>79</v>
      </c>
      <c r="E28" s="72" t="s">
        <v>80</v>
      </c>
      <c r="F28" s="114" t="s">
        <v>24</v>
      </c>
      <c r="G28" s="115" t="str">
        <f t="shared" ref="G28:I28" si="2">G27</f>
        <v>Санкт-Петербург</v>
      </c>
      <c r="H28" s="116">
        <f t="shared" si="2"/>
        <v>2.7885648148148146E-2</v>
      </c>
      <c r="I28" s="112">
        <f t="shared" si="2"/>
        <v>2.1835648148148118E-3</v>
      </c>
      <c r="J28" s="73">
        <f>J27</f>
        <v>37.359900373599004</v>
      </c>
      <c r="K28" s="58"/>
      <c r="L28" s="85"/>
    </row>
    <row r="29" spans="1:12" ht="21.75" customHeight="1" x14ac:dyDescent="0.2">
      <c r="A29" s="83" t="s">
        <v>81</v>
      </c>
      <c r="B29" s="67">
        <v>161</v>
      </c>
      <c r="C29" s="67">
        <v>10075128201</v>
      </c>
      <c r="D29" s="68" t="s">
        <v>82</v>
      </c>
      <c r="E29" s="69" t="s">
        <v>83</v>
      </c>
      <c r="F29" s="70" t="s">
        <v>24</v>
      </c>
      <c r="G29" s="57" t="s">
        <v>84</v>
      </c>
      <c r="H29" s="110"/>
      <c r="I29" s="111"/>
      <c r="J29" s="75" t="str">
        <f>IFERROR($J$19*3600/(HOUR(H29)*3600+MINUTE(H29)*60+SECOND(H29)),"")</f>
        <v/>
      </c>
      <c r="K29" s="74"/>
      <c r="L29" s="84"/>
    </row>
    <row r="30" spans="1:12" ht="21.75" customHeight="1" thickBot="1" x14ac:dyDescent="0.25">
      <c r="A30" s="92" t="str">
        <f>A29</f>
        <v>НФ</v>
      </c>
      <c r="B30" s="93">
        <v>162</v>
      </c>
      <c r="C30" s="94">
        <v>10104582754</v>
      </c>
      <c r="D30" s="95" t="s">
        <v>85</v>
      </c>
      <c r="E30" s="96" t="s">
        <v>86</v>
      </c>
      <c r="F30" s="97" t="s">
        <v>24</v>
      </c>
      <c r="G30" s="90" t="str">
        <f t="shared" ref="G30:I30" si="3">G29</f>
        <v>Воронежская область</v>
      </c>
      <c r="H30" s="117">
        <f t="shared" si="3"/>
        <v>0</v>
      </c>
      <c r="I30" s="113">
        <f t="shared" si="3"/>
        <v>0</v>
      </c>
      <c r="J30" s="90" t="str">
        <f>J29</f>
        <v/>
      </c>
      <c r="K30" s="93"/>
      <c r="L30" s="98"/>
    </row>
    <row r="31" spans="1:12" ht="8.25" customHeight="1" thickTop="1" thickBot="1" x14ac:dyDescent="0.25">
      <c r="A31" s="32"/>
      <c r="B31" s="33"/>
      <c r="C31" s="33"/>
      <c r="D31" s="1"/>
      <c r="E31" s="34"/>
      <c r="F31" s="20"/>
      <c r="G31" s="20"/>
      <c r="H31" s="35"/>
      <c r="I31" s="36"/>
      <c r="J31" s="37"/>
      <c r="K31" s="36"/>
      <c r="L31" s="36"/>
    </row>
    <row r="32" spans="1:12" ht="15.75" thickTop="1" x14ac:dyDescent="0.2">
      <c r="A32" s="173" t="s">
        <v>4</v>
      </c>
      <c r="B32" s="163"/>
      <c r="C32" s="163"/>
      <c r="D32" s="163"/>
      <c r="E32" s="89"/>
      <c r="F32" s="89"/>
      <c r="G32" s="163" t="s">
        <v>36</v>
      </c>
      <c r="H32" s="163"/>
      <c r="I32" s="163"/>
      <c r="J32" s="163"/>
      <c r="K32" s="163"/>
      <c r="L32" s="164"/>
    </row>
    <row r="33" spans="1:12" x14ac:dyDescent="0.2">
      <c r="A33" s="167" t="s">
        <v>60</v>
      </c>
      <c r="B33" s="168"/>
      <c r="C33" s="168"/>
      <c r="D33" s="169"/>
      <c r="E33" s="99"/>
      <c r="F33" s="76"/>
      <c r="G33" s="38" t="s">
        <v>25</v>
      </c>
      <c r="H33" s="87">
        <v>2</v>
      </c>
      <c r="I33" s="39"/>
      <c r="J33" s="40"/>
      <c r="K33" s="79" t="s">
        <v>23</v>
      </c>
      <c r="L33" s="80">
        <f>COUNTIF(F23:F30,"ЗМС")</f>
        <v>0</v>
      </c>
    </row>
    <row r="34" spans="1:12" x14ac:dyDescent="0.2">
      <c r="A34" s="167" t="s">
        <v>61</v>
      </c>
      <c r="B34" s="168"/>
      <c r="C34" s="168"/>
      <c r="D34" s="169"/>
      <c r="E34" s="99"/>
      <c r="F34" s="77"/>
      <c r="G34" s="42" t="s">
        <v>29</v>
      </c>
      <c r="H34" s="86">
        <v>4</v>
      </c>
      <c r="I34" s="100"/>
      <c r="J34" s="44"/>
      <c r="K34" s="79" t="s">
        <v>17</v>
      </c>
      <c r="L34" s="80">
        <f>COUNTIF(F23:F30,"МСМК")</f>
        <v>0</v>
      </c>
    </row>
    <row r="35" spans="1:12" x14ac:dyDescent="0.2">
      <c r="A35" s="167" t="s">
        <v>62</v>
      </c>
      <c r="B35" s="168"/>
      <c r="C35" s="168"/>
      <c r="D35" s="169"/>
      <c r="E35" s="99"/>
      <c r="F35" s="77"/>
      <c r="G35" s="42" t="s">
        <v>30</v>
      </c>
      <c r="H35" s="86">
        <v>4</v>
      </c>
      <c r="I35" s="100"/>
      <c r="J35" s="44"/>
      <c r="K35" s="79" t="s">
        <v>20</v>
      </c>
      <c r="L35" s="80">
        <f>COUNTIF(F23:F30,"МС")</f>
        <v>0</v>
      </c>
    </row>
    <row r="36" spans="1:12" x14ac:dyDescent="0.2">
      <c r="A36" s="167" t="s">
        <v>63</v>
      </c>
      <c r="B36" s="168"/>
      <c r="C36" s="168"/>
      <c r="D36" s="169"/>
      <c r="E36" s="99"/>
      <c r="F36" s="77"/>
      <c r="G36" s="42" t="s">
        <v>31</v>
      </c>
      <c r="H36" s="87">
        <v>3</v>
      </c>
      <c r="I36" s="100"/>
      <c r="J36" s="44"/>
      <c r="K36" s="79" t="s">
        <v>24</v>
      </c>
      <c r="L36" s="80">
        <f>COUNTIF(F23:F30,"КМС")</f>
        <v>8</v>
      </c>
    </row>
    <row r="37" spans="1:12" x14ac:dyDescent="0.2">
      <c r="A37" s="170"/>
      <c r="B37" s="171"/>
      <c r="C37" s="171"/>
      <c r="D37" s="172"/>
      <c r="E37" s="99"/>
      <c r="F37" s="77"/>
      <c r="G37" s="42" t="s">
        <v>32</v>
      </c>
      <c r="H37" s="87">
        <v>0</v>
      </c>
      <c r="I37" s="100"/>
      <c r="J37" s="44"/>
      <c r="K37" s="79" t="s">
        <v>28</v>
      </c>
      <c r="L37" s="80">
        <f>COUNTIF(F23:F30,"1 СР")</f>
        <v>0</v>
      </c>
    </row>
    <row r="38" spans="1:12" x14ac:dyDescent="0.2">
      <c r="A38" s="107"/>
      <c r="B38" s="108"/>
      <c r="C38" s="108"/>
      <c r="D38" s="109"/>
      <c r="E38" s="99"/>
      <c r="F38" s="77"/>
      <c r="G38" s="79" t="s">
        <v>41</v>
      </c>
      <c r="H38" s="88">
        <v>0</v>
      </c>
      <c r="I38" s="100"/>
      <c r="J38" s="44"/>
      <c r="K38" s="81" t="s">
        <v>39</v>
      </c>
      <c r="L38" s="82">
        <f>COUNTIF(F23:F30,"2 СР")</f>
        <v>0</v>
      </c>
    </row>
    <row r="39" spans="1:12" x14ac:dyDescent="0.2">
      <c r="A39" s="170"/>
      <c r="B39" s="171"/>
      <c r="C39" s="171"/>
      <c r="D39" s="172"/>
      <c r="E39" s="99"/>
      <c r="F39" s="77"/>
      <c r="G39" s="42" t="s">
        <v>33</v>
      </c>
      <c r="H39" s="87">
        <v>0</v>
      </c>
      <c r="I39" s="100"/>
      <c r="J39" s="44"/>
      <c r="K39" s="81" t="s">
        <v>40</v>
      </c>
      <c r="L39" s="80">
        <f>COUNTIF(F23:F30,"3 СР")</f>
        <v>0</v>
      </c>
    </row>
    <row r="40" spans="1:12" x14ac:dyDescent="0.2">
      <c r="A40" s="170"/>
      <c r="B40" s="171"/>
      <c r="C40" s="171"/>
      <c r="D40" s="172"/>
      <c r="E40" s="45"/>
      <c r="F40" s="78"/>
      <c r="G40" s="42" t="s">
        <v>34</v>
      </c>
      <c r="H40" s="87">
        <v>0</v>
      </c>
      <c r="I40" s="46"/>
      <c r="J40" s="47"/>
      <c r="K40" s="41"/>
      <c r="L40" s="62"/>
    </row>
    <row r="41" spans="1:12" ht="9.75" customHeight="1" x14ac:dyDescent="0.2">
      <c r="A41" s="48"/>
      <c r="B41" s="101"/>
      <c r="C41" s="101"/>
      <c r="D41" s="99"/>
      <c r="E41" s="102"/>
      <c r="F41" s="99"/>
      <c r="G41" s="99"/>
      <c r="H41" s="103"/>
      <c r="I41" s="99"/>
      <c r="J41" s="104"/>
      <c r="K41" s="99"/>
      <c r="L41" s="50"/>
    </row>
    <row r="42" spans="1:12" ht="15.75" x14ac:dyDescent="0.2">
      <c r="A42" s="165" t="s">
        <v>2</v>
      </c>
      <c r="B42" s="166"/>
      <c r="C42" s="166"/>
      <c r="D42" s="166"/>
      <c r="E42" s="174" t="s">
        <v>9</v>
      </c>
      <c r="F42" s="174"/>
      <c r="G42" s="174"/>
      <c r="H42" s="166" t="s">
        <v>3</v>
      </c>
      <c r="I42" s="166"/>
      <c r="J42" s="166"/>
      <c r="K42" s="166" t="s">
        <v>49</v>
      </c>
      <c r="L42" s="175"/>
    </row>
    <row r="43" spans="1:12" x14ac:dyDescent="0.2">
      <c r="A43" s="48"/>
      <c r="B43" s="99"/>
      <c r="C43" s="99"/>
      <c r="D43" s="99"/>
      <c r="E43" s="99"/>
      <c r="F43" s="39"/>
      <c r="G43" s="39"/>
      <c r="H43" s="39"/>
      <c r="I43" s="39"/>
      <c r="J43" s="39"/>
      <c r="K43" s="39"/>
      <c r="L43" s="54"/>
    </row>
    <row r="44" spans="1:12" x14ac:dyDescent="0.2">
      <c r="A44" s="51"/>
      <c r="B44" s="101"/>
      <c r="C44" s="101"/>
      <c r="D44" s="101"/>
      <c r="E44" s="105"/>
      <c r="F44" s="101"/>
      <c r="G44" s="101"/>
      <c r="H44" s="106"/>
      <c r="I44" s="101"/>
      <c r="J44" s="101"/>
      <c r="K44" s="101"/>
      <c r="L44" s="53"/>
    </row>
    <row r="45" spans="1:12" x14ac:dyDescent="0.2">
      <c r="A45" s="51"/>
      <c r="B45" s="101"/>
      <c r="C45" s="101"/>
      <c r="D45" s="101"/>
      <c r="E45" s="105"/>
      <c r="F45" s="101"/>
      <c r="G45" s="101"/>
      <c r="H45" s="106"/>
      <c r="I45" s="101"/>
      <c r="J45" s="101"/>
      <c r="K45" s="101"/>
      <c r="L45" s="53"/>
    </row>
    <row r="46" spans="1:12" x14ac:dyDescent="0.2">
      <c r="A46" s="51"/>
      <c r="B46" s="101"/>
      <c r="C46" s="101"/>
      <c r="D46" s="101"/>
      <c r="E46" s="105"/>
      <c r="F46" s="101"/>
      <c r="G46" s="101"/>
      <c r="H46" s="106"/>
      <c r="I46" s="101"/>
      <c r="J46" s="101"/>
      <c r="K46" s="101"/>
      <c r="L46" s="53"/>
    </row>
    <row r="47" spans="1:12" x14ac:dyDescent="0.2">
      <c r="A47" s="51"/>
      <c r="B47" s="101"/>
      <c r="C47" s="101"/>
      <c r="D47" s="101"/>
      <c r="E47" s="105"/>
      <c r="F47" s="101"/>
      <c r="G47" s="101"/>
      <c r="H47" s="106"/>
      <c r="I47" s="101"/>
      <c r="J47" s="101"/>
      <c r="K47" s="101"/>
      <c r="L47" s="53"/>
    </row>
    <row r="48" spans="1:12" ht="16.5" thickBot="1" x14ac:dyDescent="0.25">
      <c r="A48" s="161" t="s">
        <v>35</v>
      </c>
      <c r="B48" s="162"/>
      <c r="C48" s="162"/>
      <c r="D48" s="162"/>
      <c r="E48" s="118" t="str">
        <f>G17</f>
        <v>Рассолов Д. М. (1К, г. Курск)</v>
      </c>
      <c r="F48" s="118"/>
      <c r="G48" s="118"/>
      <c r="H48" s="118" t="str">
        <f>G18</f>
        <v>Синельникова Т. С. (ВК, г. Воронеж)</v>
      </c>
      <c r="I48" s="118"/>
      <c r="J48" s="118"/>
      <c r="K48" s="118" t="str">
        <f>G19</f>
        <v>Елеферов А.В. (ВК, г. Воронеж)</v>
      </c>
      <c r="L48" s="119"/>
    </row>
    <row r="49" spans="1:27" s="19" customFormat="1" ht="13.5" thickTop="1" x14ac:dyDescent="0.2">
      <c r="A49" s="2"/>
      <c r="B49" s="52"/>
      <c r="C49" s="52"/>
      <c r="D49" s="2"/>
      <c r="F49" s="2"/>
      <c r="G49" s="2"/>
      <c r="H49" s="43"/>
      <c r="I49" s="2"/>
      <c r="J49" s="4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</sheetData>
  <mergeCells count="47">
    <mergeCell ref="A48:D48"/>
    <mergeCell ref="G32:L32"/>
    <mergeCell ref="A42:D42"/>
    <mergeCell ref="A33:D33"/>
    <mergeCell ref="A34:D34"/>
    <mergeCell ref="A36:D36"/>
    <mergeCell ref="A37:D37"/>
    <mergeCell ref="A39:D39"/>
    <mergeCell ref="A40:D40"/>
    <mergeCell ref="A35:D35"/>
    <mergeCell ref="A32:D32"/>
    <mergeCell ref="E42:G42"/>
    <mergeCell ref="E48:G48"/>
    <mergeCell ref="H42:J42"/>
    <mergeCell ref="H48:J48"/>
    <mergeCell ref="K42:L42"/>
    <mergeCell ref="A6:L6"/>
    <mergeCell ref="A11:L11"/>
    <mergeCell ref="H15:L15"/>
    <mergeCell ref="A9:L9"/>
    <mergeCell ref="A10:L10"/>
    <mergeCell ref="A7:L7"/>
    <mergeCell ref="A14:D14"/>
    <mergeCell ref="A15:G15"/>
    <mergeCell ref="A12:L12"/>
    <mergeCell ref="L21:L22"/>
    <mergeCell ref="D21:D22"/>
    <mergeCell ref="A13:D13"/>
    <mergeCell ref="G21:G22"/>
    <mergeCell ref="A21:A22"/>
    <mergeCell ref="B21:B22"/>
    <mergeCell ref="K48:L48"/>
    <mergeCell ref="E21:E22"/>
    <mergeCell ref="F21:F22"/>
    <mergeCell ref="A1:L1"/>
    <mergeCell ref="A2:L2"/>
    <mergeCell ref="A4:L4"/>
    <mergeCell ref="A5:L5"/>
    <mergeCell ref="A3:L3"/>
    <mergeCell ref="H21:H22"/>
    <mergeCell ref="H16:L16"/>
    <mergeCell ref="H17:L17"/>
    <mergeCell ref="H18:L18"/>
    <mergeCell ref="C21:C22"/>
    <mergeCell ref="I21:I22"/>
    <mergeCell ref="J21:J22"/>
    <mergeCell ref="K21:K22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I27 J26 J28:J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2022-10-04T10:42:05Z</dcterms:modified>
</cp:coreProperties>
</file>