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16.1 ЧПФО, ППФО (Фристайл), Ижевск, 30.07-02.08.2023\"/>
    </mc:Choice>
  </mc:AlternateContent>
  <xr:revisionPtr revIDLastSave="0" documentId="13_ncr:1_{0B410B12-EE8B-43AB-854F-0CE8C2C8FD40}" xr6:coauthVersionLast="47" xr6:coauthVersionMax="47" xr10:uidLastSave="{00000000-0000-0000-0000-000000000000}"/>
  <bookViews>
    <workbookView xWindow="384" yWindow="384" windowWidth="11472" windowHeight="11808" tabRatio="787" xr2:uid="{00000000-000D-0000-FFFF-FFFF00000000}"/>
  </bookViews>
  <sheets>
    <sheet name="Мужчины" sheetId="124" r:id="rId1"/>
  </sheets>
  <definedNames>
    <definedName name="_xlnm.Print_Titles" localSheetId="0">Мужчины!$21:$21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24" l="1"/>
  <c r="N35" i="124"/>
  <c r="N34" i="124"/>
  <c r="N33" i="124"/>
  <c r="H31" i="124" a="1"/>
  <c r="H31" i="124" s="1"/>
  <c r="L45" i="124" l="1"/>
  <c r="G45" i="124"/>
  <c r="D45" i="124"/>
  <c r="N37" i="124"/>
  <c r="H37" i="124"/>
  <c r="N36" i="124"/>
  <c r="H36" i="124"/>
  <c r="H35" i="124"/>
  <c r="H34" i="124"/>
  <c r="N32" i="124"/>
  <c r="N31" i="1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<sst xmlns="http://schemas.openxmlformats.org/spreadsheetml/2006/main" count="88" uniqueCount="73">
  <si>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</si>
  <si>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</si>
  <si>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</si>
  <si>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</si>
  <si>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</si>
  <si>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</si>
  <si>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</si>
  <si>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</si>
  <si>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</si>
  <si>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</si>
  <si>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</si>
  <si>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</si>
  <si>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</si>
  <si>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</si>
  <si>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</si>
  <si>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</si>
  <si>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</si>
  <si>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</si>
  <si>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</si>
  <si>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</si>
  <si>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</si>
  <si>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</si>
  <si>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</si>
  <si>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</si>
  <si>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</si>
  <si>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</si>
  <si>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</si>
  <si>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</si>
  <si>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</si>
  <si>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</si>
  <si>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</si>
  <si>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</si>
  <si>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</si>
  <si>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</si>
  <si>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</si>
  <si>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</si>
  <si>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КОНТРОЛЬНОЕ ВРЕМЯ (МИН):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</si>
  <si>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</si>
  <si>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</si>
  <si>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</si>
  <si>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</si>
  <si>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</si>
  <si>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</si>
  <si>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ВМХ - фристайл - парк (или парк - смешанный)</t>
  </si>
  <si>
    <t>№ ВРВС: 0080061612Я</t>
  </si>
  <si>
    <t>РЕЗУЛЬТАТ ОЧКИ</t>
  </si>
  <si>
    <t>РЕЗУЛЬТАТ И МЕСТО В КВАЛИФИКАЦИТ</t>
  </si>
  <si>
    <t>РЕЗУЛЬТАТ В ФИНАЛЕ</t>
  </si>
  <si>
    <t>1 ПОПЫТКА</t>
  </si>
  <si>
    <t>2 ПОПЫТКА</t>
  </si>
  <si>
    <t>Министерство по физической культуре и спорту Удмуртской Республики</t>
  </si>
  <si>
    <t>Федерация велосипедного спорта Удмуртской Республики</t>
  </si>
  <si>
    <t>МУЖЧИНЫ</t>
  </si>
  <si>
    <t>МЕСТО ПРОВЕДЕНИЯ: УДМУРТСКАЯ РЕСПУБЛИКА, Орджоникидзе 1г</t>
  </si>
  <si>
    <t>ДАТА ПРОВЕДЕНИЯ: 30 ИЮНЯ 2023 ГОДА</t>
  </si>
  <si>
    <t>15:00</t>
  </si>
  <si>
    <t>16:00</t>
  </si>
  <si>
    <t>№ ЕКП 2023: 29890</t>
  </si>
  <si>
    <t>СУДЬЯ НА ФИНИШЕ:</t>
  </si>
  <si>
    <t xml:space="preserve">ШАКЛЕИН В.А. (1К, г. ИЖЕВСК) </t>
  </si>
  <si>
    <t xml:space="preserve">ПИРОЖКОВА И. В. (1К, г. ИЖЕВСК) </t>
  </si>
  <si>
    <t xml:space="preserve">ЖДАНОВ В.С. (1К, г. ИЖЕВСК) </t>
  </si>
  <si>
    <t>НАЗВАНИЕ ТРАССЫ / РЕГ.НОМЕР: "СЕТИ ПАРК"</t>
  </si>
  <si>
    <t>Казаков Александр</t>
  </si>
  <si>
    <t>Лаптев Николай</t>
  </si>
  <si>
    <t>Шадрин Вадим</t>
  </si>
  <si>
    <t>Кондаков Андрей</t>
  </si>
  <si>
    <t>Шадрин Роман</t>
  </si>
  <si>
    <t>Мещеряков Арсений</t>
  </si>
  <si>
    <t>б/р</t>
  </si>
  <si>
    <t>Удмуртская республика</t>
  </si>
  <si>
    <t>Пермский край</t>
  </si>
  <si>
    <t>Межрегиональные соревнования (ЧПФО)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</si>
</sst>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7">
    <xf numFmtId="0" fontId="0" fillId="0" borderId="0" xfId="0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9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14" fontId="6" fillId="0" borderId="1" xfId="2" applyNumberFormat="1" applyFont="1" applyBorder="1" applyAlignment="1">
      <alignment horizontal="center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49" fontId="10" fillId="3" borderId="37" xfId="2" applyNumberFormat="1" applyFont="1" applyFill="1" applyBorder="1" applyAlignment="1">
      <alignment horizontal="center" vertical="center" wrapText="1"/>
    </xf>
    <xf numFmtId="49" fontId="10" fillId="3" borderId="38" xfId="2" applyNumberFormat="1" applyFont="1" applyFill="1" applyBorder="1" applyAlignment="1">
      <alignment horizontal="center" vertical="center" wrapText="1"/>
    </xf>
    <xf numFmtId="49" fontId="10" fillId="3" borderId="32" xfId="2" applyNumberFormat="1" applyFont="1" applyFill="1" applyBorder="1" applyAlignment="1">
      <alignment horizontal="center" vertical="center" wrapText="1"/>
    </xf>
    <xf numFmtId="49" fontId="10" fillId="3" borderId="33" xfId="2" applyNumberFormat="1" applyFont="1" applyFill="1" applyBorder="1" applyAlignment="1">
      <alignment horizontal="center" vertical="center" wrapText="1"/>
    </xf>
    <xf numFmtId="49" fontId="10" fillId="3" borderId="35" xfId="2" applyNumberFormat="1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3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49" fontId="10" fillId="2" borderId="35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 5" xfId="13" xr:uid="{0B17F6D5-C8AA-4FAB-B036-E085AC6F9953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106680</xdr:rowOff>
    </xdr:from>
    <xdr:to>
      <xdr:col>3</xdr:col>
      <xdr:colOff>586428</xdr:colOff>
      <xdr:row>5</xdr:row>
      <xdr:rowOff>167640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E1E0443-6479-4483-A2BE-1FE1985F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06680"/>
          <a:ext cx="2232348" cy="1356360"/>
        </a:xfrm>
        <a:prstGeom prst="rect">
          <a:avLst/>
        </a:prstGeom>
      </xdr:spPr>
    </xdr:pic>
    <xdr:clientData/>
  </xdr:twoCellAnchor>
  <xdr:twoCellAnchor editAs="oneCell">
    <xdr:from>
      <xdr:col>11</xdr:col>
      <xdr:colOff>487680</xdr:colOff>
      <xdr:row>1</xdr:row>
      <xdr:rowOff>121920</xdr:rowOff>
    </xdr:from>
    <xdr:to>
      <xdr:col>13</xdr:col>
      <xdr:colOff>558188</xdr:colOff>
      <xdr:row>5</xdr:row>
      <xdr:rowOff>106680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19B67CFA-C389-408B-B254-37F1A757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560" y="381000"/>
          <a:ext cx="1716428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CDE8-464A-416A-B6A4-0B7B9131F2EE}">
  <sheetPr>
    <tabColor theme="3" tint="-0.249977111117893"/>
    <pageSetUpPr fitToPage="1"/>
  </sheetPr>
  <dimension ref="A1:U46"/>
  <sheetViews>
    <sheetView tabSelected="1" view="pageBreakPreview" zoomScale="60" zoomScaleNormal="60" workbookViewId="0">
      <selection activeCell="D18" sqref="D18"/>
    </sheetView>
  </sheetViews>
  <sheetFormatPr defaultColWidth="9.109375" defaultRowHeight="13.8" x14ac:dyDescent="0.25"/>
  <cols>
    <col min="1" max="1" width="7" style="1" customWidth="1"/>
    <col min="2" max="2" width="7.77734375" style="86" customWidth="1"/>
    <col min="3" max="3" width="12.109375" style="86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88671875" style="54" customWidth="1"/>
    <col min="9" max="11" width="9.88671875" style="1" customWidth="1"/>
    <col min="12" max="12" width="10.109375" style="54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54"/>
    <col min="22" max="16384" width="9.109375" style="1"/>
  </cols>
  <sheetData>
    <row r="1" spans="1:21" customFormat="1" ht="19.95" customHeight="1" x14ac:dyDescent="0.25">
      <c r="A1" s="132" t="s">
        <v>50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83"/>
      <c r="P1" s="80"/>
    </row>
    <row r="2" spans="1:21" customFormat="1" ht="19.95" customHeight="1" x14ac:dyDescent="0.25">
      <c r="A2" s="132" t="s">
        <v>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83"/>
      <c r="P2" s="80"/>
    </row>
    <row r="3" spans="1:21" customFormat="1" ht="19.9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83"/>
      <c r="P3" s="80"/>
    </row>
    <row r="4" spans="1:21" ht="19.9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21" ht="19.9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Q5"/>
    </row>
    <row r="6" spans="1:21" s="2" customFormat="1" ht="19.95" customHeight="1" x14ac:dyDescent="0.25">
      <c r="A6" s="134" t="s">
        <v>72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S6" s="66"/>
      <c r="T6" s="66"/>
      <c r="U6" s="66"/>
    </row>
    <row r="7" spans="1:21" s="2" customFormat="1" ht="19.95" customHeight="1" x14ac:dyDescent="0.25">
      <c r="A7" s="135" t="s">
        <v>11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S7" s="66"/>
      <c r="T7" s="66"/>
      <c r="U7" s="66"/>
    </row>
    <row r="8" spans="1:21" s="2" customFormat="1" ht="19.95" customHeight="1" thickBot="1" x14ac:dyDescent="0.3">
      <c r="A8" s="136" t="s">
        <v>31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S8" s="66"/>
      <c r="T8" s="66"/>
      <c r="U8" s="66"/>
    </row>
    <row r="9" spans="1:21" ht="19.95" customHeight="1" thickTop="1" x14ac:dyDescent="0.25">
      <c r="A9" s="137" t="s">
        <v>29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</row>
    <row r="10" spans="1:21" ht="19.95" customHeight="1" x14ac:dyDescent="0.25">
      <c r="A10" s="140" t="s">
        <v>43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1:21" ht="19.95" customHeight="1" x14ac:dyDescent="0.25">
      <c r="A11" s="140" t="s">
        <v>52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21" ht="7.5" customHeight="1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21" ht="15.6" x14ac:dyDescent="0.25">
      <c r="A13" s="145" t="s">
        <v>53</v>
      </c>
      <c r="B13" s="146"/>
      <c r="C13" s="146"/>
      <c r="D13" s="146"/>
      <c r="E13" s="4"/>
      <c r="F13" s="4"/>
      <c r="G13" s="84" t="s">
        <v>37</v>
      </c>
      <c r="H13" s="55" t="s">
        <v>55</v>
      </c>
      <c r="I13" s="4"/>
      <c r="J13" s="4"/>
      <c r="K13" s="4"/>
      <c r="L13" s="55"/>
      <c r="M13" s="5"/>
      <c r="N13" s="52" t="s">
        <v>44</v>
      </c>
    </row>
    <row r="14" spans="1:21" ht="15.6" x14ac:dyDescent="0.25">
      <c r="A14" s="106" t="s">
        <v>54</v>
      </c>
      <c r="B14" s="107"/>
      <c r="C14" s="107"/>
      <c r="D14" s="107"/>
      <c r="E14" s="6"/>
      <c r="F14" s="6"/>
      <c r="G14" s="68" t="s">
        <v>38</v>
      </c>
      <c r="H14" s="56" t="s">
        <v>56</v>
      </c>
      <c r="I14" s="6"/>
      <c r="J14" s="6"/>
      <c r="K14" s="6"/>
      <c r="L14" s="56"/>
      <c r="M14" s="7"/>
      <c r="N14" s="53" t="s">
        <v>57</v>
      </c>
    </row>
    <row r="15" spans="1:2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09"/>
      <c r="J15" s="109"/>
      <c r="K15" s="109"/>
      <c r="L15" s="109"/>
      <c r="M15" s="109"/>
      <c r="N15" s="112"/>
    </row>
    <row r="16" spans="1:21" ht="14.4" x14ac:dyDescent="0.25">
      <c r="A16" s="8" t="s">
        <v>12</v>
      </c>
      <c r="B16" s="9"/>
      <c r="C16" s="9"/>
      <c r="D16" s="10"/>
      <c r="E16" s="11"/>
      <c r="F16" s="10"/>
      <c r="G16" s="49"/>
      <c r="H16" s="113" t="s">
        <v>62</v>
      </c>
      <c r="I16" s="114"/>
      <c r="J16" s="114"/>
      <c r="K16" s="114"/>
      <c r="L16" s="114"/>
      <c r="M16" s="114"/>
      <c r="N16" s="115"/>
    </row>
    <row r="17" spans="1:21" ht="14.4" x14ac:dyDescent="0.25">
      <c r="A17" s="8" t="s">
        <v>13</v>
      </c>
      <c r="B17" s="9"/>
      <c r="C17" s="9"/>
      <c r="D17" s="12"/>
      <c r="E17" s="11"/>
      <c r="F17" s="10"/>
      <c r="G17" s="50" t="s">
        <v>59</v>
      </c>
      <c r="H17" s="64" t="s">
        <v>35</v>
      </c>
      <c r="I17" s="39"/>
      <c r="J17" s="39"/>
      <c r="K17" s="39"/>
      <c r="L17" s="57"/>
      <c r="M17" s="39"/>
      <c r="N17" s="51"/>
    </row>
    <row r="18" spans="1:21" ht="14.4" x14ac:dyDescent="0.25">
      <c r="A18" s="30" t="s">
        <v>14</v>
      </c>
      <c r="B18" s="9"/>
      <c r="C18" s="9"/>
      <c r="D18" s="12"/>
      <c r="E18" s="11"/>
      <c r="F18" s="10"/>
      <c r="G18" s="50" t="s">
        <v>60</v>
      </c>
      <c r="H18" s="64" t="s">
        <v>36</v>
      </c>
      <c r="I18" s="39"/>
      <c r="J18" s="39"/>
      <c r="K18" s="39"/>
      <c r="L18" s="57"/>
      <c r="M18" s="39"/>
      <c r="N18" s="51"/>
    </row>
    <row r="19" spans="1:21" ht="15" thickBot="1" x14ac:dyDescent="0.3">
      <c r="A19" s="8" t="s">
        <v>58</v>
      </c>
      <c r="B19" s="13"/>
      <c r="C19" s="13"/>
      <c r="D19" s="14"/>
      <c r="E19" s="14"/>
      <c r="F19" s="14"/>
      <c r="G19" s="50" t="s">
        <v>61</v>
      </c>
      <c r="H19" s="65"/>
      <c r="I19" s="40"/>
      <c r="J19" s="40"/>
      <c r="K19" s="40"/>
      <c r="L19" s="58"/>
      <c r="M19" s="37"/>
      <c r="N19" s="38"/>
    </row>
    <row r="20" spans="1:21" ht="7.5" customHeight="1" thickTop="1" thickBot="1" x14ac:dyDescent="0.3">
      <c r="A20" s="16"/>
      <c r="B20" s="15"/>
      <c r="C20" s="15"/>
      <c r="D20" s="16"/>
      <c r="E20" s="16"/>
      <c r="F20" s="16"/>
      <c r="G20" s="16"/>
      <c r="H20" s="59"/>
      <c r="I20" s="16"/>
      <c r="J20" s="16"/>
      <c r="K20" s="16"/>
      <c r="L20" s="59"/>
      <c r="M20" s="16"/>
      <c r="N20" s="16"/>
    </row>
    <row r="21" spans="1:21" s="17" customFormat="1" ht="20.25" customHeight="1" thickTop="1" x14ac:dyDescent="0.25">
      <c r="A21" s="123" t="s">
        <v>4</v>
      </c>
      <c r="B21" s="125" t="s">
        <v>8</v>
      </c>
      <c r="C21" s="125" t="s">
        <v>28</v>
      </c>
      <c r="D21" s="125" t="s">
        <v>1</v>
      </c>
      <c r="E21" s="125" t="s">
        <v>26</v>
      </c>
      <c r="F21" s="125" t="s">
        <v>5</v>
      </c>
      <c r="G21" s="125" t="s">
        <v>9</v>
      </c>
      <c r="H21" s="116" t="s">
        <v>46</v>
      </c>
      <c r="I21" s="117"/>
      <c r="J21" s="120" t="s">
        <v>47</v>
      </c>
      <c r="K21" s="120"/>
      <c r="L21" s="143" t="s">
        <v>45</v>
      </c>
      <c r="M21" s="127" t="s">
        <v>30</v>
      </c>
      <c r="N21" s="121" t="s">
        <v>10</v>
      </c>
      <c r="P21" s="77"/>
      <c r="S21" s="67"/>
      <c r="T21" s="67"/>
      <c r="U21" s="67"/>
    </row>
    <row r="22" spans="1:21" s="17" customFormat="1" ht="17.25" customHeight="1" x14ac:dyDescent="0.25">
      <c r="A22" s="124"/>
      <c r="B22" s="126"/>
      <c r="C22" s="126"/>
      <c r="D22" s="126"/>
      <c r="E22" s="126"/>
      <c r="F22" s="126"/>
      <c r="G22" s="126"/>
      <c r="H22" s="118"/>
      <c r="I22" s="119"/>
      <c r="J22" s="94" t="s">
        <v>48</v>
      </c>
      <c r="K22" s="94" t="s">
        <v>49</v>
      </c>
      <c r="L22" s="144"/>
      <c r="M22" s="128"/>
      <c r="N22" s="122"/>
      <c r="P22" s="77"/>
      <c r="S22" s="67"/>
      <c r="T22" s="67"/>
      <c r="U22" s="67"/>
    </row>
    <row r="23" spans="1:21" ht="16.8" customHeight="1" x14ac:dyDescent="0.25">
      <c r="A23" s="42">
        <v>1</v>
      </c>
      <c r="B23" s="41"/>
      <c r="C23" s="41">
        <v>10107375344</v>
      </c>
      <c r="D23" s="69" t="s">
        <v>63</v>
      </c>
      <c r="E23" s="72">
        <v>38257</v>
      </c>
      <c r="F23" s="41" t="s">
        <v>23</v>
      </c>
      <c r="G23" s="41" t="s">
        <v>70</v>
      </c>
      <c r="H23" s="79">
        <v>60</v>
      </c>
      <c r="I23" s="81">
        <v>1</v>
      </c>
      <c r="J23" s="81"/>
      <c r="K23" s="81"/>
      <c r="L23" s="79">
        <v>60</v>
      </c>
      <c r="M23" s="82" t="s">
        <v>23</v>
      </c>
      <c r="N23" s="48"/>
      <c r="P23" s="77"/>
      <c r="Q23" s="17"/>
      <c r="R23" s="17"/>
      <c r="S23" s="67"/>
      <c r="T23" s="67"/>
      <c r="U23" s="67"/>
    </row>
    <row r="24" spans="1:21" ht="16.8" customHeight="1" x14ac:dyDescent="0.25">
      <c r="A24" s="42">
        <v>2</v>
      </c>
      <c r="B24" s="41"/>
      <c r="C24" s="41"/>
      <c r="D24" s="69" t="s">
        <v>64</v>
      </c>
      <c r="E24" s="72">
        <v>37257</v>
      </c>
      <c r="F24" s="41" t="s">
        <v>25</v>
      </c>
      <c r="G24" s="41" t="s">
        <v>70</v>
      </c>
      <c r="H24" s="79">
        <v>55</v>
      </c>
      <c r="I24" s="81">
        <v>2</v>
      </c>
      <c r="J24" s="81"/>
      <c r="K24" s="81"/>
      <c r="L24" s="79">
        <v>55</v>
      </c>
      <c r="M24" s="82" t="s">
        <v>23</v>
      </c>
      <c r="N24" s="48"/>
      <c r="P24" s="77"/>
      <c r="Q24" s="17"/>
      <c r="R24" s="17"/>
      <c r="S24" s="67"/>
      <c r="T24" s="67"/>
      <c r="U24" s="67"/>
    </row>
    <row r="25" spans="1:21" ht="16.8" customHeight="1" x14ac:dyDescent="0.25">
      <c r="A25" s="42">
        <v>3</v>
      </c>
      <c r="B25" s="41"/>
      <c r="C25" s="41"/>
      <c r="D25" s="69" t="s">
        <v>65</v>
      </c>
      <c r="E25" s="72">
        <v>37257</v>
      </c>
      <c r="F25" s="41" t="s">
        <v>69</v>
      </c>
      <c r="G25" s="41" t="s">
        <v>70</v>
      </c>
      <c r="H25" s="79">
        <v>54</v>
      </c>
      <c r="I25" s="81">
        <v>3</v>
      </c>
      <c r="J25" s="81"/>
      <c r="K25" s="81"/>
      <c r="L25" s="79">
        <v>54</v>
      </c>
      <c r="M25" s="82" t="s">
        <v>23</v>
      </c>
      <c r="N25" s="48"/>
      <c r="P25" s="77"/>
      <c r="Q25" s="17"/>
      <c r="R25" s="17"/>
      <c r="S25" s="67"/>
      <c r="T25" s="67"/>
      <c r="U25" s="67"/>
    </row>
    <row r="26" spans="1:21" ht="16.8" customHeight="1" x14ac:dyDescent="0.25">
      <c r="A26" s="42">
        <v>4</v>
      </c>
      <c r="B26" s="41"/>
      <c r="C26" s="41"/>
      <c r="D26" s="69" t="s">
        <v>66</v>
      </c>
      <c r="E26" s="72">
        <v>37622</v>
      </c>
      <c r="F26" s="41" t="s">
        <v>69</v>
      </c>
      <c r="G26" s="41" t="s">
        <v>71</v>
      </c>
      <c r="H26" s="79">
        <v>52</v>
      </c>
      <c r="I26" s="81">
        <v>4</v>
      </c>
      <c r="J26" s="81"/>
      <c r="K26" s="81"/>
      <c r="L26" s="79">
        <v>52</v>
      </c>
      <c r="M26" s="82" t="s">
        <v>23</v>
      </c>
      <c r="N26" s="48"/>
      <c r="P26" s="77"/>
      <c r="Q26" s="17"/>
      <c r="R26" s="17"/>
      <c r="S26" s="67"/>
      <c r="T26" s="67"/>
      <c r="U26" s="67"/>
    </row>
    <row r="27" spans="1:21" ht="16.8" customHeight="1" x14ac:dyDescent="0.25">
      <c r="A27" s="42">
        <v>5</v>
      </c>
      <c r="B27" s="41"/>
      <c r="C27" s="41"/>
      <c r="D27" s="69" t="s">
        <v>67</v>
      </c>
      <c r="E27" s="72">
        <v>37622</v>
      </c>
      <c r="F27" s="41" t="s">
        <v>16</v>
      </c>
      <c r="G27" s="41" t="s">
        <v>70</v>
      </c>
      <c r="H27" s="79">
        <v>48</v>
      </c>
      <c r="I27" s="81">
        <v>5</v>
      </c>
      <c r="J27" s="81"/>
      <c r="K27" s="81"/>
      <c r="L27" s="79">
        <v>48</v>
      </c>
      <c r="M27" s="82" t="s">
        <v>23</v>
      </c>
      <c r="N27" s="48"/>
      <c r="P27" s="77"/>
      <c r="Q27" s="17"/>
      <c r="R27" s="17"/>
      <c r="S27" s="67"/>
      <c r="T27" s="67"/>
      <c r="U27" s="67"/>
    </row>
    <row r="28" spans="1:21" ht="16.8" customHeight="1" x14ac:dyDescent="0.25">
      <c r="A28" s="42">
        <v>6</v>
      </c>
      <c r="B28" s="41"/>
      <c r="C28" s="41"/>
      <c r="D28" s="69" t="s">
        <v>68</v>
      </c>
      <c r="E28" s="72">
        <v>37987</v>
      </c>
      <c r="F28" s="41" t="s">
        <v>34</v>
      </c>
      <c r="G28" s="41" t="s">
        <v>70</v>
      </c>
      <c r="H28" s="79">
        <v>45</v>
      </c>
      <c r="I28" s="81">
        <v>6</v>
      </c>
      <c r="J28" s="81"/>
      <c r="K28" s="81"/>
      <c r="L28" s="79">
        <v>45</v>
      </c>
      <c r="M28" s="82" t="s">
        <v>23</v>
      </c>
      <c r="N28" s="48"/>
      <c r="P28" s="77"/>
      <c r="Q28" s="17"/>
      <c r="R28" s="17"/>
      <c r="S28" s="67"/>
      <c r="T28" s="67"/>
      <c r="U28" s="67"/>
    </row>
    <row r="29" spans="1:21" ht="7.5" customHeight="1" thickBot="1" x14ac:dyDescent="0.35">
      <c r="A29" s="18"/>
      <c r="B29" s="19"/>
      <c r="C29" s="18"/>
      <c r="D29" s="20"/>
      <c r="E29" s="21"/>
      <c r="F29" s="22"/>
      <c r="G29" s="21"/>
      <c r="H29" s="60"/>
      <c r="I29" s="23"/>
      <c r="J29" s="23"/>
      <c r="K29" s="23"/>
      <c r="L29" s="60"/>
      <c r="M29" s="23"/>
      <c r="N29" s="23"/>
      <c r="P29" s="77"/>
      <c r="Q29" s="17"/>
      <c r="R29" s="17"/>
      <c r="S29" s="67"/>
      <c r="T29" s="67"/>
      <c r="U29" s="67"/>
    </row>
    <row r="30" spans="1:21" ht="15" thickTop="1" x14ac:dyDescent="0.25">
      <c r="A30" s="98" t="s">
        <v>2</v>
      </c>
      <c r="B30" s="99"/>
      <c r="C30" s="99"/>
      <c r="D30" s="99"/>
      <c r="E30" s="31"/>
      <c r="F30" s="31"/>
      <c r="G30" s="99" t="s">
        <v>3</v>
      </c>
      <c r="H30" s="99"/>
      <c r="I30" s="99"/>
      <c r="J30" s="99"/>
      <c r="K30" s="99"/>
      <c r="L30" s="99"/>
      <c r="M30" s="99"/>
      <c r="N30" s="100"/>
      <c r="P30" s="77"/>
      <c r="Q30" s="17"/>
      <c r="R30" s="17"/>
      <c r="S30" s="67"/>
      <c r="T30" s="67"/>
      <c r="U30" s="67"/>
    </row>
    <row r="31" spans="1:21" ht="14.4" x14ac:dyDescent="0.25">
      <c r="A31" s="33" t="s">
        <v>39</v>
      </c>
      <c r="B31" s="27"/>
      <c r="C31" s="43"/>
      <c r="D31" s="34"/>
      <c r="E31" s="3"/>
      <c r="F31" s="3"/>
      <c r="G31" s="24" t="s">
        <v>24</v>
      </c>
      <c r="H31" s="71" cm="1">
        <f t="array" ref="H31">SUM(1/COUNTIF(G23:G28,G23:G28))</f>
        <v>2</v>
      </c>
      <c r="I31" s="45"/>
      <c r="J31" s="91"/>
      <c r="K31" s="91"/>
      <c r="L31" s="61"/>
      <c r="M31" s="24" t="s">
        <v>22</v>
      </c>
      <c r="N31" s="95">
        <f>COUNTIF(F$21:F125,"ЗМС")</f>
        <v>0</v>
      </c>
      <c r="P31" s="77"/>
      <c r="Q31" s="17"/>
      <c r="R31" s="17"/>
      <c r="S31" s="67"/>
      <c r="T31" s="67"/>
      <c r="U31" s="67"/>
    </row>
    <row r="32" spans="1:21" ht="14.4" x14ac:dyDescent="0.25">
      <c r="A32" s="33" t="s">
        <v>40</v>
      </c>
      <c r="B32" s="27"/>
      <c r="C32" s="44"/>
      <c r="D32" s="34"/>
      <c r="E32" s="32"/>
      <c r="F32" s="32"/>
      <c r="G32" s="24" t="s">
        <v>17</v>
      </c>
      <c r="H32" s="70">
        <v>6</v>
      </c>
      <c r="I32" s="46"/>
      <c r="J32" s="92"/>
      <c r="K32" s="92"/>
      <c r="L32" s="62"/>
      <c r="M32" s="24" t="s">
        <v>15</v>
      </c>
      <c r="N32" s="95">
        <f>COUNTIF(F$21:F125,"МСМК")</f>
        <v>0</v>
      </c>
      <c r="P32" s="77"/>
      <c r="Q32" s="17"/>
      <c r="R32" s="17"/>
      <c r="S32" s="67"/>
      <c r="T32" s="67"/>
      <c r="U32" s="67"/>
    </row>
    <row r="33" spans="1:21" ht="14.4" x14ac:dyDescent="0.25">
      <c r="A33" s="33" t="s">
        <v>41</v>
      </c>
      <c r="B33" s="27"/>
      <c r="C33" s="27"/>
      <c r="D33" s="34"/>
      <c r="E33" s="32"/>
      <c r="F33" s="32"/>
      <c r="G33" s="24" t="s">
        <v>18</v>
      </c>
      <c r="H33" s="70">
        <v>6</v>
      </c>
      <c r="I33" s="46"/>
      <c r="J33" s="92"/>
      <c r="K33" s="92"/>
      <c r="L33" s="62"/>
      <c r="M33" s="24" t="s">
        <v>16</v>
      </c>
      <c r="N33" s="95">
        <f>COUNTIF(F$21:F46,"МС")</f>
        <v>1</v>
      </c>
      <c r="P33" s="77"/>
      <c r="Q33" s="17"/>
      <c r="R33" s="17"/>
      <c r="S33" s="67"/>
      <c r="T33" s="67"/>
      <c r="U33" s="67"/>
    </row>
    <row r="34" spans="1:21" ht="14.4" x14ac:dyDescent="0.25">
      <c r="A34" s="33" t="s">
        <v>42</v>
      </c>
      <c r="B34" s="27"/>
      <c r="C34" s="27"/>
      <c r="D34" s="34"/>
      <c r="E34" s="32"/>
      <c r="F34" s="32"/>
      <c r="G34" s="24" t="s">
        <v>19</v>
      </c>
      <c r="H34" s="70">
        <f>COUNT(A23:A28)</f>
        <v>6</v>
      </c>
      <c r="I34" s="46"/>
      <c r="J34" s="92"/>
      <c r="K34" s="92"/>
      <c r="L34" s="62"/>
      <c r="M34" s="24" t="s">
        <v>23</v>
      </c>
      <c r="N34" s="95">
        <f>COUNTIF(F$20:F46,"КМС")</f>
        <v>1</v>
      </c>
      <c r="P34" s="77"/>
      <c r="Q34" s="17"/>
      <c r="R34" s="17"/>
      <c r="S34" s="67"/>
      <c r="T34" s="67"/>
      <c r="U34" s="67"/>
    </row>
    <row r="35" spans="1:21" ht="14.4" x14ac:dyDescent="0.25">
      <c r="A35" s="35"/>
      <c r="B35" s="27"/>
      <c r="C35" s="27"/>
      <c r="D35" s="34"/>
      <c r="G35" s="24" t="s">
        <v>20</v>
      </c>
      <c r="H35" s="70">
        <f>COUNTIF(A23:A28,"НФ")</f>
        <v>0</v>
      </c>
      <c r="I35" s="46"/>
      <c r="J35" s="92"/>
      <c r="K35" s="92"/>
      <c r="L35" s="62"/>
      <c r="M35" s="24" t="s">
        <v>25</v>
      </c>
      <c r="N35" s="95">
        <f>COUNTIF(F$23:F124,"1 СР")</f>
        <v>1</v>
      </c>
      <c r="P35" s="77"/>
      <c r="Q35" s="17"/>
      <c r="R35" s="17"/>
      <c r="S35" s="67"/>
      <c r="T35" s="67"/>
      <c r="U35" s="67"/>
    </row>
    <row r="36" spans="1:21" ht="14.4" x14ac:dyDescent="0.25">
      <c r="A36" s="36"/>
      <c r="B36" s="14"/>
      <c r="C36" s="13"/>
      <c r="D36" s="34"/>
      <c r="G36" s="24" t="s">
        <v>27</v>
      </c>
      <c r="H36" s="70">
        <f>COUNTIF(A23:A28,"ДСКВ")</f>
        <v>0</v>
      </c>
      <c r="I36" s="46"/>
      <c r="J36" s="92"/>
      <c r="K36" s="92"/>
      <c r="L36" s="62"/>
      <c r="M36" s="24" t="s">
        <v>34</v>
      </c>
      <c r="N36" s="95">
        <f>COUNTIF(F$23:F124,"2 СР")</f>
        <v>1</v>
      </c>
    </row>
    <row r="37" spans="1:21" ht="14.4" x14ac:dyDescent="0.25">
      <c r="A37" s="26"/>
      <c r="B37" s="27"/>
      <c r="C37" s="27"/>
      <c r="D37" s="34"/>
      <c r="E37" s="32"/>
      <c r="F37" s="32"/>
      <c r="G37" s="24" t="s">
        <v>21</v>
      </c>
      <c r="H37" s="70">
        <f>COUNTIF(A23:A28,"НС")</f>
        <v>0</v>
      </c>
      <c r="I37" s="47"/>
      <c r="J37" s="93"/>
      <c r="K37" s="93"/>
      <c r="L37" s="63"/>
      <c r="M37" s="24" t="s">
        <v>33</v>
      </c>
      <c r="N37" s="95">
        <f>COUNTIF(F$23:F124,"3 СР")</f>
        <v>0</v>
      </c>
    </row>
    <row r="38" spans="1:21" ht="5.25" customHeight="1" x14ac:dyDescent="0.25">
      <c r="A38" s="26"/>
      <c r="B38" s="27"/>
      <c r="C38" s="27"/>
      <c r="D38" s="27"/>
      <c r="E38" s="27"/>
      <c r="F38" s="27"/>
      <c r="G38" s="14"/>
      <c r="H38" s="28"/>
      <c r="I38" s="28"/>
      <c r="J38" s="28"/>
      <c r="K38" s="28"/>
      <c r="L38" s="28"/>
      <c r="M38" s="29"/>
      <c r="N38" s="25"/>
    </row>
    <row r="39" spans="1:21" ht="15.6" x14ac:dyDescent="0.25">
      <c r="A39" s="73"/>
      <c r="B39" s="74"/>
      <c r="C39" s="74"/>
      <c r="D39" s="101" t="s">
        <v>7</v>
      </c>
      <c r="E39" s="101"/>
      <c r="F39" s="101"/>
      <c r="G39" s="101" t="s">
        <v>32</v>
      </c>
      <c r="H39" s="101"/>
      <c r="I39" s="101"/>
      <c r="J39" s="89"/>
      <c r="K39" s="89"/>
      <c r="L39" s="101" t="str">
        <f>A19</f>
        <v>СУДЬЯ НА ФИНИШЕ:</v>
      </c>
      <c r="M39" s="101"/>
      <c r="N39" s="102"/>
    </row>
    <row r="40" spans="1:21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1:21" x14ac:dyDescent="0.25">
      <c r="A41" s="85"/>
      <c r="D41" s="86"/>
      <c r="E41" s="86"/>
      <c r="F41" s="86"/>
      <c r="G41" s="86"/>
      <c r="H41" s="58"/>
      <c r="I41" s="86"/>
      <c r="J41" s="90"/>
      <c r="K41" s="90"/>
      <c r="L41" s="58"/>
      <c r="M41" s="86"/>
      <c r="N41" s="87"/>
    </row>
    <row r="42" spans="1:21" x14ac:dyDescent="0.25">
      <c r="A42" s="85"/>
      <c r="D42" s="86"/>
      <c r="E42" s="86"/>
      <c r="F42" s="86"/>
      <c r="G42" s="86"/>
      <c r="H42" s="58"/>
      <c r="I42" s="86"/>
      <c r="J42" s="90"/>
      <c r="K42" s="90"/>
      <c r="L42" s="58"/>
      <c r="M42" s="86"/>
      <c r="N42" s="87"/>
    </row>
    <row r="43" spans="1:21" x14ac:dyDescent="0.25">
      <c r="A43" s="85"/>
      <c r="D43" s="86"/>
      <c r="E43" s="86"/>
      <c r="F43" s="86"/>
      <c r="G43" s="86"/>
      <c r="H43" s="58"/>
      <c r="I43" s="86"/>
      <c r="J43" s="90"/>
      <c r="K43" s="90"/>
      <c r="L43" s="58"/>
      <c r="M43" s="86"/>
      <c r="N43" s="87"/>
    </row>
    <row r="44" spans="1:21" x14ac:dyDescent="0.25">
      <c r="A44" s="85"/>
      <c r="D44" s="86"/>
      <c r="E44" s="86"/>
      <c r="F44" s="86"/>
      <c r="G44" s="86"/>
      <c r="H44" s="58"/>
      <c r="I44" s="86"/>
      <c r="J44" s="90"/>
      <c r="K44" s="90"/>
      <c r="L44" s="58"/>
      <c r="M44" s="86"/>
      <c r="N44" s="87"/>
    </row>
    <row r="45" spans="1:21" s="77" customFormat="1" ht="13.8" customHeight="1" thickBot="1" x14ac:dyDescent="0.3">
      <c r="A45" s="75"/>
      <c r="B45" s="76"/>
      <c r="C45" s="76"/>
      <c r="D45" s="96" t="str">
        <f>G17</f>
        <v xml:space="preserve">ШАКЛЕИН В.А. (1К, г. ИЖЕВСК) </v>
      </c>
      <c r="E45" s="96"/>
      <c r="F45" s="96"/>
      <c r="G45" s="96" t="str">
        <f>G18</f>
        <v xml:space="preserve">ПИРОЖКОВА И. В. (1К, г. ИЖЕВСК) </v>
      </c>
      <c r="H45" s="96"/>
      <c r="I45" s="96"/>
      <c r="J45" s="88"/>
      <c r="K45" s="88"/>
      <c r="L45" s="96" t="str">
        <f>G19</f>
        <v xml:space="preserve">ЖДАНОВ В.С. (1К, г. ИЖЕВСК) </v>
      </c>
      <c r="M45" s="96"/>
      <c r="N45" s="97"/>
      <c r="S45" s="78"/>
      <c r="T45" s="78"/>
      <c r="U45" s="78"/>
    </row>
    <row r="46" spans="1:21" ht="14.4" thickTop="1" x14ac:dyDescent="0.25"/>
  </sheetData>
  <mergeCells count="39">
    <mergeCell ref="A13:D13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4:D14"/>
    <mergeCell ref="A15:G15"/>
    <mergeCell ref="H15:N15"/>
    <mergeCell ref="H16:N16"/>
    <mergeCell ref="H21:I22"/>
    <mergeCell ref="J21:K21"/>
    <mergeCell ref="N21:N22"/>
    <mergeCell ref="A21:A22"/>
    <mergeCell ref="B21:B22"/>
    <mergeCell ref="C21:C22"/>
    <mergeCell ref="M21:M22"/>
    <mergeCell ref="D21:D22"/>
    <mergeCell ref="E21:E22"/>
    <mergeCell ref="F21:F22"/>
    <mergeCell ref="G21:G22"/>
    <mergeCell ref="L21:L22"/>
    <mergeCell ref="D45:F45"/>
    <mergeCell ref="G45:I45"/>
    <mergeCell ref="L45:N45"/>
    <mergeCell ref="A30:D30"/>
    <mergeCell ref="G30:N30"/>
    <mergeCell ref="D39:F39"/>
    <mergeCell ref="G39:I39"/>
    <mergeCell ref="L39:N39"/>
    <mergeCell ref="A40:E40"/>
    <mergeCell ref="F40:N40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9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Мужчины</vt:lpstr>
      <vt:lpstr>Мужчины!Заголовки_для_печати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2023-09-13T10:26:01Z</cp:lastPrinted>
  <dcterms:created xsi:type="dcterms:W3CDTF">1996-10-08T23:32:33Z</dcterms:created>
  <dcterms:modified xsi:type="dcterms:W3CDTF">2023-10-16T11:59:45Z</dcterms:modified>
</cp:coreProperties>
</file>