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showInkAnnotation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Арсен\Desktop\2022 Шоссе\"/>
    </mc:Choice>
  </mc:AlternateContent>
  <bookViews>
    <workbookView xWindow="-105" yWindow="-105" windowWidth="20730" windowHeight="11760" tabRatio="789"/>
  </bookViews>
  <sheets>
    <sheet name="Критериум" sheetId="91" r:id="rId1"/>
  </sheets>
  <definedNames>
    <definedName name="_xlnm.Print_Titles" localSheetId="0">Критериум!$21:$22</definedName>
    <definedName name="_xlnm.Print_Area" localSheetId="0">Критериум!$A$1:$V$74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S35" i="91" l="1"/>
  <c r="S36" i="91"/>
  <c r="S23" i="91" l="1"/>
  <c r="H63" i="91" l="1"/>
  <c r="S27" i="91"/>
  <c r="S28" i="91"/>
  <c r="S29" i="91"/>
  <c r="S30" i="91"/>
  <c r="S31" i="91"/>
  <c r="S32" i="91"/>
  <c r="S33" i="91"/>
  <c r="S34" i="91"/>
  <c r="I74" i="91" l="1"/>
  <c r="E74" i="91"/>
  <c r="V66" i="91" l="1"/>
  <c r="V65" i="91"/>
  <c r="V64" i="91"/>
  <c r="V63" i="91"/>
  <c r="V62" i="91"/>
  <c r="V61" i="91"/>
  <c r="V60" i="91"/>
  <c r="H66" i="91"/>
  <c r="H65" i="91"/>
  <c r="H64" i="91"/>
  <c r="H62" i="91" l="1"/>
  <c r="H61" i="91" s="1"/>
  <c r="S74" i="91"/>
  <c r="S24" i="91"/>
  <c r="S25" i="91"/>
  <c r="S26" i="91"/>
</calcChain>
</file>

<file path=xl/sharedStrings.xml><?xml version="1.0" encoding="utf-8"?>
<sst xmlns="http://schemas.openxmlformats.org/spreadsheetml/2006/main" count="239" uniqueCount="150">
  <si>
    <t>Министерство спорта Российской Федерации</t>
  </si>
  <si>
    <t>ТЕХНИЧЕСКИЕ ДАННЫЕ ТРАССЫ:</t>
  </si>
  <si>
    <t>ФАМИЛИЯ ИМЯ</t>
  </si>
  <si>
    <t>ТЕХНИЧЕСКИЙ ДЕЛЕГАТ</t>
  </si>
  <si>
    <t>ГЛАВНЫЙ СЕКРЕТАРЬ</t>
  </si>
  <si>
    <t>ПОГОДНЫЕ УСЛОВИЯ</t>
  </si>
  <si>
    <t>СТАТИСТИКА ГОНКИ</t>
  </si>
  <si>
    <t>МЕСТО</t>
  </si>
  <si>
    <t>РАЗРЯД,
ЗВАНИЕ</t>
  </si>
  <si>
    <t>ИНФОРМАЦИЯ О ЖЮРИ И ГСК СОРЕВНОВАНИЙ:</t>
  </si>
  <si>
    <t>Федерация велосипедного спорта России</t>
  </si>
  <si>
    <t>ГЛАВНЫЙ СУДЬЯ</t>
  </si>
  <si>
    <t>НОМЕР</t>
  </si>
  <si>
    <t>ТЕРРИТОРИАЛЬНАЯ ПРИНАДЛЕЖНОСТЬ</t>
  </si>
  <si>
    <t>ПРИМЕЧАНИЕ</t>
  </si>
  <si>
    <t>СУДЬЯ НА ФИНИШЕ:</t>
  </si>
  <si>
    <t>по велосипедному спорту</t>
  </si>
  <si>
    <t>ОЧКИ НА ПРОМЕЖУТОЧНЫХ ФИНИШАХ</t>
  </si>
  <si>
    <t>ТЕХНИЧЕСКИЙ ДЕЛЕГАТ ФВСР:</t>
  </si>
  <si>
    <t>ГЛАВНЫЙ СУДЬЯ:</t>
  </si>
  <si>
    <t>ГЛАВНЫЙ СЕКРЕТАРЬ:</t>
  </si>
  <si>
    <t>МСМК</t>
  </si>
  <si>
    <t>ИТОГОВЫЙ ПРОТОКОЛ</t>
  </si>
  <si>
    <t>МС</t>
  </si>
  <si>
    <t>ВЫПОЛНЕНИЕ НТУ ЕВСК</t>
  </si>
  <si>
    <t>РЕЗУЛЬТАТ очки</t>
  </si>
  <si>
    <t>Доп. Инфо</t>
  </si>
  <si>
    <t>Заявлено</t>
  </si>
  <si>
    <t>Стартовало</t>
  </si>
  <si>
    <t>Финишировало</t>
  </si>
  <si>
    <t>Н. финишировало</t>
  </si>
  <si>
    <t>Н. стартовало</t>
  </si>
  <si>
    <t>ЗМС</t>
  </si>
  <si>
    <t>КМС</t>
  </si>
  <si>
    <t>Субъектов РФ</t>
  </si>
  <si>
    <t>Дисквалифицировано</t>
  </si>
  <si>
    <t>ДАТА РОЖД.</t>
  </si>
  <si>
    <t>МАКСИМАЛЬНЫЙ ПЕРЕПАД (HD):</t>
  </si>
  <si>
    <t>ДИСТАНЦИЯ: ДЛИНА КРУГА/КРУГОВ</t>
  </si>
  <si>
    <t>шоссе - критериум 20-40 км</t>
  </si>
  <si>
    <t>1 СР</t>
  </si>
  <si>
    <t>Место на основном финише</t>
  </si>
  <si>
    <t>UCI ID</t>
  </si>
  <si>
    <t/>
  </si>
  <si>
    <t>№ ВРВС: 0080721811С</t>
  </si>
  <si>
    <t>СУДЬЯ НА ФИНИШЕ</t>
  </si>
  <si>
    <t>2 СР</t>
  </si>
  <si>
    <t>3 СР</t>
  </si>
  <si>
    <t>ВСЕРОССИЙСКИЕ СОРЕВНОВАНИЯ</t>
  </si>
  <si>
    <t>Юноши 15-16 лет</t>
  </si>
  <si>
    <t xml:space="preserve">СУММА ПОЛОЖИТЕЛЬНЫХ ПЕРЕПАДОВ ВЫСОТЫ НА ДИСТАНЦИИ (ТС): </t>
  </si>
  <si>
    <t>НАЗВАНИЕ ТРАССЫ / РЕГ. НОМЕР: пр.Комсомольский</t>
  </si>
  <si>
    <t>НФ</t>
  </si>
  <si>
    <t>19.06.2007</t>
  </si>
  <si>
    <t>24.08.2007</t>
  </si>
  <si>
    <t>Осадки: без осадков</t>
  </si>
  <si>
    <r>
      <rPr>
        <b/>
        <sz val="11"/>
        <rFont val="Calibri"/>
        <family val="2"/>
        <charset val="204"/>
        <scheme val="minor"/>
      </rPr>
      <t>МЕСТО ПРОВЕДЕНИЯ</t>
    </r>
    <r>
      <rPr>
        <sz val="11"/>
        <rFont val="Calibri"/>
        <family val="2"/>
        <charset val="204"/>
        <scheme val="minor"/>
      </rPr>
      <t>: г. Выкса</t>
    </r>
  </si>
  <si>
    <t>Министерство спорта Нижегородской области</t>
  </si>
  <si>
    <t xml:space="preserve">Региональная физкультурно-спортивная общественная организация </t>
  </si>
  <si>
    <t>Управление физической культуры и спорта администрации городского округа город Выкса Нижегородской области</t>
  </si>
  <si>
    <t>памяти ЗТР В.В.Гришина и в честь ЗМС Ю.В. Баринова</t>
  </si>
  <si>
    <t>ДАТА ПРОВЕДЕНИЯ: 30 июля 2022 года</t>
  </si>
  <si>
    <t xml:space="preserve">НАЧАЛО ГОНКИ: 12ч 00м </t>
  </si>
  <si>
    <t>ОКОНЧАНИЕ ГОНКИ: 13ч 00м</t>
  </si>
  <si>
    <t>№ ЕКП 2022: 15185</t>
  </si>
  <si>
    <t>1,0 км/30</t>
  </si>
  <si>
    <t>ЖДАНКИН К.В. (1К, г.Выкса]</t>
  </si>
  <si>
    <t>ЖАРИНОВА О.В. (ВК, г.Выкса)</t>
  </si>
  <si>
    <t>КАРЦЕВ M.E. (BK, г.Ульяновск)</t>
  </si>
  <si>
    <t>ЖОГЛО Ефим</t>
  </si>
  <si>
    <t>02.02.2006</t>
  </si>
  <si>
    <t>Воронежская область</t>
  </si>
  <si>
    <t>БУДИГАЙ Александр</t>
  </si>
  <si>
    <t>16.11.2006</t>
  </si>
  <si>
    <t>Орловская область</t>
  </si>
  <si>
    <t>ОСИПОВ Максим</t>
  </si>
  <si>
    <t>09.08.2006</t>
  </si>
  <si>
    <t>Псковская область</t>
  </si>
  <si>
    <t>КАТАРЖНОВ Михаил</t>
  </si>
  <si>
    <t>21.11.2006</t>
  </si>
  <si>
    <t>ПРОДЧЕНКО Павел</t>
  </si>
  <si>
    <t>13.02.2007</t>
  </si>
  <si>
    <t>КУДРЯВЦЕВ ИЕОрь</t>
  </si>
  <si>
    <t>05.06.2006</t>
  </si>
  <si>
    <t>ВАХТЕРОВ Илья</t>
  </si>
  <si>
    <t>21.06.2006</t>
  </si>
  <si>
    <t>МАСЛЕННИКОВ Дмитрий</t>
  </si>
  <si>
    <t>ВАСИЛЬЕВ Артем</t>
  </si>
  <si>
    <t>23.08.2007</t>
  </si>
  <si>
    <t>РУДАКОВ Ееор</t>
  </si>
  <si>
    <t>12.07.2006</t>
  </si>
  <si>
    <t>КАРПУНИН Дмитрий</t>
  </si>
  <si>
    <t>26.09.2007</t>
  </si>
  <si>
    <t>Нижегородская область</t>
  </si>
  <si>
    <t>КРИСАНОВ Кирилл</t>
  </si>
  <si>
    <t>04.10.2007</t>
  </si>
  <si>
    <t>ВОРГАНОВ Максим</t>
  </si>
  <si>
    <t>20.09.2007</t>
  </si>
  <si>
    <t>ПОЛЕХИН Артем</t>
  </si>
  <si>
    <t>28.03.2006</t>
  </si>
  <si>
    <t>АСАНОВ Мустафа</t>
  </si>
  <si>
    <t>17.12.2007</t>
  </si>
  <si>
    <t>Ульяновская область</t>
  </si>
  <si>
    <t>САФИУЛЛИН Динар</t>
  </si>
  <si>
    <t>25.10.2007</t>
  </si>
  <si>
    <t>ЖИВЕЧКОВ Илья</t>
  </si>
  <si>
    <t>С2.08.2007</t>
  </si>
  <si>
    <t>КУДРЯШОВ Александр</t>
  </si>
  <si>
    <t>21.10.2007</t>
  </si>
  <si>
    <t>ГОЛУБЕВ Матвей</t>
  </si>
  <si>
    <t>05.10.2006</t>
  </si>
  <si>
    <t>МАРИН Денис</t>
  </si>
  <si>
    <t>21,01.2007</t>
  </si>
  <si>
    <t>ЛАКЕЕВ Николай</t>
  </si>
  <si>
    <t>12.12.2007</t>
  </si>
  <si>
    <t>ПАНКРАТОВ Иван</t>
  </si>
  <si>
    <t>19.01.2007</t>
  </si>
  <si>
    <t>АГЕЕВ Артем</t>
  </si>
  <si>
    <t>10.11.2007</t>
  </si>
  <si>
    <t>ВЕТЧИНИН Илья</t>
  </si>
  <si>
    <t>РОСТОВЦЕВ Дмитрий</t>
  </si>
  <si>
    <t>28.04.2006</t>
  </si>
  <si>
    <t>ПОЛЕЩУК Илья</t>
  </si>
  <si>
    <t>27.10.2006</t>
  </si>
  <si>
    <t>Ростовская область</t>
  </si>
  <si>
    <t>ЕЛФИМОВ Илья</t>
  </si>
  <si>
    <t>16.07.2006</t>
  </si>
  <si>
    <t>АНТОНОВ Виктор</t>
  </si>
  <si>
    <t>24.12.2006</t>
  </si>
  <si>
    <t>Респубика Мордовия</t>
  </si>
  <si>
    <t>МИНЛИКАЕВ Кирилл</t>
  </si>
  <si>
    <t>07.09.2007</t>
  </si>
  <si>
    <t>ЕПИХИН Александр</t>
  </si>
  <si>
    <t>16,07.2008</t>
  </si>
  <si>
    <t>Тульская область</t>
  </si>
  <si>
    <t>ПУРИНОВ Святослав</t>
  </si>
  <si>
    <t>04.03.2007</t>
  </si>
  <si>
    <t>Московская область</t>
  </si>
  <si>
    <t>АРКИЛОВИЧ Роман</t>
  </si>
  <si>
    <t>07.02.2007</t>
  </si>
  <si>
    <t>МАЛЯНОВ Семен</t>
  </si>
  <si>
    <t>31.08.2006</t>
  </si>
  <si>
    <t>Саратовская область</t>
  </si>
  <si>
    <t>ЛОБЧУК Дмитрий</t>
  </si>
  <si>
    <t>06.06,2006</t>
  </si>
  <si>
    <t>АБРАМОВ Матвей</t>
  </si>
  <si>
    <t>02.08.2007</t>
  </si>
  <si>
    <t>Температура: +25</t>
  </si>
  <si>
    <t>Влажность: 39 %</t>
  </si>
  <si>
    <t>Ветер: 3 м/с (с/з)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</si>
</sst>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"/>
  </numFmts>
  <fonts count="20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0"/>
      <name val="Arial Cyr"/>
      <charset val="204"/>
    </font>
    <font>
      <sz val="10"/>
      <color indexed="8"/>
      <name val="Arial"/>
      <family val="2"/>
      <charset val="204"/>
    </font>
    <font>
      <sz val="12"/>
      <color indexed="8"/>
      <name val="Calibri"/>
      <family val="2"/>
      <charset val="204"/>
      <scheme val="minor"/>
    </font>
    <font>
      <sz val="9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0">
    <xf numFmtId="0" fontId="0" fillId="0" borderId="0"/>
    <xf numFmtId="0" fontId="4" fillId="0" borderId="0"/>
    <xf numFmtId="0" fontId="3" fillId="0" borderId="0"/>
    <xf numFmtId="0" fontId="2" fillId="0" borderId="0"/>
    <xf numFmtId="0" fontId="16" fillId="0" borderId="0"/>
    <xf numFmtId="0" fontId="2" fillId="0" borderId="0"/>
    <xf numFmtId="0" fontId="2" fillId="0" borderId="0"/>
    <xf numFmtId="0" fontId="1" fillId="0" borderId="0"/>
    <xf numFmtId="0" fontId="17" fillId="0" borderId="0"/>
    <xf numFmtId="0" fontId="2" fillId="0" borderId="0"/>
  </cellStyleXfs>
  <cellXfs count="148">
    <xf numFmtId="0" fontId="0" fillId="0" borderId="0" xfId="0"/>
    <xf numFmtId="0" fontId="5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12" fillId="0" borderId="2" xfId="0" applyFont="1" applyBorder="1" applyAlignment="1">
      <alignment vertical="center"/>
    </xf>
    <xf numFmtId="0" fontId="12" fillId="0" borderId="3" xfId="0" applyFont="1" applyBorder="1" applyAlignment="1">
      <alignment vertical="center"/>
    </xf>
    <xf numFmtId="0" fontId="12" fillId="0" borderId="5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12" fillId="0" borderId="5" xfId="0" applyFont="1" applyBorder="1" applyAlignment="1">
      <alignment horizontal="right" vertical="center"/>
    </xf>
    <xf numFmtId="0" fontId="11" fillId="0" borderId="4" xfId="0" applyFont="1" applyBorder="1" applyAlignment="1">
      <alignment horizontal="left" vertical="center"/>
    </xf>
    <xf numFmtId="0" fontId="12" fillId="0" borderId="5" xfId="0" applyFont="1" applyFill="1" applyBorder="1" applyAlignment="1">
      <alignment vertical="center"/>
    </xf>
    <xf numFmtId="0" fontId="12" fillId="0" borderId="5" xfId="0" applyFont="1" applyFill="1" applyBorder="1" applyAlignment="1">
      <alignment horizontal="right" vertical="center"/>
    </xf>
    <xf numFmtId="0" fontId="12" fillId="0" borderId="3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49" fontId="12" fillId="0" borderId="0" xfId="0" applyNumberFormat="1" applyFont="1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11" fillId="0" borderId="14" xfId="0" applyFont="1" applyFill="1" applyBorder="1" applyAlignment="1">
      <alignment horizontal="left" vertical="center"/>
    </xf>
    <xf numFmtId="0" fontId="11" fillId="0" borderId="16" xfId="0" applyFont="1" applyFill="1" applyBorder="1" applyAlignment="1">
      <alignment vertical="center"/>
    </xf>
    <xf numFmtId="49" fontId="12" fillId="0" borderId="17" xfId="0" applyNumberFormat="1" applyFont="1" applyFill="1" applyBorder="1" applyAlignment="1">
      <alignment horizontal="right" vertical="center"/>
    </xf>
    <xf numFmtId="0" fontId="12" fillId="0" borderId="2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5" xfId="0" applyFont="1" applyBorder="1" applyAlignment="1">
      <alignment vertical="center"/>
    </xf>
    <xf numFmtId="0" fontId="12" fillId="0" borderId="21" xfId="0" applyFont="1" applyBorder="1" applyAlignment="1">
      <alignment vertical="center"/>
    </xf>
    <xf numFmtId="0" fontId="12" fillId="0" borderId="21" xfId="0" applyFont="1" applyBorder="1" applyAlignment="1">
      <alignment horizontal="right" vertical="center"/>
    </xf>
    <xf numFmtId="0" fontId="12" fillId="0" borderId="21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5" xfId="0" applyFont="1" applyBorder="1" applyAlignment="1">
      <alignment horizontal="left" vertical="center"/>
    </xf>
    <xf numFmtId="49" fontId="12" fillId="0" borderId="4" xfId="0" applyNumberFormat="1" applyFont="1" applyBorder="1" applyAlignment="1">
      <alignment horizontal="left" vertical="center"/>
    </xf>
    <xf numFmtId="0" fontId="12" fillId="0" borderId="16" xfId="0" applyFont="1" applyBorder="1" applyAlignment="1">
      <alignment horizontal="center" vertical="center"/>
    </xf>
    <xf numFmtId="1" fontId="18" fillId="0" borderId="1" xfId="9" applyNumberFormat="1" applyFont="1" applyFill="1" applyBorder="1" applyAlignment="1">
      <alignment horizontal="center" vertical="center" wrapText="1"/>
    </xf>
    <xf numFmtId="0" fontId="15" fillId="0" borderId="1" xfId="0" applyNumberFormat="1" applyFont="1" applyFill="1" applyBorder="1" applyAlignment="1" applyProtection="1">
      <alignment horizontal="center" vertical="center"/>
    </xf>
    <xf numFmtId="0" fontId="15" fillId="0" borderId="19" xfId="0" applyNumberFormat="1" applyFont="1" applyFill="1" applyBorder="1" applyAlignment="1" applyProtection="1">
      <alignment horizontal="center" vertical="center"/>
    </xf>
    <xf numFmtId="0" fontId="12" fillId="0" borderId="12" xfId="0" applyFont="1" applyBorder="1" applyAlignment="1">
      <alignment vertical="center"/>
    </xf>
    <xf numFmtId="0" fontId="12" fillId="0" borderId="5" xfId="0" applyFont="1" applyFill="1" applyBorder="1" applyAlignment="1">
      <alignment horizontal="center" vertical="center"/>
    </xf>
    <xf numFmtId="0" fontId="19" fillId="0" borderId="0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0" fontId="11" fillId="0" borderId="20" xfId="0" applyFont="1" applyFill="1" applyBorder="1" applyAlignment="1">
      <alignment vertical="center"/>
    </xf>
    <xf numFmtId="0" fontId="11" fillId="0" borderId="23" xfId="0" applyFont="1" applyBorder="1" applyAlignment="1">
      <alignment horizontal="left" vertical="center"/>
    </xf>
    <xf numFmtId="0" fontId="12" fillId="0" borderId="21" xfId="0" applyFont="1" applyBorder="1" applyAlignment="1">
      <alignment horizontal="left" vertical="center"/>
    </xf>
    <xf numFmtId="49" fontId="12" fillId="0" borderId="22" xfId="0" applyNumberFormat="1" applyFont="1" applyFill="1" applyBorder="1" applyAlignment="1">
      <alignment horizontal="right" vertical="center"/>
    </xf>
    <xf numFmtId="0" fontId="15" fillId="0" borderId="18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8" fillId="0" borderId="1" xfId="8" applyFont="1" applyFill="1" applyBorder="1" applyAlignment="1">
      <alignment vertical="center" wrapText="1"/>
    </xf>
    <xf numFmtId="164" fontId="15" fillId="0" borderId="1" xfId="0" applyNumberFormat="1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right" vertical="center"/>
    </xf>
    <xf numFmtId="0" fontId="14" fillId="0" borderId="13" xfId="0" applyFont="1" applyBorder="1" applyAlignment="1">
      <alignment horizontal="right" vertical="center"/>
    </xf>
    <xf numFmtId="0" fontId="14" fillId="0" borderId="3" xfId="0" applyFont="1" applyBorder="1" applyAlignment="1">
      <alignment horizontal="right" vertical="center"/>
    </xf>
    <xf numFmtId="0" fontId="14" fillId="0" borderId="15" xfId="0" applyFont="1" applyBorder="1" applyAlignment="1">
      <alignment horizontal="right" vertical="center"/>
    </xf>
    <xf numFmtId="49" fontId="12" fillId="0" borderId="2" xfId="0" applyNumberFormat="1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5" fillId="0" borderId="6" xfId="0" applyFont="1" applyBorder="1" applyAlignment="1">
      <alignment horizontal="right" vertical="center"/>
    </xf>
    <xf numFmtId="0" fontId="12" fillId="0" borderId="6" xfId="0" applyFont="1" applyBorder="1" applyAlignment="1">
      <alignment horizontal="center" vertical="center"/>
    </xf>
    <xf numFmtId="0" fontId="15" fillId="0" borderId="21" xfId="0" applyFont="1" applyBorder="1" applyAlignment="1">
      <alignment horizontal="center" vertical="center"/>
    </xf>
    <xf numFmtId="14" fontId="12" fillId="0" borderId="2" xfId="0" applyNumberFormat="1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14" fontId="12" fillId="0" borderId="2" xfId="0" applyNumberFormat="1" applyFont="1" applyBorder="1" applyAlignment="1">
      <alignment vertical="center"/>
    </xf>
    <xf numFmtId="14" fontId="12" fillId="0" borderId="3" xfId="0" applyNumberFormat="1" applyFont="1" applyBorder="1" applyAlignment="1">
      <alignment vertical="center"/>
    </xf>
    <xf numFmtId="14" fontId="12" fillId="0" borderId="5" xfId="0" applyNumberFormat="1" applyFont="1" applyFill="1" applyBorder="1" applyAlignment="1">
      <alignment vertical="center"/>
    </xf>
    <xf numFmtId="14" fontId="12" fillId="0" borderId="5" xfId="0" applyNumberFormat="1" applyFont="1" applyBorder="1" applyAlignment="1">
      <alignment horizontal="right" vertical="center"/>
    </xf>
    <xf numFmtId="14" fontId="12" fillId="0" borderId="21" xfId="0" applyNumberFormat="1" applyFont="1" applyBorder="1" applyAlignment="1">
      <alignment horizontal="right" vertical="center"/>
    </xf>
    <xf numFmtId="14" fontId="5" fillId="0" borderId="25" xfId="0" applyNumberFormat="1" applyFont="1" applyBorder="1" applyAlignment="1">
      <alignment vertical="center"/>
    </xf>
    <xf numFmtId="14" fontId="18" fillId="0" borderId="1" xfId="9" applyNumberFormat="1" applyFont="1" applyFill="1" applyBorder="1" applyAlignment="1">
      <alignment horizontal="center" vertical="center" wrapText="1"/>
    </xf>
    <xf numFmtId="14" fontId="12" fillId="0" borderId="2" xfId="0" applyNumberFormat="1" applyFont="1" applyBorder="1" applyAlignment="1">
      <alignment horizontal="center" vertical="center"/>
    </xf>
    <xf numFmtId="14" fontId="12" fillId="0" borderId="0" xfId="0" applyNumberFormat="1" applyFont="1" applyBorder="1" applyAlignment="1">
      <alignment horizontal="center" vertical="center"/>
    </xf>
    <xf numFmtId="14" fontId="5" fillId="0" borderId="5" xfId="0" applyNumberFormat="1" applyFont="1" applyBorder="1" applyAlignment="1">
      <alignment vertical="center"/>
    </xf>
    <xf numFmtId="14" fontId="5" fillId="0" borderId="0" xfId="0" applyNumberFormat="1" applyFont="1" applyFill="1" applyBorder="1" applyAlignment="1">
      <alignment horizontal="center" vertical="center"/>
    </xf>
    <xf numFmtId="14" fontId="5" fillId="0" borderId="0" xfId="0" applyNumberFormat="1" applyFont="1" applyBorder="1" applyAlignment="1">
      <alignment vertical="center"/>
    </xf>
    <xf numFmtId="0" fontId="15" fillId="3" borderId="1" xfId="3" applyFont="1" applyFill="1" applyBorder="1" applyAlignment="1">
      <alignment horizontal="center" vertical="center" wrapText="1"/>
    </xf>
    <xf numFmtId="14" fontId="12" fillId="0" borderId="3" xfId="0" applyNumberFormat="1" applyFont="1" applyBorder="1" applyAlignment="1">
      <alignment horizontal="left" vertical="center"/>
    </xf>
    <xf numFmtId="0" fontId="11" fillId="0" borderId="2" xfId="0" applyFont="1" applyBorder="1" applyAlignment="1">
      <alignment horizontal="left" vertical="center"/>
    </xf>
    <xf numFmtId="0" fontId="11" fillId="0" borderId="3" xfId="0" applyFont="1" applyBorder="1" applyAlignment="1">
      <alignment horizontal="left" vertical="center"/>
    </xf>
    <xf numFmtId="0" fontId="14" fillId="0" borderId="1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4" fillId="0" borderId="13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14" fillId="0" borderId="11" xfId="0" applyFont="1" applyFill="1" applyBorder="1" applyAlignment="1">
      <alignment horizontal="center" vertical="center"/>
    </xf>
    <xf numFmtId="49" fontId="12" fillId="0" borderId="6" xfId="0" applyNumberFormat="1" applyFont="1" applyBorder="1" applyAlignment="1">
      <alignment horizontal="center" vertical="center"/>
    </xf>
    <xf numFmtId="9" fontId="12" fillId="0" borderId="6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11" fillId="2" borderId="24" xfId="0" applyFont="1" applyFill="1" applyBorder="1" applyAlignment="1">
      <alignment vertical="center"/>
    </xf>
    <xf numFmtId="0" fontId="12" fillId="0" borderId="16" xfId="0" applyFont="1" applyBorder="1" applyAlignment="1">
      <alignment vertical="center"/>
    </xf>
    <xf numFmtId="0" fontId="18" fillId="0" borderId="1" xfId="9" applyFont="1" applyFill="1" applyBorder="1" applyAlignment="1">
      <alignment horizontal="center" vertical="center" wrapText="1"/>
    </xf>
    <xf numFmtId="49" fontId="12" fillId="0" borderId="32" xfId="2" applyNumberFormat="1" applyFont="1" applyBorder="1" applyAlignment="1">
      <alignment vertical="center"/>
    </xf>
    <xf numFmtId="0" fontId="5" fillId="0" borderId="15" xfId="0" applyFont="1" applyBorder="1" applyAlignment="1">
      <alignment horizontal="right" vertical="center"/>
    </xf>
    <xf numFmtId="49" fontId="12" fillId="0" borderId="4" xfId="2" applyNumberFormat="1" applyFont="1" applyBorder="1" applyAlignment="1">
      <alignment vertical="center"/>
    </xf>
    <xf numFmtId="0" fontId="5" fillId="0" borderId="17" xfId="0" applyFont="1" applyBorder="1" applyAlignment="1">
      <alignment horizontal="right" vertical="center"/>
    </xf>
    <xf numFmtId="0" fontId="5" fillId="0" borderId="28" xfId="0" applyFont="1" applyBorder="1" applyAlignment="1">
      <alignment horizontal="right" vertical="center"/>
    </xf>
    <xf numFmtId="49" fontId="12" fillId="0" borderId="33" xfId="2" applyNumberFormat="1" applyFont="1" applyBorder="1" applyAlignment="1">
      <alignment vertical="center"/>
    </xf>
    <xf numFmtId="0" fontId="5" fillId="0" borderId="13" xfId="0" applyFont="1" applyBorder="1" applyAlignment="1">
      <alignment horizontal="right" vertical="center"/>
    </xf>
    <xf numFmtId="0" fontId="15" fillId="0" borderId="34" xfId="0" applyFont="1" applyFill="1" applyBorder="1" applyAlignment="1">
      <alignment horizontal="center" vertical="center" wrapText="1"/>
    </xf>
    <xf numFmtId="0" fontId="15" fillId="0" borderId="35" xfId="0" applyFont="1" applyFill="1" applyBorder="1" applyAlignment="1">
      <alignment horizontal="center" vertical="center"/>
    </xf>
    <xf numFmtId="0" fontId="15" fillId="3" borderId="35" xfId="3" applyFont="1" applyFill="1" applyBorder="1" applyAlignment="1">
      <alignment horizontal="center" vertical="center" wrapText="1"/>
    </xf>
    <xf numFmtId="0" fontId="18" fillId="0" borderId="35" xfId="8" applyFont="1" applyFill="1" applyBorder="1" applyAlignment="1">
      <alignment vertical="center" wrapText="1"/>
    </xf>
    <xf numFmtId="14" fontId="18" fillId="0" borderId="35" xfId="9" applyNumberFormat="1" applyFont="1" applyFill="1" applyBorder="1" applyAlignment="1">
      <alignment horizontal="center" vertical="center" wrapText="1"/>
    </xf>
    <xf numFmtId="164" fontId="15" fillId="0" borderId="35" xfId="0" applyNumberFormat="1" applyFont="1" applyFill="1" applyBorder="1" applyAlignment="1">
      <alignment horizontal="center" vertical="center" wrapText="1"/>
    </xf>
    <xf numFmtId="0" fontId="18" fillId="0" borderId="35" xfId="9" applyFont="1" applyFill="1" applyBorder="1" applyAlignment="1">
      <alignment horizontal="center" vertical="center" wrapText="1"/>
    </xf>
    <xf numFmtId="1" fontId="18" fillId="0" borderId="35" xfId="9" applyNumberFormat="1" applyFont="1" applyFill="1" applyBorder="1" applyAlignment="1">
      <alignment horizontal="center" vertical="center" wrapText="1"/>
    </xf>
    <xf numFmtId="0" fontId="15" fillId="0" borderId="35" xfId="0" applyNumberFormat="1" applyFont="1" applyFill="1" applyBorder="1" applyAlignment="1" applyProtection="1">
      <alignment horizontal="center" vertical="center"/>
    </xf>
    <xf numFmtId="0" fontId="15" fillId="0" borderId="36" xfId="0" applyNumberFormat="1" applyFont="1" applyFill="1" applyBorder="1" applyAlignment="1" applyProtection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6" fillId="2" borderId="1" xfId="3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right" vertical="center"/>
    </xf>
    <xf numFmtId="0" fontId="5" fillId="0" borderId="37" xfId="0" applyFont="1" applyFill="1" applyBorder="1" applyAlignment="1">
      <alignment horizontal="right" vertical="center"/>
    </xf>
    <xf numFmtId="0" fontId="7" fillId="0" borderId="0" xfId="0" applyFont="1" applyBorder="1" applyAlignment="1">
      <alignment horizontal="center" vertical="center"/>
    </xf>
    <xf numFmtId="0" fontId="6" fillId="2" borderId="30" xfId="3" applyFont="1" applyFill="1" applyBorder="1" applyAlignment="1">
      <alignment horizontal="center" vertical="center" wrapText="1"/>
    </xf>
    <xf numFmtId="0" fontId="6" fillId="2" borderId="1" xfId="3" applyFont="1" applyFill="1" applyBorder="1" applyAlignment="1">
      <alignment horizontal="center" vertical="center" wrapText="1"/>
    </xf>
    <xf numFmtId="0" fontId="13" fillId="0" borderId="0" xfId="0" applyNumberFormat="1" applyFont="1" applyBorder="1" applyAlignment="1">
      <alignment horizontal="center" vertical="center"/>
    </xf>
    <xf numFmtId="0" fontId="8" fillId="0" borderId="0" xfId="0" applyNumberFormat="1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14" fontId="6" fillId="2" borderId="30" xfId="3" applyNumberFormat="1" applyFont="1" applyFill="1" applyBorder="1" applyAlignment="1">
      <alignment horizontal="center" vertical="center" wrapText="1"/>
    </xf>
    <xf numFmtId="14" fontId="6" fillId="2" borderId="1" xfId="3" applyNumberFormat="1" applyFont="1" applyFill="1" applyBorder="1" applyAlignment="1">
      <alignment horizontal="center" vertical="center" wrapText="1"/>
    </xf>
    <xf numFmtId="0" fontId="11" fillId="2" borderId="16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17" xfId="0" applyFont="1" applyFill="1" applyBorder="1" applyAlignment="1">
      <alignment horizontal="center" vertical="center"/>
    </xf>
    <xf numFmtId="0" fontId="6" fillId="2" borderId="29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11" fillId="2" borderId="26" xfId="0" applyFont="1" applyFill="1" applyBorder="1" applyAlignment="1">
      <alignment horizontal="center" vertical="center"/>
    </xf>
    <xf numFmtId="0" fontId="11" fillId="2" borderId="24" xfId="0" applyFont="1" applyFill="1" applyBorder="1" applyAlignment="1">
      <alignment horizontal="center" vertical="center"/>
    </xf>
    <xf numFmtId="0" fontId="11" fillId="2" borderId="27" xfId="0" applyFont="1" applyFill="1" applyBorder="1" applyAlignment="1">
      <alignment horizontal="center" vertical="center"/>
    </xf>
    <xf numFmtId="0" fontId="14" fillId="2" borderId="5" xfId="0" applyFont="1" applyFill="1" applyBorder="1" applyAlignment="1">
      <alignment horizontal="center" vertical="center"/>
    </xf>
    <xf numFmtId="0" fontId="14" fillId="2" borderId="17" xfId="0" applyFont="1" applyFill="1" applyBorder="1" applyAlignment="1">
      <alignment horizontal="center" vertical="center"/>
    </xf>
    <xf numFmtId="0" fontId="14" fillId="2" borderId="16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20" xfId="0" applyFont="1" applyFill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6" fillId="2" borderId="30" xfId="0" applyFont="1" applyFill="1" applyBorder="1" applyAlignment="1">
      <alignment horizontal="center" vertical="center"/>
    </xf>
    <xf numFmtId="0" fontId="6" fillId="2" borderId="30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31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</cellXfs>
  <cellStyles count="10">
    <cellStyle name="Обычный" xfId="0" builtinId="0"/>
    <cellStyle name="Обычный 12" xfId="1"/>
    <cellStyle name="Обычный 2" xfId="2"/>
    <cellStyle name="Обычный 2 2" xfId="6"/>
    <cellStyle name="Обычный 2 3" xfId="5"/>
    <cellStyle name="Обычный 3" xfId="7"/>
    <cellStyle name="Обычный 4" xfId="4"/>
    <cellStyle name="Обычный_ID4938_RS" xfId="8"/>
    <cellStyle name="Обычный_ID4938_RS_1" xfId="9"/>
    <cellStyle name="Обычный_Стартовый протокол Смирнов_20101106_Results" xfId="3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76197</xdr:colOff>
      <xdr:row>0</xdr:row>
      <xdr:rowOff>32656</xdr:rowOff>
    </xdr:from>
    <xdr:to>
      <xdr:col>1</xdr:col>
      <xdr:colOff>489857</xdr:colOff>
      <xdr:row>3</xdr:row>
      <xdr:rowOff>13608</xdr:rowOff>
    </xdr:to>
    <xdr:pic>
      <xdr:nvPicPr>
        <xdr:cNvPr id="6" name="Рисунок 5">
          <a:extLst>
            <a:ext uri="{FF2B5EF4-FFF2-40B4-BE49-F238E27FC236}">
              <a16:creationId xmlns="" xmlns:a16="http://schemas.microsoft.com/office/drawing/2014/main" id="{C8A78053-2B96-4560-A460-6FDFCECE7149}"/>
            </a:ext>
          </a:extLst>
        </xdr:cNvPr>
        <xdr:cNvPicPr/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197" y="32656"/>
          <a:ext cx="876303" cy="879023"/>
        </a:xfrm>
        <a:prstGeom prst="rect">
          <a:avLst/>
        </a:prstGeom>
      </xdr:spPr>
    </xdr:pic>
    <xdr:clientData/>
  </xdr:twoCellAnchor>
  <xdr:twoCellAnchor editAs="oneCell">
    <xdr:from>
      <xdr:col>2</xdr:col>
      <xdr:colOff>267517</xdr:colOff>
      <xdr:row>0</xdr:row>
      <xdr:rowOff>97973</xdr:rowOff>
    </xdr:from>
    <xdr:to>
      <xdr:col>3</xdr:col>
      <xdr:colOff>517071</xdr:colOff>
      <xdr:row>3</xdr:row>
      <xdr:rowOff>81644</xdr:rowOff>
    </xdr:to>
    <xdr:pic>
      <xdr:nvPicPr>
        <xdr:cNvPr id="7" name="Рисунок 6">
          <a:extLst>
            <a:ext uri="{FF2B5EF4-FFF2-40B4-BE49-F238E27FC236}">
              <a16:creationId xmlns="" xmlns:a16="http://schemas.microsoft.com/office/drawing/2014/main" id="{6C61E58C-3D6F-454A-8F7B-009B27FA1AE4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60838" y="97973"/>
          <a:ext cx="1229269" cy="881742"/>
        </a:xfrm>
        <a:prstGeom prst="rect">
          <a:avLst/>
        </a:prstGeom>
      </xdr:spPr>
    </xdr:pic>
    <xdr:clientData/>
  </xdr:twoCellAnchor>
  <xdr:twoCellAnchor editAs="oneCell">
    <xdr:from>
      <xdr:col>21</xdr:col>
      <xdr:colOff>217714</xdr:colOff>
      <xdr:row>0</xdr:row>
      <xdr:rowOff>27214</xdr:rowOff>
    </xdr:from>
    <xdr:to>
      <xdr:col>21</xdr:col>
      <xdr:colOff>1140726</xdr:colOff>
      <xdr:row>3</xdr:row>
      <xdr:rowOff>42817</xdr:rowOff>
    </xdr:to>
    <xdr:pic>
      <xdr:nvPicPr>
        <xdr:cNvPr id="10" name="Рисунок 9" descr="https://storage.myseldon.com/yugo/72D29B2B9D4096B92D0290051644B4AC.pn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0571" y="27214"/>
          <a:ext cx="923012" cy="913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75"/>
  <sheetViews>
    <sheetView tabSelected="1" view="pageBreakPreview" topLeftCell="A49" zoomScale="70" zoomScaleNormal="90" zoomScaleSheetLayoutView="70" workbookViewId="0">
      <selection activeCell="L62" sqref="L62"/>
    </sheetView>
  </sheetViews>
  <sheetFormatPr defaultColWidth="9.140625" defaultRowHeight="12.75" x14ac:dyDescent="0.2"/>
  <cols>
    <col min="1" max="1" width="7" style="1" customWidth="1"/>
    <col min="2" max="2" width="7.85546875" style="13" customWidth="1"/>
    <col min="3" max="3" width="14.7109375" style="13" customWidth="1"/>
    <col min="4" max="4" width="27.85546875" style="1" customWidth="1"/>
    <col min="5" max="5" width="12.85546875" style="68" customWidth="1"/>
    <col min="6" max="6" width="11.5703125" style="1" customWidth="1"/>
    <col min="7" max="7" width="30.85546875" style="1" customWidth="1"/>
    <col min="8" max="17" width="3.7109375" style="1" customWidth="1"/>
    <col min="18" max="18" width="16.42578125" style="1" customWidth="1"/>
    <col min="19" max="19" width="10.28515625" style="1" customWidth="1"/>
    <col min="20" max="20" width="10.42578125" style="1" customWidth="1"/>
    <col min="21" max="21" width="13.140625" style="1" customWidth="1"/>
    <col min="22" max="22" width="18.7109375" style="1" customWidth="1"/>
    <col min="23" max="16384" width="9.140625" style="1"/>
  </cols>
  <sheetData>
    <row r="1" spans="1:22" ht="23.25" customHeight="1" x14ac:dyDescent="0.2">
      <c r="A1" s="108" t="s">
        <v>0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</row>
    <row r="2" spans="1:22" ht="23.25" customHeight="1" x14ac:dyDescent="0.2">
      <c r="A2" s="108" t="s">
        <v>57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  <c r="V2" s="108"/>
    </row>
    <row r="3" spans="1:22" ht="23.25" customHeight="1" x14ac:dyDescent="0.2">
      <c r="A3" s="108" t="s">
        <v>10</v>
      </c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08"/>
      <c r="R3" s="108"/>
      <c r="S3" s="108"/>
      <c r="T3" s="108"/>
      <c r="U3" s="108"/>
      <c r="V3" s="108"/>
    </row>
    <row r="4" spans="1:22" ht="23.25" customHeight="1" x14ac:dyDescent="0.2">
      <c r="A4" s="108" t="s">
        <v>58</v>
      </c>
      <c r="B4" s="108"/>
      <c r="C4" s="108"/>
      <c r="D4" s="108"/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108"/>
      <c r="P4" s="108"/>
      <c r="Q4" s="108"/>
      <c r="R4" s="108"/>
      <c r="S4" s="108"/>
      <c r="T4" s="108"/>
      <c r="U4" s="108"/>
      <c r="V4" s="108"/>
    </row>
    <row r="5" spans="1:22" ht="23.25" customHeight="1" x14ac:dyDescent="0.2">
      <c r="A5" s="108" t="s">
        <v>59</v>
      </c>
      <c r="B5" s="108"/>
      <c r="C5" s="108"/>
      <c r="D5" s="108"/>
      <c r="E5" s="108"/>
      <c r="F5" s="108"/>
      <c r="G5" s="108"/>
      <c r="H5" s="108"/>
      <c r="I5" s="108"/>
      <c r="J5" s="108"/>
      <c r="K5" s="108"/>
      <c r="L5" s="108"/>
      <c r="M5" s="108"/>
      <c r="N5" s="108"/>
      <c r="O5" s="108"/>
      <c r="P5" s="108"/>
      <c r="Q5" s="108"/>
      <c r="R5" s="108"/>
      <c r="S5" s="108"/>
      <c r="T5" s="108"/>
      <c r="U5" s="108"/>
      <c r="V5" s="108"/>
    </row>
    <row r="6" spans="1:22" s="2" customFormat="1" ht="20.25" customHeight="1" x14ac:dyDescent="0.2">
      <c r="A6" s="111" t="s">
        <v>48</v>
      </c>
      <c r="B6" s="111"/>
      <c r="C6" s="111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1"/>
      <c r="R6" s="111"/>
      <c r="S6" s="111"/>
      <c r="T6" s="111"/>
      <c r="U6" s="111"/>
      <c r="V6" s="111"/>
    </row>
    <row r="7" spans="1:22" s="2" customFormat="1" ht="18" customHeight="1" x14ac:dyDescent="0.2">
      <c r="A7" s="112" t="s">
        <v>16</v>
      </c>
      <c r="B7" s="112"/>
      <c r="C7" s="112"/>
      <c r="D7" s="112"/>
      <c r="E7" s="112"/>
      <c r="F7" s="112"/>
      <c r="G7" s="112"/>
      <c r="H7" s="112"/>
      <c r="I7" s="112"/>
      <c r="J7" s="112"/>
      <c r="K7" s="112"/>
      <c r="L7" s="112"/>
      <c r="M7" s="112"/>
      <c r="N7" s="112"/>
      <c r="O7" s="112"/>
      <c r="P7" s="112"/>
      <c r="Q7" s="112"/>
      <c r="R7" s="112"/>
      <c r="S7" s="112"/>
      <c r="T7" s="112"/>
      <c r="U7" s="112"/>
      <c r="V7" s="112"/>
    </row>
    <row r="8" spans="1:22" s="2" customFormat="1" ht="18" customHeight="1" thickBot="1" x14ac:dyDescent="0.25">
      <c r="A8" s="112" t="s">
        <v>60</v>
      </c>
      <c r="B8" s="112"/>
      <c r="C8" s="112"/>
      <c r="D8" s="112"/>
      <c r="E8" s="112"/>
      <c r="F8" s="112"/>
      <c r="G8" s="112"/>
      <c r="H8" s="112"/>
      <c r="I8" s="112"/>
      <c r="J8" s="112"/>
      <c r="K8" s="112"/>
      <c r="L8" s="112"/>
      <c r="M8" s="112"/>
      <c r="N8" s="112"/>
      <c r="O8" s="112"/>
      <c r="P8" s="112"/>
      <c r="Q8" s="112"/>
      <c r="R8" s="112"/>
      <c r="S8" s="112"/>
      <c r="T8" s="112"/>
      <c r="U8" s="112"/>
      <c r="V8" s="112"/>
    </row>
    <row r="9" spans="1:22" ht="24" customHeight="1" thickTop="1" x14ac:dyDescent="0.2">
      <c r="A9" s="113" t="s">
        <v>22</v>
      </c>
      <c r="B9" s="114"/>
      <c r="C9" s="114"/>
      <c r="D9" s="114"/>
      <c r="E9" s="114"/>
      <c r="F9" s="114"/>
      <c r="G9" s="114"/>
      <c r="H9" s="114"/>
      <c r="I9" s="114"/>
      <c r="J9" s="114"/>
      <c r="K9" s="114"/>
      <c r="L9" s="114"/>
      <c r="M9" s="114"/>
      <c r="N9" s="114"/>
      <c r="O9" s="114"/>
      <c r="P9" s="114"/>
      <c r="Q9" s="114"/>
      <c r="R9" s="114"/>
      <c r="S9" s="114"/>
      <c r="T9" s="114"/>
      <c r="U9" s="114"/>
      <c r="V9" s="115"/>
    </row>
    <row r="10" spans="1:22" ht="18" customHeight="1" x14ac:dyDescent="0.2">
      <c r="A10" s="145" t="s">
        <v>39</v>
      </c>
      <c r="B10" s="146"/>
      <c r="C10" s="146"/>
      <c r="D10" s="146"/>
      <c r="E10" s="146"/>
      <c r="F10" s="146"/>
      <c r="G10" s="146"/>
      <c r="H10" s="146"/>
      <c r="I10" s="146"/>
      <c r="J10" s="146"/>
      <c r="K10" s="146"/>
      <c r="L10" s="146"/>
      <c r="M10" s="146"/>
      <c r="N10" s="146"/>
      <c r="O10" s="146"/>
      <c r="P10" s="146"/>
      <c r="Q10" s="146"/>
      <c r="R10" s="146"/>
      <c r="S10" s="146"/>
      <c r="T10" s="146"/>
      <c r="U10" s="146"/>
      <c r="V10" s="147"/>
    </row>
    <row r="11" spans="1:22" ht="19.5" customHeight="1" x14ac:dyDescent="0.2">
      <c r="A11" s="145" t="s">
        <v>49</v>
      </c>
      <c r="B11" s="146"/>
      <c r="C11" s="146"/>
      <c r="D11" s="146"/>
      <c r="E11" s="146"/>
      <c r="F11" s="146"/>
      <c r="G11" s="146"/>
      <c r="H11" s="146"/>
      <c r="I11" s="146"/>
      <c r="J11" s="146"/>
      <c r="K11" s="146"/>
      <c r="L11" s="146"/>
      <c r="M11" s="146"/>
      <c r="N11" s="146"/>
      <c r="O11" s="146"/>
      <c r="P11" s="146"/>
      <c r="Q11" s="146"/>
      <c r="R11" s="146"/>
      <c r="S11" s="146"/>
      <c r="T11" s="146"/>
      <c r="U11" s="146"/>
      <c r="V11" s="147"/>
    </row>
    <row r="12" spans="1:22" ht="3.75" customHeight="1" x14ac:dyDescent="0.2">
      <c r="A12" s="137" t="s">
        <v>43</v>
      </c>
      <c r="B12" s="138"/>
      <c r="C12" s="138"/>
      <c r="D12" s="138"/>
      <c r="E12" s="138"/>
      <c r="F12" s="138"/>
      <c r="G12" s="138"/>
      <c r="H12" s="138"/>
      <c r="I12" s="138"/>
      <c r="J12" s="138"/>
      <c r="K12" s="138"/>
      <c r="L12" s="138"/>
      <c r="M12" s="138"/>
      <c r="N12" s="138"/>
      <c r="O12" s="138"/>
      <c r="P12" s="138"/>
      <c r="Q12" s="138"/>
      <c r="R12" s="138"/>
      <c r="S12" s="138"/>
      <c r="T12" s="138"/>
      <c r="U12" s="138"/>
      <c r="V12" s="139"/>
    </row>
    <row r="13" spans="1:22" ht="15.75" x14ac:dyDescent="0.2">
      <c r="A13" s="33" t="s">
        <v>56</v>
      </c>
      <c r="B13" s="19"/>
      <c r="C13" s="56"/>
      <c r="D13" s="55"/>
      <c r="E13" s="57"/>
      <c r="F13" s="4"/>
      <c r="G13" s="71" t="s">
        <v>62</v>
      </c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5"/>
      <c r="V13" s="46" t="s">
        <v>44</v>
      </c>
    </row>
    <row r="14" spans="1:22" ht="15.75" x14ac:dyDescent="0.2">
      <c r="A14" s="16" t="s">
        <v>61</v>
      </c>
      <c r="B14" s="12"/>
      <c r="C14" s="12"/>
      <c r="D14" s="70"/>
      <c r="E14" s="58"/>
      <c r="F14" s="5"/>
      <c r="G14" s="72" t="s">
        <v>63</v>
      </c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47"/>
      <c r="V14" s="48" t="s">
        <v>64</v>
      </c>
    </row>
    <row r="15" spans="1:22" ht="15" x14ac:dyDescent="0.2">
      <c r="A15" s="118" t="s">
        <v>9</v>
      </c>
      <c r="B15" s="119"/>
      <c r="C15" s="119"/>
      <c r="D15" s="119"/>
      <c r="E15" s="119"/>
      <c r="F15" s="119"/>
      <c r="G15" s="120"/>
      <c r="H15" s="121" t="s">
        <v>1</v>
      </c>
      <c r="I15" s="119"/>
      <c r="J15" s="119"/>
      <c r="K15" s="119"/>
      <c r="L15" s="119"/>
      <c r="M15" s="119"/>
      <c r="N15" s="119"/>
      <c r="O15" s="119"/>
      <c r="P15" s="119"/>
      <c r="Q15" s="119"/>
      <c r="R15" s="119"/>
      <c r="S15" s="119"/>
      <c r="T15" s="119"/>
      <c r="U15" s="119"/>
      <c r="V15" s="122"/>
    </row>
    <row r="16" spans="1:22" ht="15" x14ac:dyDescent="0.2">
      <c r="A16" s="17" t="s">
        <v>18</v>
      </c>
      <c r="B16" s="34"/>
      <c r="C16" s="34"/>
      <c r="D16" s="10"/>
      <c r="E16" s="59"/>
      <c r="F16" s="10"/>
      <c r="G16" s="11" t="s">
        <v>43</v>
      </c>
      <c r="H16" s="9" t="s">
        <v>51</v>
      </c>
      <c r="I16" s="27"/>
      <c r="J16" s="27"/>
      <c r="K16" s="27"/>
      <c r="L16" s="27"/>
      <c r="M16" s="27"/>
      <c r="N16" s="6"/>
      <c r="O16" s="6"/>
      <c r="P16" s="6"/>
      <c r="Q16" s="6"/>
      <c r="R16" s="6"/>
      <c r="S16" s="6"/>
      <c r="T16" s="6"/>
      <c r="U16" s="26"/>
      <c r="V16" s="18"/>
    </row>
    <row r="17" spans="1:22" ht="15" x14ac:dyDescent="0.2">
      <c r="A17" s="17" t="s">
        <v>19</v>
      </c>
      <c r="B17" s="26"/>
      <c r="C17" s="26"/>
      <c r="D17" s="7"/>
      <c r="E17" s="60"/>
      <c r="F17" s="7"/>
      <c r="G17" s="106" t="s">
        <v>66</v>
      </c>
      <c r="H17" s="9" t="s">
        <v>37</v>
      </c>
      <c r="I17" s="27"/>
      <c r="J17" s="27"/>
      <c r="K17" s="27"/>
      <c r="L17" s="27"/>
      <c r="M17" s="27"/>
      <c r="N17" s="6"/>
      <c r="O17" s="6"/>
      <c r="P17" s="6"/>
      <c r="Q17" s="6"/>
      <c r="R17" s="6"/>
      <c r="S17" s="6"/>
      <c r="T17" s="6"/>
      <c r="U17" s="26"/>
      <c r="V17" s="18"/>
    </row>
    <row r="18" spans="1:22" ht="15" x14ac:dyDescent="0.2">
      <c r="A18" s="17" t="s">
        <v>20</v>
      </c>
      <c r="B18" s="34"/>
      <c r="C18" s="34"/>
      <c r="D18" s="8"/>
      <c r="E18" s="59"/>
      <c r="F18" s="10"/>
      <c r="G18" s="106" t="s">
        <v>67</v>
      </c>
      <c r="H18" s="9" t="s">
        <v>50</v>
      </c>
      <c r="I18" s="27"/>
      <c r="J18" s="27"/>
      <c r="K18" s="27"/>
      <c r="L18" s="27"/>
      <c r="M18" s="27"/>
      <c r="N18" s="6"/>
      <c r="O18" s="6"/>
      <c r="P18" s="6"/>
      <c r="Q18" s="6"/>
      <c r="R18" s="6"/>
      <c r="S18" s="6"/>
      <c r="T18" s="6"/>
      <c r="U18" s="26"/>
      <c r="V18" s="18"/>
    </row>
    <row r="19" spans="1:22" ht="16.5" thickBot="1" x14ac:dyDescent="0.25">
      <c r="A19" s="37" t="s">
        <v>15</v>
      </c>
      <c r="B19" s="24"/>
      <c r="C19" s="24"/>
      <c r="D19" s="23"/>
      <c r="E19" s="61"/>
      <c r="F19" s="36"/>
      <c r="G19" s="107" t="s">
        <v>68</v>
      </c>
      <c r="H19" s="38" t="s">
        <v>38</v>
      </c>
      <c r="I19" s="39"/>
      <c r="J19" s="39"/>
      <c r="K19" s="39"/>
      <c r="L19" s="39"/>
      <c r="M19" s="39"/>
      <c r="N19" s="24"/>
      <c r="O19" s="22"/>
      <c r="P19" s="22"/>
      <c r="Q19" s="22"/>
      <c r="R19" s="22"/>
      <c r="S19" s="22"/>
      <c r="T19" s="22"/>
      <c r="U19" s="54">
        <v>30</v>
      </c>
      <c r="V19" s="40" t="s">
        <v>65</v>
      </c>
    </row>
    <row r="20" spans="1:22" ht="12" customHeight="1" thickTop="1" thickBot="1" x14ac:dyDescent="0.25">
      <c r="A20" s="21"/>
      <c r="B20" s="20"/>
      <c r="C20" s="20"/>
      <c r="D20" s="21"/>
      <c r="E20" s="62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:22" s="35" customFormat="1" ht="21.75" customHeight="1" thickTop="1" x14ac:dyDescent="0.2">
      <c r="A21" s="123" t="s">
        <v>7</v>
      </c>
      <c r="B21" s="109" t="s">
        <v>12</v>
      </c>
      <c r="C21" s="109" t="s">
        <v>42</v>
      </c>
      <c r="D21" s="109" t="s">
        <v>2</v>
      </c>
      <c r="E21" s="116" t="s">
        <v>36</v>
      </c>
      <c r="F21" s="109" t="s">
        <v>8</v>
      </c>
      <c r="G21" s="109" t="s">
        <v>13</v>
      </c>
      <c r="H21" s="140" t="s">
        <v>17</v>
      </c>
      <c r="I21" s="140"/>
      <c r="J21" s="140"/>
      <c r="K21" s="140"/>
      <c r="L21" s="140"/>
      <c r="M21" s="140"/>
      <c r="N21" s="140"/>
      <c r="O21" s="140"/>
      <c r="P21" s="140"/>
      <c r="Q21" s="140"/>
      <c r="R21" s="109" t="s">
        <v>41</v>
      </c>
      <c r="S21" s="109" t="s">
        <v>25</v>
      </c>
      <c r="T21" s="109" t="s">
        <v>26</v>
      </c>
      <c r="U21" s="141" t="s">
        <v>24</v>
      </c>
      <c r="V21" s="143" t="s">
        <v>14</v>
      </c>
    </row>
    <row r="22" spans="1:22" s="35" customFormat="1" ht="18" customHeight="1" x14ac:dyDescent="0.2">
      <c r="A22" s="124"/>
      <c r="B22" s="110"/>
      <c r="C22" s="110"/>
      <c r="D22" s="110"/>
      <c r="E22" s="117"/>
      <c r="F22" s="110"/>
      <c r="G22" s="110"/>
      <c r="H22" s="105">
        <v>1</v>
      </c>
      <c r="I22" s="105">
        <v>2</v>
      </c>
      <c r="J22" s="105">
        <v>3</v>
      </c>
      <c r="K22" s="105">
        <v>4</v>
      </c>
      <c r="L22" s="105">
        <v>5</v>
      </c>
      <c r="M22" s="105">
        <v>6</v>
      </c>
      <c r="N22" s="105">
        <v>7</v>
      </c>
      <c r="O22" s="105">
        <v>8</v>
      </c>
      <c r="P22" s="105">
        <v>9</v>
      </c>
      <c r="Q22" s="105">
        <v>10</v>
      </c>
      <c r="R22" s="110"/>
      <c r="S22" s="110"/>
      <c r="T22" s="110"/>
      <c r="U22" s="142"/>
      <c r="V22" s="144"/>
    </row>
    <row r="23" spans="1:22" s="3" customFormat="1" ht="30.75" customHeight="1" x14ac:dyDescent="0.2">
      <c r="A23" s="41">
        <v>1</v>
      </c>
      <c r="B23" s="42">
        <v>9</v>
      </c>
      <c r="C23" s="69">
        <v>10090366392</v>
      </c>
      <c r="D23" s="43" t="s">
        <v>69</v>
      </c>
      <c r="E23" s="63" t="s">
        <v>70</v>
      </c>
      <c r="F23" s="44" t="s">
        <v>33</v>
      </c>
      <c r="G23" s="84" t="s">
        <v>71</v>
      </c>
      <c r="H23" s="30"/>
      <c r="I23" s="30">
        <v>3</v>
      </c>
      <c r="J23" s="30">
        <v>1</v>
      </c>
      <c r="K23" s="30">
        <v>1</v>
      </c>
      <c r="L23" s="30">
        <v>5</v>
      </c>
      <c r="M23" s="30">
        <v>5</v>
      </c>
      <c r="N23" s="30">
        <v>5</v>
      </c>
      <c r="O23" s="30">
        <v>5</v>
      </c>
      <c r="P23" s="30">
        <v>5</v>
      </c>
      <c r="Q23" s="30"/>
      <c r="R23" s="30">
        <v>5</v>
      </c>
      <c r="S23" s="30">
        <f t="shared" ref="S23:S36" si="0">SUM(H23:Q23)</f>
        <v>30</v>
      </c>
      <c r="T23" s="30"/>
      <c r="U23" s="31" t="s">
        <v>33</v>
      </c>
      <c r="V23" s="32"/>
    </row>
    <row r="24" spans="1:22" s="3" customFormat="1" ht="30.75" customHeight="1" x14ac:dyDescent="0.2">
      <c r="A24" s="41">
        <v>2</v>
      </c>
      <c r="B24" s="42">
        <v>27</v>
      </c>
      <c r="C24" s="69">
        <v>10089414075</v>
      </c>
      <c r="D24" s="43" t="s">
        <v>72</v>
      </c>
      <c r="E24" s="63" t="s">
        <v>73</v>
      </c>
      <c r="F24" s="44" t="s">
        <v>40</v>
      </c>
      <c r="G24" s="84" t="s">
        <v>74</v>
      </c>
      <c r="H24" s="30">
        <v>1</v>
      </c>
      <c r="I24" s="30">
        <v>5</v>
      </c>
      <c r="J24" s="30">
        <v>3</v>
      </c>
      <c r="K24" s="30"/>
      <c r="L24" s="30">
        <v>3</v>
      </c>
      <c r="M24" s="30"/>
      <c r="N24" s="30">
        <v>3</v>
      </c>
      <c r="O24" s="30">
        <v>2</v>
      </c>
      <c r="P24" s="30">
        <v>1</v>
      </c>
      <c r="Q24" s="30">
        <v>1</v>
      </c>
      <c r="R24" s="30">
        <v>4</v>
      </c>
      <c r="S24" s="30">
        <f t="shared" si="0"/>
        <v>19</v>
      </c>
      <c r="T24" s="30"/>
      <c r="U24" s="31" t="s">
        <v>33</v>
      </c>
      <c r="V24" s="32"/>
    </row>
    <row r="25" spans="1:22" s="3" customFormat="1" ht="24" customHeight="1" x14ac:dyDescent="0.2">
      <c r="A25" s="41">
        <v>3</v>
      </c>
      <c r="B25" s="42">
        <v>7</v>
      </c>
      <c r="C25" s="69">
        <v>10115657528</v>
      </c>
      <c r="D25" s="43" t="s">
        <v>75</v>
      </c>
      <c r="E25" s="63" t="s">
        <v>76</v>
      </c>
      <c r="F25" s="44" t="s">
        <v>46</v>
      </c>
      <c r="G25" s="84" t="s">
        <v>77</v>
      </c>
      <c r="H25" s="30">
        <v>5</v>
      </c>
      <c r="I25" s="30">
        <v>1</v>
      </c>
      <c r="J25" s="30"/>
      <c r="K25" s="30"/>
      <c r="L25" s="30">
        <v>2</v>
      </c>
      <c r="M25" s="30">
        <v>2</v>
      </c>
      <c r="N25" s="30"/>
      <c r="O25" s="30">
        <v>3</v>
      </c>
      <c r="P25" s="30">
        <v>2</v>
      </c>
      <c r="Q25" s="30">
        <v>2</v>
      </c>
      <c r="R25" s="30">
        <v>3</v>
      </c>
      <c r="S25" s="30">
        <f t="shared" si="0"/>
        <v>17</v>
      </c>
      <c r="T25" s="30"/>
      <c r="U25" s="31" t="s">
        <v>33</v>
      </c>
      <c r="V25" s="32"/>
    </row>
    <row r="26" spans="1:22" s="3" customFormat="1" ht="24" customHeight="1" x14ac:dyDescent="0.2">
      <c r="A26" s="41">
        <v>4</v>
      </c>
      <c r="B26" s="42">
        <v>11</v>
      </c>
      <c r="C26" s="69">
        <v>10090367305</v>
      </c>
      <c r="D26" s="43" t="s">
        <v>78</v>
      </c>
      <c r="E26" s="63" t="s">
        <v>79</v>
      </c>
      <c r="F26" s="44" t="s">
        <v>40</v>
      </c>
      <c r="G26" s="84" t="s">
        <v>71</v>
      </c>
      <c r="H26" s="30"/>
      <c r="I26" s="30"/>
      <c r="J26" s="30"/>
      <c r="K26" s="30">
        <v>3</v>
      </c>
      <c r="L26" s="30"/>
      <c r="M26" s="30"/>
      <c r="N26" s="30"/>
      <c r="O26" s="30"/>
      <c r="P26" s="30"/>
      <c r="Q26" s="30">
        <v>5</v>
      </c>
      <c r="R26" s="30">
        <v>1</v>
      </c>
      <c r="S26" s="30">
        <f t="shared" si="0"/>
        <v>8</v>
      </c>
      <c r="T26" s="30"/>
      <c r="U26" s="31" t="s">
        <v>33</v>
      </c>
      <c r="V26" s="32"/>
    </row>
    <row r="27" spans="1:22" s="3" customFormat="1" ht="24" customHeight="1" x14ac:dyDescent="0.2">
      <c r="A27" s="41">
        <v>5</v>
      </c>
      <c r="B27" s="42">
        <v>3</v>
      </c>
      <c r="C27" s="69">
        <v>10125033081</v>
      </c>
      <c r="D27" s="43" t="s">
        <v>80</v>
      </c>
      <c r="E27" s="63" t="s">
        <v>81</v>
      </c>
      <c r="F27" s="44" t="s">
        <v>40</v>
      </c>
      <c r="G27" s="84" t="s">
        <v>77</v>
      </c>
      <c r="H27" s="30">
        <v>0</v>
      </c>
      <c r="I27" s="30">
        <v>0</v>
      </c>
      <c r="J27" s="30">
        <v>5</v>
      </c>
      <c r="K27" s="30">
        <v>0</v>
      </c>
      <c r="L27" s="30">
        <v>0</v>
      </c>
      <c r="M27" s="30">
        <v>0</v>
      </c>
      <c r="N27" s="30">
        <v>0</v>
      </c>
      <c r="O27" s="30">
        <v>0</v>
      </c>
      <c r="P27" s="30">
        <v>0</v>
      </c>
      <c r="Q27" s="30">
        <v>3</v>
      </c>
      <c r="R27" s="30">
        <v>2</v>
      </c>
      <c r="S27" s="30">
        <f t="shared" si="0"/>
        <v>8</v>
      </c>
      <c r="T27" s="30"/>
      <c r="U27" s="31" t="s">
        <v>33</v>
      </c>
      <c r="V27" s="32"/>
    </row>
    <row r="28" spans="1:22" s="3" customFormat="1" ht="24" customHeight="1" x14ac:dyDescent="0.2">
      <c r="A28" s="41">
        <v>6</v>
      </c>
      <c r="B28" s="42">
        <v>5</v>
      </c>
      <c r="C28" s="69">
        <v>10091546560</v>
      </c>
      <c r="D28" s="43" t="s">
        <v>82</v>
      </c>
      <c r="E28" s="63" t="s">
        <v>83</v>
      </c>
      <c r="F28" s="44" t="s">
        <v>33</v>
      </c>
      <c r="G28" s="84" t="s">
        <v>77</v>
      </c>
      <c r="H28" s="30">
        <v>3</v>
      </c>
      <c r="I28" s="30">
        <v>2</v>
      </c>
      <c r="J28" s="30"/>
      <c r="K28" s="30">
        <v>2</v>
      </c>
      <c r="L28" s="30"/>
      <c r="M28" s="30"/>
      <c r="N28" s="30">
        <v>1</v>
      </c>
      <c r="O28" s="30"/>
      <c r="P28" s="30"/>
      <c r="Q28" s="30"/>
      <c r="R28" s="30">
        <v>8</v>
      </c>
      <c r="S28" s="30">
        <f t="shared" si="0"/>
        <v>8</v>
      </c>
      <c r="T28" s="30"/>
      <c r="U28" s="31" t="s">
        <v>33</v>
      </c>
      <c r="V28" s="32"/>
    </row>
    <row r="29" spans="1:22" s="3" customFormat="1" ht="24" customHeight="1" x14ac:dyDescent="0.2">
      <c r="A29" s="41">
        <v>7</v>
      </c>
      <c r="B29" s="42">
        <v>6</v>
      </c>
      <c r="C29" s="69">
        <v>10115797469</v>
      </c>
      <c r="D29" s="43" t="s">
        <v>84</v>
      </c>
      <c r="E29" s="63" t="s">
        <v>85</v>
      </c>
      <c r="F29" s="44" t="s">
        <v>33</v>
      </c>
      <c r="G29" s="84" t="s">
        <v>77</v>
      </c>
      <c r="H29" s="30"/>
      <c r="I29" s="30"/>
      <c r="J29" s="30"/>
      <c r="K29" s="30">
        <v>5</v>
      </c>
      <c r="L29" s="30"/>
      <c r="M29" s="30"/>
      <c r="N29" s="30">
        <v>2</v>
      </c>
      <c r="O29" s="30"/>
      <c r="P29" s="30"/>
      <c r="Q29" s="30"/>
      <c r="R29" s="30">
        <v>10</v>
      </c>
      <c r="S29" s="30">
        <f t="shared" si="0"/>
        <v>7</v>
      </c>
      <c r="T29" s="30"/>
      <c r="U29" s="31"/>
      <c r="V29" s="32"/>
    </row>
    <row r="30" spans="1:22" s="3" customFormat="1" ht="24" customHeight="1" x14ac:dyDescent="0.2">
      <c r="A30" s="41">
        <v>8</v>
      </c>
      <c r="B30" s="42">
        <v>30</v>
      </c>
      <c r="C30" s="69">
        <v>10123791481</v>
      </c>
      <c r="D30" s="43" t="s">
        <v>86</v>
      </c>
      <c r="E30" s="63" t="s">
        <v>53</v>
      </c>
      <c r="F30" s="44" t="s">
        <v>40</v>
      </c>
      <c r="G30" s="84" t="s">
        <v>74</v>
      </c>
      <c r="H30" s="30">
        <v>2</v>
      </c>
      <c r="I30" s="30"/>
      <c r="J30" s="30"/>
      <c r="K30" s="30"/>
      <c r="L30" s="30"/>
      <c r="M30" s="30"/>
      <c r="N30" s="30"/>
      <c r="O30" s="30"/>
      <c r="P30" s="30">
        <v>3</v>
      </c>
      <c r="Q30" s="30"/>
      <c r="R30" s="30">
        <v>9</v>
      </c>
      <c r="S30" s="30">
        <f t="shared" si="0"/>
        <v>5</v>
      </c>
      <c r="T30" s="30"/>
      <c r="U30" s="31"/>
      <c r="V30" s="32"/>
    </row>
    <row r="31" spans="1:22" s="3" customFormat="1" ht="24" customHeight="1" x14ac:dyDescent="0.2">
      <c r="A31" s="41">
        <v>9</v>
      </c>
      <c r="B31" s="42">
        <v>4</v>
      </c>
      <c r="C31" s="69">
        <v>10119124266</v>
      </c>
      <c r="D31" s="43" t="s">
        <v>87</v>
      </c>
      <c r="E31" s="63" t="s">
        <v>88</v>
      </c>
      <c r="F31" s="44" t="s">
        <v>33</v>
      </c>
      <c r="G31" s="84" t="s">
        <v>77</v>
      </c>
      <c r="H31" s="30"/>
      <c r="I31" s="30"/>
      <c r="J31" s="30"/>
      <c r="K31" s="30"/>
      <c r="L31" s="30"/>
      <c r="M31" s="30">
        <v>3</v>
      </c>
      <c r="N31" s="30"/>
      <c r="O31" s="30"/>
      <c r="P31" s="30"/>
      <c r="Q31" s="30"/>
      <c r="R31" s="30">
        <v>12</v>
      </c>
      <c r="S31" s="30">
        <f t="shared" si="0"/>
        <v>3</v>
      </c>
      <c r="T31" s="30"/>
      <c r="U31" s="31"/>
      <c r="V31" s="32"/>
    </row>
    <row r="32" spans="1:22" s="3" customFormat="1" ht="24" customHeight="1" x14ac:dyDescent="0.2">
      <c r="A32" s="41">
        <v>10</v>
      </c>
      <c r="B32" s="42">
        <v>8</v>
      </c>
      <c r="C32" s="69">
        <v>10090436720</v>
      </c>
      <c r="D32" s="43" t="s">
        <v>89</v>
      </c>
      <c r="E32" s="63" t="s">
        <v>90</v>
      </c>
      <c r="F32" s="44" t="s">
        <v>33</v>
      </c>
      <c r="G32" s="84" t="s">
        <v>71</v>
      </c>
      <c r="H32" s="30"/>
      <c r="I32" s="30"/>
      <c r="J32" s="30"/>
      <c r="K32" s="30"/>
      <c r="L32" s="30">
        <v>1</v>
      </c>
      <c r="M32" s="30">
        <v>1</v>
      </c>
      <c r="N32" s="30"/>
      <c r="O32" s="30">
        <v>1</v>
      </c>
      <c r="P32" s="30"/>
      <c r="Q32" s="30"/>
      <c r="R32" s="30">
        <v>13</v>
      </c>
      <c r="S32" s="30">
        <f t="shared" si="0"/>
        <v>3</v>
      </c>
      <c r="T32" s="30"/>
      <c r="U32" s="31"/>
      <c r="V32" s="32"/>
    </row>
    <row r="33" spans="1:22" s="3" customFormat="1" ht="24" customHeight="1" x14ac:dyDescent="0.2">
      <c r="A33" s="41">
        <v>11</v>
      </c>
      <c r="B33" s="42">
        <v>19</v>
      </c>
      <c r="C33" s="69">
        <v>10115493739</v>
      </c>
      <c r="D33" s="43" t="s">
        <v>91</v>
      </c>
      <c r="E33" s="63" t="s">
        <v>92</v>
      </c>
      <c r="F33" s="44" t="s">
        <v>46</v>
      </c>
      <c r="G33" s="84" t="s">
        <v>93</v>
      </c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>
        <v>6</v>
      </c>
      <c r="S33" s="30">
        <f t="shared" si="0"/>
        <v>0</v>
      </c>
      <c r="T33" s="30"/>
      <c r="U33" s="31"/>
      <c r="V33" s="32"/>
    </row>
    <row r="34" spans="1:22" s="3" customFormat="1" ht="24" customHeight="1" x14ac:dyDescent="0.2">
      <c r="A34" s="41">
        <v>12</v>
      </c>
      <c r="B34" s="42">
        <v>17</v>
      </c>
      <c r="C34" s="69">
        <v>10115494446</v>
      </c>
      <c r="D34" s="43" t="s">
        <v>94</v>
      </c>
      <c r="E34" s="63" t="s">
        <v>95</v>
      </c>
      <c r="F34" s="44" t="s">
        <v>40</v>
      </c>
      <c r="G34" s="84" t="s">
        <v>93</v>
      </c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>
        <v>7</v>
      </c>
      <c r="S34" s="30">
        <f t="shared" si="0"/>
        <v>0</v>
      </c>
      <c r="T34" s="30"/>
      <c r="U34" s="31"/>
      <c r="V34" s="32"/>
    </row>
    <row r="35" spans="1:22" s="3" customFormat="1" ht="24" customHeight="1" x14ac:dyDescent="0.2">
      <c r="A35" s="41">
        <v>13</v>
      </c>
      <c r="B35" s="42">
        <v>12</v>
      </c>
      <c r="C35" s="69">
        <v>10104182428</v>
      </c>
      <c r="D35" s="43" t="s">
        <v>96</v>
      </c>
      <c r="E35" s="63" t="s">
        <v>97</v>
      </c>
      <c r="F35" s="44" t="s">
        <v>46</v>
      </c>
      <c r="G35" s="84" t="s">
        <v>71</v>
      </c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>
        <v>11</v>
      </c>
      <c r="S35" s="30">
        <f t="shared" si="0"/>
        <v>0</v>
      </c>
      <c r="T35" s="30"/>
      <c r="U35" s="31"/>
      <c r="V35" s="32"/>
    </row>
    <row r="36" spans="1:22" s="3" customFormat="1" ht="24" customHeight="1" x14ac:dyDescent="0.2">
      <c r="A36" s="41" t="s">
        <v>52</v>
      </c>
      <c r="B36" s="42">
        <v>10</v>
      </c>
      <c r="C36" s="69">
        <v>10098853804</v>
      </c>
      <c r="D36" s="43" t="s">
        <v>98</v>
      </c>
      <c r="E36" s="63" t="s">
        <v>99</v>
      </c>
      <c r="F36" s="44" t="s">
        <v>33</v>
      </c>
      <c r="G36" s="84" t="s">
        <v>71</v>
      </c>
      <c r="H36" s="30"/>
      <c r="I36" s="30"/>
      <c r="J36" s="30">
        <v>2</v>
      </c>
      <c r="K36" s="30"/>
      <c r="L36" s="30"/>
      <c r="M36" s="30"/>
      <c r="N36" s="30"/>
      <c r="O36" s="30"/>
      <c r="P36" s="30"/>
      <c r="Q36" s="30"/>
      <c r="R36" s="30"/>
      <c r="S36" s="30">
        <f t="shared" si="0"/>
        <v>2</v>
      </c>
      <c r="T36" s="30"/>
      <c r="U36" s="31"/>
      <c r="V36" s="32"/>
    </row>
    <row r="37" spans="1:22" s="3" customFormat="1" ht="24" customHeight="1" x14ac:dyDescent="0.2">
      <c r="A37" s="41" t="s">
        <v>52</v>
      </c>
      <c r="B37" s="42">
        <v>13</v>
      </c>
      <c r="C37" s="69">
        <v>10126946409</v>
      </c>
      <c r="D37" s="43" t="s">
        <v>100</v>
      </c>
      <c r="E37" s="63" t="s">
        <v>101</v>
      </c>
      <c r="F37" s="44" t="s">
        <v>40</v>
      </c>
      <c r="G37" s="84" t="s">
        <v>102</v>
      </c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1"/>
      <c r="V37" s="32"/>
    </row>
    <row r="38" spans="1:22" s="3" customFormat="1" ht="24" customHeight="1" x14ac:dyDescent="0.2">
      <c r="A38" s="41" t="s">
        <v>52</v>
      </c>
      <c r="B38" s="42">
        <v>15</v>
      </c>
      <c r="C38" s="69">
        <v>10105798890</v>
      </c>
      <c r="D38" s="43" t="s">
        <v>103</v>
      </c>
      <c r="E38" s="63" t="s">
        <v>104</v>
      </c>
      <c r="F38" s="44" t="s">
        <v>40</v>
      </c>
      <c r="G38" s="84" t="s">
        <v>102</v>
      </c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1"/>
      <c r="V38" s="32"/>
    </row>
    <row r="39" spans="1:22" s="3" customFormat="1" ht="24" customHeight="1" x14ac:dyDescent="0.2">
      <c r="A39" s="41" t="s">
        <v>52</v>
      </c>
      <c r="B39" s="42">
        <v>20</v>
      </c>
      <c r="C39" s="69">
        <v>10127428274</v>
      </c>
      <c r="D39" s="43" t="s">
        <v>105</v>
      </c>
      <c r="E39" s="63" t="s">
        <v>106</v>
      </c>
      <c r="F39" s="44" t="s">
        <v>46</v>
      </c>
      <c r="G39" s="84" t="s">
        <v>93</v>
      </c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1"/>
      <c r="V39" s="32"/>
    </row>
    <row r="40" spans="1:22" s="3" customFormat="1" ht="24" customHeight="1" x14ac:dyDescent="0.2">
      <c r="A40" s="41" t="s">
        <v>52</v>
      </c>
      <c r="B40" s="42">
        <v>21</v>
      </c>
      <c r="C40" s="69">
        <v>10127428375</v>
      </c>
      <c r="D40" s="43" t="s">
        <v>107</v>
      </c>
      <c r="E40" s="63" t="s">
        <v>108</v>
      </c>
      <c r="F40" s="44" t="s">
        <v>46</v>
      </c>
      <c r="G40" s="84" t="s">
        <v>93</v>
      </c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1"/>
      <c r="V40" s="32"/>
    </row>
    <row r="41" spans="1:22" s="3" customFormat="1" ht="24" customHeight="1" x14ac:dyDescent="0.2">
      <c r="A41" s="41" t="s">
        <v>52</v>
      </c>
      <c r="B41" s="42">
        <v>22</v>
      </c>
      <c r="C41" s="69">
        <v>10114710463</v>
      </c>
      <c r="D41" s="43" t="s">
        <v>109</v>
      </c>
      <c r="E41" s="63" t="s">
        <v>110</v>
      </c>
      <c r="F41" s="44" t="s">
        <v>33</v>
      </c>
      <c r="G41" s="84" t="s">
        <v>93</v>
      </c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1"/>
      <c r="V41" s="32"/>
    </row>
    <row r="42" spans="1:22" s="3" customFormat="1" ht="24" customHeight="1" x14ac:dyDescent="0.2">
      <c r="A42" s="41" t="s">
        <v>52</v>
      </c>
      <c r="B42" s="42">
        <v>23</v>
      </c>
      <c r="C42" s="69">
        <v>10115446249</v>
      </c>
      <c r="D42" s="43" t="s">
        <v>111</v>
      </c>
      <c r="E42" s="63" t="s">
        <v>112</v>
      </c>
      <c r="F42" s="44" t="s">
        <v>47</v>
      </c>
      <c r="G42" s="84" t="s">
        <v>93</v>
      </c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1"/>
      <c r="V42" s="32"/>
    </row>
    <row r="43" spans="1:22" s="3" customFormat="1" ht="24" customHeight="1" x14ac:dyDescent="0.2">
      <c r="A43" s="41" t="s">
        <v>52</v>
      </c>
      <c r="B43" s="42">
        <v>24</v>
      </c>
      <c r="C43" s="69"/>
      <c r="D43" s="43" t="s">
        <v>113</v>
      </c>
      <c r="E43" s="63" t="s">
        <v>114</v>
      </c>
      <c r="F43" s="44" t="s">
        <v>47</v>
      </c>
      <c r="G43" s="84" t="s">
        <v>93</v>
      </c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1"/>
      <c r="V43" s="32"/>
    </row>
    <row r="44" spans="1:22" s="3" customFormat="1" ht="24" customHeight="1" x14ac:dyDescent="0.2">
      <c r="A44" s="41" t="s">
        <v>52</v>
      </c>
      <c r="B44" s="42">
        <v>25</v>
      </c>
      <c r="C44" s="69"/>
      <c r="D44" s="43" t="s">
        <v>115</v>
      </c>
      <c r="E44" s="63" t="s">
        <v>116</v>
      </c>
      <c r="F44" s="44" t="s">
        <v>47</v>
      </c>
      <c r="G44" s="84" t="s">
        <v>93</v>
      </c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1"/>
      <c r="V44" s="32"/>
    </row>
    <row r="45" spans="1:22" s="3" customFormat="1" ht="24" customHeight="1" x14ac:dyDescent="0.2">
      <c r="A45" s="41" t="s">
        <v>52</v>
      </c>
      <c r="B45" s="42">
        <v>26</v>
      </c>
      <c r="C45" s="69"/>
      <c r="D45" s="43" t="s">
        <v>117</v>
      </c>
      <c r="E45" s="63" t="s">
        <v>118</v>
      </c>
      <c r="F45" s="44" t="s">
        <v>47</v>
      </c>
      <c r="G45" s="84" t="s">
        <v>93</v>
      </c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1"/>
      <c r="V45" s="32"/>
    </row>
    <row r="46" spans="1:22" s="3" customFormat="1" ht="24" customHeight="1" x14ac:dyDescent="0.2">
      <c r="A46" s="41" t="s">
        <v>52</v>
      </c>
      <c r="B46" s="42">
        <v>28</v>
      </c>
      <c r="C46" s="69">
        <v>10127394831</v>
      </c>
      <c r="D46" s="43" t="s">
        <v>119</v>
      </c>
      <c r="E46" s="63" t="s">
        <v>54</v>
      </c>
      <c r="F46" s="44" t="s">
        <v>46</v>
      </c>
      <c r="G46" s="84" t="s">
        <v>74</v>
      </c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1"/>
      <c r="V46" s="32"/>
    </row>
    <row r="47" spans="1:22" s="3" customFormat="1" ht="24" customHeight="1" x14ac:dyDescent="0.2">
      <c r="A47" s="41" t="s">
        <v>52</v>
      </c>
      <c r="B47" s="42">
        <v>29</v>
      </c>
      <c r="C47" s="69"/>
      <c r="D47" s="43" t="s">
        <v>120</v>
      </c>
      <c r="E47" s="63" t="s">
        <v>121</v>
      </c>
      <c r="F47" s="44" t="s">
        <v>46</v>
      </c>
      <c r="G47" s="84" t="s">
        <v>74</v>
      </c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1"/>
      <c r="V47" s="32"/>
    </row>
    <row r="48" spans="1:22" s="3" customFormat="1" ht="24" customHeight="1" x14ac:dyDescent="0.2">
      <c r="A48" s="41" t="s">
        <v>52</v>
      </c>
      <c r="B48" s="42">
        <v>1</v>
      </c>
      <c r="C48" s="69">
        <v>10105843451</v>
      </c>
      <c r="D48" s="43" t="s">
        <v>122</v>
      </c>
      <c r="E48" s="63" t="s">
        <v>123</v>
      </c>
      <c r="F48" s="44" t="s">
        <v>40</v>
      </c>
      <c r="G48" s="84" t="s">
        <v>124</v>
      </c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1"/>
      <c r="V48" s="32"/>
    </row>
    <row r="49" spans="1:22" s="3" customFormat="1" ht="24" customHeight="1" x14ac:dyDescent="0.2">
      <c r="A49" s="41" t="s">
        <v>52</v>
      </c>
      <c r="B49" s="42">
        <v>2</v>
      </c>
      <c r="C49" s="69">
        <v>10105843451</v>
      </c>
      <c r="D49" s="43" t="s">
        <v>125</v>
      </c>
      <c r="E49" s="63" t="s">
        <v>126</v>
      </c>
      <c r="F49" s="44" t="s">
        <v>40</v>
      </c>
      <c r="G49" s="84" t="s">
        <v>124</v>
      </c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1"/>
      <c r="V49" s="32"/>
    </row>
    <row r="50" spans="1:22" s="3" customFormat="1" ht="24" customHeight="1" x14ac:dyDescent="0.2">
      <c r="A50" s="41" t="s">
        <v>52</v>
      </c>
      <c r="B50" s="42">
        <v>31</v>
      </c>
      <c r="C50" s="69">
        <v>10128816788</v>
      </c>
      <c r="D50" s="43" t="s">
        <v>127</v>
      </c>
      <c r="E50" s="63" t="s">
        <v>128</v>
      </c>
      <c r="F50" s="44" t="s">
        <v>40</v>
      </c>
      <c r="G50" s="84" t="s">
        <v>129</v>
      </c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1"/>
      <c r="V50" s="32"/>
    </row>
    <row r="51" spans="1:22" s="3" customFormat="1" ht="24" customHeight="1" x14ac:dyDescent="0.2">
      <c r="A51" s="41" t="s">
        <v>52</v>
      </c>
      <c r="B51" s="42">
        <v>32</v>
      </c>
      <c r="C51" s="69">
        <v>10128818004</v>
      </c>
      <c r="D51" s="43" t="s">
        <v>130</v>
      </c>
      <c r="E51" s="63" t="s">
        <v>131</v>
      </c>
      <c r="F51" s="44" t="s">
        <v>46</v>
      </c>
      <c r="G51" s="84" t="s">
        <v>129</v>
      </c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1"/>
      <c r="V51" s="32"/>
    </row>
    <row r="52" spans="1:22" s="3" customFormat="1" ht="24" customHeight="1" x14ac:dyDescent="0.2">
      <c r="A52" s="41" t="s">
        <v>52</v>
      </c>
      <c r="B52" s="42">
        <v>63</v>
      </c>
      <c r="C52" s="69"/>
      <c r="D52" s="43" t="s">
        <v>132</v>
      </c>
      <c r="E52" s="63" t="s">
        <v>133</v>
      </c>
      <c r="F52" s="44" t="s">
        <v>46</v>
      </c>
      <c r="G52" s="84" t="s">
        <v>134</v>
      </c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1"/>
      <c r="V52" s="32"/>
    </row>
    <row r="53" spans="1:22" s="3" customFormat="1" ht="24" customHeight="1" x14ac:dyDescent="0.2">
      <c r="A53" s="41" t="s">
        <v>52</v>
      </c>
      <c r="B53" s="42">
        <v>33</v>
      </c>
      <c r="C53" s="69">
        <v>10104451907</v>
      </c>
      <c r="D53" s="43" t="s">
        <v>135</v>
      </c>
      <c r="E53" s="63" t="s">
        <v>136</v>
      </c>
      <c r="F53" s="44" t="s">
        <v>47</v>
      </c>
      <c r="G53" s="84" t="s">
        <v>137</v>
      </c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30"/>
      <c r="U53" s="31"/>
      <c r="V53" s="32"/>
    </row>
    <row r="54" spans="1:22" s="3" customFormat="1" ht="24" customHeight="1" x14ac:dyDescent="0.2">
      <c r="A54" s="41" t="s">
        <v>52</v>
      </c>
      <c r="B54" s="42">
        <v>34</v>
      </c>
      <c r="C54" s="69"/>
      <c r="D54" s="43" t="s">
        <v>138</v>
      </c>
      <c r="E54" s="63" t="s">
        <v>139</v>
      </c>
      <c r="F54" s="44" t="s">
        <v>47</v>
      </c>
      <c r="G54" s="84" t="s">
        <v>137</v>
      </c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31"/>
      <c r="V54" s="32"/>
    </row>
    <row r="55" spans="1:22" s="3" customFormat="1" ht="24" customHeight="1" x14ac:dyDescent="0.2">
      <c r="A55" s="41" t="s">
        <v>52</v>
      </c>
      <c r="B55" s="42">
        <v>35</v>
      </c>
      <c r="C55" s="69">
        <v>10096458194</v>
      </c>
      <c r="D55" s="43" t="s">
        <v>140</v>
      </c>
      <c r="E55" s="63" t="s">
        <v>141</v>
      </c>
      <c r="F55" s="44" t="s">
        <v>40</v>
      </c>
      <c r="G55" s="84" t="s">
        <v>142</v>
      </c>
      <c r="H55" s="30"/>
      <c r="I55" s="30"/>
      <c r="J55" s="30"/>
      <c r="K55" s="30"/>
      <c r="L55" s="30"/>
      <c r="M55" s="30"/>
      <c r="N55" s="30"/>
      <c r="O55" s="30"/>
      <c r="P55" s="30"/>
      <c r="Q55" s="30"/>
      <c r="R55" s="30"/>
      <c r="S55" s="30"/>
      <c r="T55" s="30"/>
      <c r="U55" s="31"/>
      <c r="V55" s="32"/>
    </row>
    <row r="56" spans="1:22" s="3" customFormat="1" ht="24" customHeight="1" x14ac:dyDescent="0.2">
      <c r="A56" s="41" t="s">
        <v>52</v>
      </c>
      <c r="B56" s="42">
        <v>36</v>
      </c>
      <c r="C56" s="69">
        <v>10107339978</v>
      </c>
      <c r="D56" s="43" t="s">
        <v>143</v>
      </c>
      <c r="E56" s="63" t="s">
        <v>144</v>
      </c>
      <c r="F56" s="44" t="s">
        <v>33</v>
      </c>
      <c r="G56" s="84" t="s">
        <v>142</v>
      </c>
      <c r="H56" s="30"/>
      <c r="I56" s="30"/>
      <c r="J56" s="30"/>
      <c r="K56" s="30"/>
      <c r="L56" s="30"/>
      <c r="M56" s="30"/>
      <c r="N56" s="30"/>
      <c r="O56" s="30"/>
      <c r="P56" s="30"/>
      <c r="Q56" s="30"/>
      <c r="R56" s="30"/>
      <c r="S56" s="30"/>
      <c r="T56" s="30"/>
      <c r="U56" s="31"/>
      <c r="V56" s="32"/>
    </row>
    <row r="57" spans="1:22" s="3" customFormat="1" ht="24" customHeight="1" thickBot="1" x14ac:dyDescent="0.25">
      <c r="A57" s="92" t="s">
        <v>52</v>
      </c>
      <c r="B57" s="93">
        <v>37</v>
      </c>
      <c r="C57" s="94">
        <v>10105935704</v>
      </c>
      <c r="D57" s="95" t="s">
        <v>145</v>
      </c>
      <c r="E57" s="96" t="s">
        <v>146</v>
      </c>
      <c r="F57" s="97" t="s">
        <v>46</v>
      </c>
      <c r="G57" s="98" t="s">
        <v>142</v>
      </c>
      <c r="H57" s="99"/>
      <c r="I57" s="99"/>
      <c r="J57" s="99"/>
      <c r="K57" s="99"/>
      <c r="L57" s="99"/>
      <c r="M57" s="99"/>
      <c r="N57" s="99"/>
      <c r="O57" s="99"/>
      <c r="P57" s="99"/>
      <c r="Q57" s="99"/>
      <c r="R57" s="99"/>
      <c r="S57" s="99"/>
      <c r="T57" s="99"/>
      <c r="U57" s="100"/>
      <c r="V57" s="101"/>
    </row>
    <row r="58" spans="1:22" ht="8.25" customHeight="1" thickTop="1" thickBot="1" x14ac:dyDescent="0.25">
      <c r="A58" s="21"/>
      <c r="B58" s="20"/>
      <c r="C58" s="20"/>
      <c r="D58" s="21"/>
      <c r="E58" s="62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</row>
    <row r="59" spans="1:22" ht="15.75" thickTop="1" x14ac:dyDescent="0.2">
      <c r="A59" s="125" t="s">
        <v>5</v>
      </c>
      <c r="B59" s="126"/>
      <c r="C59" s="126"/>
      <c r="D59" s="126"/>
      <c r="E59" s="82"/>
      <c r="F59" s="82"/>
      <c r="G59" s="126" t="s">
        <v>6</v>
      </c>
      <c r="H59" s="126"/>
      <c r="I59" s="126"/>
      <c r="J59" s="126"/>
      <c r="K59" s="126"/>
      <c r="L59" s="126"/>
      <c r="M59" s="126"/>
      <c r="N59" s="126"/>
      <c r="O59" s="126"/>
      <c r="P59" s="126"/>
      <c r="Q59" s="126"/>
      <c r="R59" s="126"/>
      <c r="S59" s="126"/>
      <c r="T59" s="126"/>
      <c r="U59" s="126"/>
      <c r="V59" s="127"/>
    </row>
    <row r="60" spans="1:22" ht="15" x14ac:dyDescent="0.2">
      <c r="A60" s="83" t="s">
        <v>147</v>
      </c>
      <c r="B60" s="26"/>
      <c r="C60" s="79"/>
      <c r="D60" s="19"/>
      <c r="E60" s="64"/>
      <c r="F60" s="19"/>
      <c r="G60" s="28" t="s">
        <v>34</v>
      </c>
      <c r="H60" s="52">
        <v>10</v>
      </c>
      <c r="M60" s="14"/>
      <c r="N60" s="14"/>
      <c r="O60" s="14"/>
      <c r="P60" s="14"/>
      <c r="Q60" s="14"/>
      <c r="T60" s="49"/>
      <c r="U60" s="85" t="s">
        <v>32</v>
      </c>
      <c r="V60" s="86">
        <f>COUNTIF(F23:F57,"ЗМС")</f>
        <v>0</v>
      </c>
    </row>
    <row r="61" spans="1:22" ht="15" x14ac:dyDescent="0.2">
      <c r="A61" s="83" t="s">
        <v>148</v>
      </c>
      <c r="B61" s="26"/>
      <c r="C61" s="80"/>
      <c r="D61" s="25"/>
      <c r="E61" s="65"/>
      <c r="F61" s="25"/>
      <c r="G61" s="28" t="s">
        <v>27</v>
      </c>
      <c r="H61" s="52">
        <f>H62+H66</f>
        <v>35</v>
      </c>
      <c r="M61" s="14"/>
      <c r="N61" s="14"/>
      <c r="O61" s="14"/>
      <c r="P61" s="14"/>
      <c r="Q61" s="14"/>
      <c r="T61" s="14"/>
      <c r="U61" s="87" t="s">
        <v>21</v>
      </c>
      <c r="V61" s="88">
        <f>COUNTIF(F23:F57,"МСМК")</f>
        <v>0</v>
      </c>
    </row>
    <row r="62" spans="1:22" ht="15" x14ac:dyDescent="0.2">
      <c r="A62" s="83" t="s">
        <v>55</v>
      </c>
      <c r="B62" s="26"/>
      <c r="C62" s="53"/>
      <c r="D62" s="25"/>
      <c r="E62" s="65"/>
      <c r="F62" s="25"/>
      <c r="G62" s="28" t="s">
        <v>28</v>
      </c>
      <c r="H62" s="52">
        <f>H63+H64+H65</f>
        <v>35</v>
      </c>
      <c r="M62" s="14"/>
      <c r="N62" s="14"/>
      <c r="O62" s="14"/>
      <c r="P62" s="14"/>
      <c r="Q62" s="14"/>
      <c r="T62" s="14"/>
      <c r="U62" s="87" t="s">
        <v>23</v>
      </c>
      <c r="V62" s="88">
        <f>COUNTIF(F23:F57,"МС")</f>
        <v>0</v>
      </c>
    </row>
    <row r="63" spans="1:22" ht="15" x14ac:dyDescent="0.2">
      <c r="A63" s="83" t="s">
        <v>149</v>
      </c>
      <c r="B63" s="26"/>
      <c r="C63" s="53"/>
      <c r="D63" s="25"/>
      <c r="E63" s="65"/>
      <c r="F63" s="25"/>
      <c r="G63" s="28" t="s">
        <v>29</v>
      </c>
      <c r="H63" s="52">
        <f>COUNT(A23:A57)</f>
        <v>13</v>
      </c>
      <c r="M63" s="14"/>
      <c r="N63" s="14"/>
      <c r="O63" s="14"/>
      <c r="P63" s="14"/>
      <c r="Q63" s="14"/>
      <c r="T63" s="14"/>
      <c r="U63" s="87" t="s">
        <v>33</v>
      </c>
      <c r="V63" s="88">
        <f>COUNTIF(F23:F57,"КМС")</f>
        <v>8</v>
      </c>
    </row>
    <row r="64" spans="1:22" ht="15" x14ac:dyDescent="0.2">
      <c r="A64" s="50"/>
      <c r="B64" s="7"/>
      <c r="C64" s="81"/>
      <c r="D64" s="25"/>
      <c r="E64" s="65"/>
      <c r="F64" s="25"/>
      <c r="G64" s="28" t="s">
        <v>30</v>
      </c>
      <c r="H64" s="52">
        <f>COUNTIF(A23:A57,"НФ")</f>
        <v>22</v>
      </c>
      <c r="M64" s="14"/>
      <c r="N64" s="14"/>
      <c r="O64" s="14"/>
      <c r="P64" s="14"/>
      <c r="Q64" s="14"/>
      <c r="T64" s="14"/>
      <c r="U64" s="87" t="s">
        <v>40</v>
      </c>
      <c r="V64" s="88">
        <f>COUNTIF(F23:F57,"1 СР")</f>
        <v>11</v>
      </c>
    </row>
    <row r="65" spans="1:22" ht="15" x14ac:dyDescent="0.2">
      <c r="A65" s="29"/>
      <c r="B65" s="26"/>
      <c r="C65" s="53"/>
      <c r="D65" s="25"/>
      <c r="E65" s="65"/>
      <c r="F65" s="25"/>
      <c r="G65" s="28" t="s">
        <v>35</v>
      </c>
      <c r="H65" s="52">
        <f>COUNTIF(A23:A57,"ДСКВ")</f>
        <v>0</v>
      </c>
      <c r="M65" s="14"/>
      <c r="N65" s="14"/>
      <c r="O65" s="14"/>
      <c r="P65" s="14"/>
      <c r="Q65" s="14"/>
      <c r="T65" s="14"/>
      <c r="U65" s="87" t="s">
        <v>46</v>
      </c>
      <c r="V65" s="88">
        <f>COUNTIF(F23:F57,"2 СР")</f>
        <v>10</v>
      </c>
    </row>
    <row r="66" spans="1:22" ht="15" x14ac:dyDescent="0.2">
      <c r="A66" s="29"/>
      <c r="B66" s="26"/>
      <c r="C66" s="53"/>
      <c r="D66" s="25"/>
      <c r="E66" s="65"/>
      <c r="F66" s="25"/>
      <c r="G66" s="28" t="s">
        <v>31</v>
      </c>
      <c r="H66" s="89">
        <f>COUNTIF(A23:A57,"НС")</f>
        <v>0</v>
      </c>
      <c r="M66" s="14"/>
      <c r="N66" s="14"/>
      <c r="O66" s="14"/>
      <c r="P66" s="14"/>
      <c r="Q66" s="14"/>
      <c r="T66" s="14"/>
      <c r="U66" s="90" t="s">
        <v>47</v>
      </c>
      <c r="V66" s="91">
        <f>COUNTIF(F23:F57,"3 СР")</f>
        <v>6</v>
      </c>
    </row>
    <row r="67" spans="1:22" ht="4.5" customHeight="1" x14ac:dyDescent="0.2">
      <c r="A67" s="50"/>
      <c r="B67" s="15"/>
      <c r="C67" s="15"/>
      <c r="D67" s="7"/>
      <c r="E67" s="66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51"/>
    </row>
    <row r="68" spans="1:22" ht="15.75" x14ac:dyDescent="0.2">
      <c r="A68" s="130" t="s">
        <v>3</v>
      </c>
      <c r="B68" s="128"/>
      <c r="C68" s="128"/>
      <c r="D68" s="128"/>
      <c r="E68" s="128" t="s">
        <v>11</v>
      </c>
      <c r="F68" s="128"/>
      <c r="G68" s="128"/>
      <c r="H68" s="128"/>
      <c r="I68" s="128" t="s">
        <v>4</v>
      </c>
      <c r="J68" s="128"/>
      <c r="K68" s="128"/>
      <c r="L68" s="128"/>
      <c r="M68" s="128"/>
      <c r="N68" s="128"/>
      <c r="O68" s="128"/>
      <c r="P68" s="128"/>
      <c r="Q68" s="128"/>
      <c r="R68" s="128"/>
      <c r="S68" s="128" t="s">
        <v>45</v>
      </c>
      <c r="T68" s="128"/>
      <c r="U68" s="128"/>
      <c r="V68" s="129"/>
    </row>
    <row r="69" spans="1:22" s="77" customFormat="1" ht="15.75" x14ac:dyDescent="0.2">
      <c r="A69" s="73"/>
      <c r="B69" s="74"/>
      <c r="C69" s="74"/>
      <c r="D69" s="74"/>
      <c r="E69" s="74"/>
      <c r="F69" s="75"/>
      <c r="G69" s="75"/>
      <c r="H69" s="75"/>
      <c r="I69" s="75"/>
      <c r="J69" s="75"/>
      <c r="K69" s="75"/>
      <c r="L69" s="75"/>
      <c r="M69" s="75"/>
      <c r="N69" s="75"/>
      <c r="O69" s="75"/>
      <c r="P69" s="75"/>
      <c r="Q69" s="75"/>
      <c r="R69" s="75"/>
      <c r="S69" s="75"/>
      <c r="T69" s="75"/>
      <c r="U69" s="75"/>
      <c r="V69" s="76"/>
    </row>
    <row r="70" spans="1:22" s="77" customFormat="1" ht="15.75" x14ac:dyDescent="0.2">
      <c r="A70" s="73"/>
      <c r="B70" s="74"/>
      <c r="C70" s="74"/>
      <c r="D70" s="74"/>
      <c r="E70" s="74"/>
      <c r="F70" s="74"/>
      <c r="G70" s="74"/>
      <c r="H70" s="74"/>
      <c r="I70" s="74"/>
      <c r="J70" s="74"/>
      <c r="K70" s="74"/>
      <c r="L70" s="74"/>
      <c r="M70" s="74"/>
      <c r="N70" s="74"/>
      <c r="O70" s="74"/>
      <c r="P70" s="74"/>
      <c r="Q70" s="74"/>
      <c r="R70" s="74"/>
      <c r="S70" s="74"/>
      <c r="T70" s="74"/>
      <c r="U70" s="74"/>
      <c r="V70" s="78"/>
    </row>
    <row r="71" spans="1:22" x14ac:dyDescent="0.2">
      <c r="A71" s="131"/>
      <c r="B71" s="132"/>
      <c r="C71" s="132"/>
      <c r="D71" s="132"/>
      <c r="E71" s="132"/>
      <c r="F71" s="132"/>
      <c r="G71" s="132"/>
      <c r="H71" s="132"/>
      <c r="I71" s="132"/>
      <c r="J71" s="132"/>
      <c r="K71" s="132"/>
      <c r="L71" s="132"/>
      <c r="M71" s="132"/>
      <c r="N71" s="132"/>
      <c r="O71" s="132"/>
      <c r="P71" s="132"/>
      <c r="Q71" s="132"/>
      <c r="R71" s="103"/>
      <c r="S71" s="132"/>
      <c r="T71" s="132"/>
      <c r="U71" s="132"/>
      <c r="V71" s="133"/>
    </row>
    <row r="72" spans="1:22" x14ac:dyDescent="0.2">
      <c r="A72" s="102"/>
      <c r="B72" s="103"/>
      <c r="C72" s="103"/>
      <c r="D72" s="103"/>
      <c r="E72" s="67"/>
      <c r="F72" s="103"/>
      <c r="G72" s="103"/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4"/>
    </row>
    <row r="73" spans="1:22" x14ac:dyDescent="0.2">
      <c r="A73" s="102"/>
      <c r="B73" s="103"/>
      <c r="C73" s="103"/>
      <c r="D73" s="103"/>
      <c r="E73" s="67"/>
      <c r="F73" s="103"/>
      <c r="G73" s="103"/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4"/>
    </row>
    <row r="74" spans="1:22" ht="16.5" thickBot="1" x14ac:dyDescent="0.25">
      <c r="A74" s="136" t="s">
        <v>43</v>
      </c>
      <c r="B74" s="134"/>
      <c r="C74" s="134"/>
      <c r="D74" s="134"/>
      <c r="E74" s="134" t="str">
        <f>G17</f>
        <v>ЖДАНКИН К.В. (1К, г.Выкса]</v>
      </c>
      <c r="F74" s="134"/>
      <c r="G74" s="134"/>
      <c r="H74" s="134"/>
      <c r="I74" s="134" t="str">
        <f>G18</f>
        <v>ЖАРИНОВА О.В. (ВК, г.Выкса)</v>
      </c>
      <c r="J74" s="134"/>
      <c r="K74" s="134"/>
      <c r="L74" s="134"/>
      <c r="M74" s="134"/>
      <c r="N74" s="134"/>
      <c r="O74" s="134"/>
      <c r="P74" s="134"/>
      <c r="Q74" s="134"/>
      <c r="R74" s="134"/>
      <c r="S74" s="134" t="str">
        <f>G19</f>
        <v>КАРЦЕВ M.E. (BK, г.Ульяновск)</v>
      </c>
      <c r="T74" s="134"/>
      <c r="U74" s="134"/>
      <c r="V74" s="135"/>
    </row>
    <row r="75" spans="1:22" ht="13.5" thickTop="1" x14ac:dyDescent="0.2"/>
  </sheetData>
  <sortState ref="B23:AC32">
    <sortCondition descending="1" ref="S23:S32"/>
  </sortState>
  <mergeCells count="40">
    <mergeCell ref="A12:V12"/>
    <mergeCell ref="B21:B22"/>
    <mergeCell ref="C21:C22"/>
    <mergeCell ref="A8:V8"/>
    <mergeCell ref="H21:Q21"/>
    <mergeCell ref="R21:R22"/>
    <mergeCell ref="S21:S22"/>
    <mergeCell ref="U21:U22"/>
    <mergeCell ref="V21:V22"/>
    <mergeCell ref="A10:V10"/>
    <mergeCell ref="A11:V11"/>
    <mergeCell ref="A71:E71"/>
    <mergeCell ref="F71:Q71"/>
    <mergeCell ref="S71:V71"/>
    <mergeCell ref="S74:V74"/>
    <mergeCell ref="I74:R74"/>
    <mergeCell ref="E74:H74"/>
    <mergeCell ref="A74:D74"/>
    <mergeCell ref="A59:D59"/>
    <mergeCell ref="G59:V59"/>
    <mergeCell ref="S68:V68"/>
    <mergeCell ref="I68:R68"/>
    <mergeCell ref="E68:H68"/>
    <mergeCell ref="A68:D68"/>
    <mergeCell ref="A1:V1"/>
    <mergeCell ref="A2:V2"/>
    <mergeCell ref="A3:V3"/>
    <mergeCell ref="A4:V4"/>
    <mergeCell ref="T21:T22"/>
    <mergeCell ref="A6:V6"/>
    <mergeCell ref="A7:V7"/>
    <mergeCell ref="A9:V9"/>
    <mergeCell ref="D21:D22"/>
    <mergeCell ref="E21:E22"/>
    <mergeCell ref="F21:F22"/>
    <mergeCell ref="G21:G22"/>
    <mergeCell ref="A15:G15"/>
    <mergeCell ref="H15:V15"/>
    <mergeCell ref="A21:A22"/>
    <mergeCell ref="A5:V5"/>
  </mergeCells>
  <conditionalFormatting sqref="R69:R73 R1:R14 R16:R58 R75:R1048576 S74 S68 R67 G60:G66">
    <cfRule type="duplicateValues" dxfId="0" priority="1"/>
  </conditionalFormatting>
  <printOptions horizontalCentered="1"/>
  <pageMargins left="0.19685039370078741" right="0.19685039370078741" top="0.35" bottom="0.28999999999999998" header="0.2" footer="0.2"/>
  <pageSetup paperSize="9" scale="46" fitToHeight="0" orientation="landscape" r:id="rId1"/>
  <headerFooter>
    <oddHeader>&amp;LРЕЗУЛЬТАТЫ НА САЙТЕ WWW.FVSR/highway/result&amp;RФЕДЕРАЦИЯ ВЕЛОСИПЕДНОГО СПОРТА РОССИИ - WWW.FVSR.RU</oddHeader>
    <oddFooter>&amp;C&amp;P&amp;RОтчет создан &amp;D&amp;T</oddFooter>
  </headerFooter>
  <ignoredErrors>
    <ignoredError sqref="S23:S34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Критериум</vt:lpstr>
      <vt:lpstr>Критериум!Заголовки_для_печати</vt:lpstr>
      <vt:lpstr>Критериум!Область_печати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Arsen</cp:lastModifiedBy>
  <cp:lastPrinted>2021-05-18T13:50:02Z</cp:lastPrinted>
  <dcterms:created xsi:type="dcterms:W3CDTF">1996-10-08T23:32:33Z</dcterms:created>
  <dcterms:modified xsi:type="dcterms:W3CDTF">2022-08-02T09:54:03Z</dcterms:modified>
</cp:coreProperties>
</file>