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0" yWindow="0" windowWidth="20490" windowHeight="7755" tabRatio="789"/>
  </bookViews>
  <sheets>
    <sheet name="итог гр. г." sheetId="83" r:id="rId1"/>
  </sheets>
  <definedNames>
    <definedName name="_xlnm.Print_Titles" localSheetId="0">'итог гр. г.'!$21:$21</definedName>
    <definedName name="_xlnm.Print_Area" localSheetId="0">'итог гр. г.'!$A$1:$M$117</definedName>
  </definedNames>
  <calcPr calcId="152511"/>
</workbook>
</file>

<file path=xl/calcChain.xml><?xml version="1.0" encoding="utf-8"?>
<calcChain xmlns="http://schemas.openxmlformats.org/spreadsheetml/2006/main">
  <c r="I51" i="83" l="1"/>
  <c r="J51" i="83"/>
  <c r="I52" i="83"/>
  <c r="J52" i="83"/>
  <c r="I53" i="83"/>
  <c r="J53" i="83"/>
  <c r="I54" i="83"/>
  <c r="J54" i="83"/>
  <c r="I55" i="83"/>
  <c r="J55" i="83"/>
  <c r="I56" i="83"/>
  <c r="J56" i="83"/>
  <c r="I57" i="83"/>
  <c r="J57" i="83"/>
  <c r="I26" i="83" l="1"/>
  <c r="J26" i="83"/>
  <c r="I27" i="83"/>
  <c r="J27" i="83"/>
  <c r="I28" i="83"/>
  <c r="J28" i="83"/>
  <c r="I29" i="83"/>
  <c r="J29" i="83"/>
  <c r="I30" i="83"/>
  <c r="J30" i="83"/>
  <c r="I31" i="83"/>
  <c r="J31" i="83"/>
  <c r="I32" i="83"/>
  <c r="J32" i="83"/>
  <c r="I33" i="83"/>
  <c r="J33" i="83"/>
  <c r="I34" i="83"/>
  <c r="J34" i="83"/>
  <c r="I35" i="83"/>
  <c r="J35" i="83"/>
  <c r="I36" i="83"/>
  <c r="J36" i="83"/>
  <c r="I37" i="83"/>
  <c r="J37" i="83"/>
  <c r="I38" i="83"/>
  <c r="J38" i="83"/>
  <c r="I39" i="83"/>
  <c r="J39" i="83"/>
  <c r="I40" i="83"/>
  <c r="J40" i="83"/>
  <c r="I41" i="83"/>
  <c r="J41" i="83"/>
  <c r="I42" i="83"/>
  <c r="J42" i="83"/>
  <c r="I43" i="83"/>
  <c r="J43" i="83"/>
  <c r="I44" i="83"/>
  <c r="J44" i="83"/>
  <c r="I45" i="83"/>
  <c r="J45" i="83"/>
  <c r="I46" i="83"/>
  <c r="J46" i="83"/>
  <c r="I47" i="83"/>
  <c r="J47" i="83"/>
  <c r="I48" i="83"/>
  <c r="J48" i="83"/>
  <c r="I49" i="83"/>
  <c r="J49" i="83"/>
  <c r="I50" i="83"/>
  <c r="J50" i="83"/>
  <c r="J25" i="83" l="1"/>
  <c r="J24" i="83"/>
  <c r="J23" i="83"/>
  <c r="I25" i="83" l="1"/>
  <c r="I24" i="83"/>
  <c r="H106" i="83"/>
  <c r="H109" i="83"/>
  <c r="H108" i="83"/>
  <c r="H107" i="83"/>
  <c r="H105" i="83"/>
  <c r="M102" i="83"/>
  <c r="M103" i="83"/>
  <c r="M104" i="83"/>
  <c r="M105" i="83"/>
  <c r="M106" i="83"/>
  <c r="M107" i="83"/>
  <c r="M108" i="83"/>
  <c r="E117" i="83"/>
  <c r="H117" i="83"/>
  <c r="K117" i="83"/>
  <c r="H104" i="83" l="1"/>
  <c r="H103" i="83" s="1"/>
</calcChain>
</file>

<file path=xl/sharedStrings.xml><?xml version="1.0" encoding="utf-8"?>
<sst xmlns="http://schemas.openxmlformats.org/spreadsheetml/2006/main" count="416" uniqueCount="242">
  <si>
    <t>Министерство спорта Российской Федерации</t>
  </si>
  <si>
    <t xml:space="preserve"> МАКСИМАЛЬНЫЙ ПЕРЕПАД (HD):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</si>
  <si>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</si>
  <si>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</si>
  <si>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</si>
  <si>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</si>
  <si>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</si>
  <si>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</si>
  <si>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</si>
  <si>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</si>
  <si>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</si>
  <si>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</si>
  <si>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</si>
  <si>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</si>
  <si>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</si>
  <si>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</si>
  <si>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</si>
  <si>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</si>
  <si>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</si>
  <si>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</si>
  <si>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</si>
  <si>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</si>
  <si>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</si>
  <si>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</si>
  <si>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</si>
  <si>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</si>
  <si>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</si>
  <si>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</si>
  <si>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</si>
  <si>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</si>
  <si>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</si>
  <si>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</si>
  <si>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</si>
  <si>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</si>
  <si>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</si>
  <si>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</si>
  <si>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</si>
  <si>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</si>
  <si>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</si>
  <si>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</si>
  <si>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</si>
  <si>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</si>
  <si>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</si>
  <si>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</si>
  <si>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ДИСТАНЦИЯ: ДЛИНА КРУГА/КРУГОВ</t>
  </si>
  <si>
    <t>Самарская область</t>
  </si>
  <si>
    <t>Республика Адыгея</t>
  </si>
  <si>
    <t>Тульская область</t>
  </si>
  <si>
    <t>Санкт-Петербург</t>
  </si>
  <si>
    <t>Омская область</t>
  </si>
  <si>
    <t>Москва</t>
  </si>
  <si>
    <t>Московская область</t>
  </si>
  <si>
    <t>Краснодарский край</t>
  </si>
  <si>
    <t>Ростовская область</t>
  </si>
  <si>
    <t>Свердловская область</t>
  </si>
  <si>
    <t>Хабаровский край</t>
  </si>
  <si>
    <t>Иркутская область</t>
  </si>
  <si>
    <t>Республика Татарстан</t>
  </si>
  <si>
    <t>ВСЕРОССИЙСКИЕ СОРЕВНОВАНИЯ</t>
  </si>
  <si>
    <t>I ВСЕРОССИЙСКАЯ СПАРТАКИАДА ПО ЛЕТНИМ ВИДАМ СПОРТА СРЕДИ СИЛЬНЕЙШИХ СПОРТСМЕНОВ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</si>
  <si>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Москва</t>
    </r>
  </si>
  <si>
    <t>№ ЕКП 2022: 6000</t>
  </si>
  <si>
    <t xml:space="preserve">ТЕХНИЧЕСКИЕ ДАННЫЕ ТРАССЫ: </t>
  </si>
  <si>
    <t>НАЗВАНИЕ ТРАССЫ / РЕГ. НОМЕР: Велотрасса "Крылатское"</t>
  </si>
  <si>
    <t>Кондратьева Л.В. (ВК, г.Воронеж)</t>
  </si>
  <si>
    <t>Азаров С.С. (ВК, Санкт-Петербург)</t>
  </si>
  <si>
    <t>Попова Е.В. (ВК, г.Воронеж)</t>
  </si>
  <si>
    <t>Новосибирская область</t>
  </si>
  <si>
    <t>Забайкальский край</t>
  </si>
  <si>
    <t>Воронежская область</t>
  </si>
  <si>
    <t>НФ</t>
  </si>
  <si>
    <t>Осадки: солнечно, без осадков</t>
  </si>
  <si>
    <t>ОЧКИ</t>
  </si>
  <si>
    <t>Шоссе - групповая гонка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</si>
  <si>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15 августа 2022 года</t>
    </r>
  </si>
  <si>
    <t>№ ВРВС: 0080601611Я</t>
  </si>
  <si>
    <t>04.10.1993</t>
  </si>
  <si>
    <t>НС</t>
  </si>
  <si>
    <t>Температура: +27+28</t>
  </si>
  <si>
    <t>Влажность: 45%</t>
  </si>
  <si>
    <t>Ветер: 4 м/с (С-З)</t>
  </si>
  <si>
    <t>Мужчины</t>
  </si>
  <si>
    <t>НАЧАЛО ГОНКИ: 13ч 10м</t>
  </si>
  <si>
    <t>ОКОНЧАНИЕ ГОНКИ: 17ч 15м</t>
  </si>
  <si>
    <t>13,6 км/11</t>
  </si>
  <si>
    <t xml:space="preserve"> СУММА ПЕРЕПАДОВ (ТС) (м): 2640</t>
  </si>
  <si>
    <t>ЕРШОВ Артур</t>
  </si>
  <si>
    <t>07.03.1990</t>
  </si>
  <si>
    <t>СТЕПАНОВ Андрей</t>
  </si>
  <si>
    <t>18.04.1999</t>
  </si>
  <si>
    <t>Тюменская область</t>
  </si>
  <si>
    <t>ТИХОНИН Евгений</t>
  </si>
  <si>
    <t>01.04.1998</t>
  </si>
  <si>
    <t>ШУЛЬЧЕНКО Никита</t>
  </si>
  <si>
    <t>31.05.1999</t>
  </si>
  <si>
    <t>НЫЧ Артем</t>
  </si>
  <si>
    <t>21.03.1995</t>
  </si>
  <si>
    <t>ПОПОВ Антон</t>
  </si>
  <si>
    <t>30.01.1999</t>
  </si>
  <si>
    <t>БЕРЕЗНЯК Александр</t>
  </si>
  <si>
    <t>05.11.2001</t>
  </si>
  <si>
    <t>МАЙКИН Роман</t>
  </si>
  <si>
    <t>14.08.1990</t>
  </si>
  <si>
    <t>ЧЕРНЕЦКИЙ Сергей</t>
  </si>
  <si>
    <t>09.04.1990</t>
  </si>
  <si>
    <t>РИКУНОВ Пётр</t>
  </si>
  <si>
    <t>24.02.1997</t>
  </si>
  <si>
    <t>ФОКИН Михаил</t>
  </si>
  <si>
    <t>21.11.1997</t>
  </si>
  <si>
    <t>НЕКРАСОВ Денис</t>
  </si>
  <si>
    <t>19.02.1997</t>
  </si>
  <si>
    <t>ИГОШЕВ Егор</t>
  </si>
  <si>
    <t>02.07.2002</t>
  </si>
  <si>
    <t>КОМИН Александр</t>
  </si>
  <si>
    <t>12.04.1995</t>
  </si>
  <si>
    <t>ЗАЦЕПИН Сергей</t>
  </si>
  <si>
    <t>14.11.2000</t>
  </si>
  <si>
    <t>КУРЬЯНОВ Степан</t>
  </si>
  <si>
    <t>07.12.1996</t>
  </si>
  <si>
    <t>ПОСТАРНАК Михаил</t>
  </si>
  <si>
    <t>13.08.2004</t>
  </si>
  <si>
    <t>СМИРНОВ Иван</t>
  </si>
  <si>
    <t>14.01.1999</t>
  </si>
  <si>
    <t>МАРТЫНОВ Никита</t>
  </si>
  <si>
    <t>26.08.1999</t>
  </si>
  <si>
    <t>НОВИКОВ Савва</t>
  </si>
  <si>
    <t>27.07.1999</t>
  </si>
  <si>
    <t>РОСТОВЦЕВ Сергей</t>
  </si>
  <si>
    <t>02.06.1997</t>
  </si>
  <si>
    <t>ЕРЁМИН Евгений</t>
  </si>
  <si>
    <t>01.10.2001</t>
  </si>
  <si>
    <t>МАЛЬКОВ Кирилл</t>
  </si>
  <si>
    <t>12.10.2002</t>
  </si>
  <si>
    <t>ДИКИЙ Марк</t>
  </si>
  <si>
    <t>25.07.2003</t>
  </si>
  <si>
    <t>СТРАХОВ Дмитрий</t>
  </si>
  <si>
    <t>17.05.1995</t>
  </si>
  <si>
    <t>ВЬЮНОШЕВ Михаил</t>
  </si>
  <si>
    <t>24.11.2001</t>
  </si>
  <si>
    <t>ПРОНИН Константин</t>
  </si>
  <si>
    <t>10.01.2001</t>
  </si>
  <si>
    <t>ВАСИЛИОГЛО Павел</t>
  </si>
  <si>
    <t>18.12.2000</t>
  </si>
  <si>
    <t>МАЛЬНЕВ Сергей</t>
  </si>
  <si>
    <t>08.08.1998</t>
  </si>
  <si>
    <t>ГОРЮШИН Александр</t>
  </si>
  <si>
    <t>03.03.2000</t>
  </si>
  <si>
    <t>ПЛАКУШКИН Сергей</t>
  </si>
  <si>
    <t>27.05.1997</t>
  </si>
  <si>
    <t>ШЕРСТНЁВ Тимофей</t>
  </si>
  <si>
    <t>21.10.1999</t>
  </si>
  <si>
    <t>МИЛЛЕР Кирилл</t>
  </si>
  <si>
    <t>18.12.2003</t>
  </si>
  <si>
    <t>ТЕРЕШЕНОК Виталий</t>
  </si>
  <si>
    <t>23.06.2001</t>
  </si>
  <si>
    <t>КАПУСТИН Кирилл</t>
  </si>
  <si>
    <t>21.06.2002</t>
  </si>
  <si>
    <t>ХИЛЬКОВИЧ Денис</t>
  </si>
  <si>
    <t>23.12.2003</t>
  </si>
  <si>
    <t>СМИРНОВ Александр</t>
  </si>
  <si>
    <t>10.02.1998</t>
  </si>
  <si>
    <t>ГУРИН Антон</t>
  </si>
  <si>
    <t>09.10.2003</t>
  </si>
  <si>
    <t>МИРОЛЮБОВ Яков</t>
  </si>
  <si>
    <t>14.09.2001</t>
  </si>
  <si>
    <t>САННИКОВ Илья</t>
  </si>
  <si>
    <t>05.10.2004</t>
  </si>
  <si>
    <t>БЕСПАЛОВ Александр</t>
  </si>
  <si>
    <t>10.05.1981</t>
  </si>
  <si>
    <t>ЮНУСОВ Артур</t>
  </si>
  <si>
    <t>06.01.2004</t>
  </si>
  <si>
    <t>СУЧКОВ Василий</t>
  </si>
  <si>
    <t>05.07.1994</t>
  </si>
  <si>
    <t>РАХИМОВ Нурислам</t>
  </si>
  <si>
    <t>14.04.2003</t>
  </si>
  <si>
    <t>Республика Башкортостан</t>
  </si>
  <si>
    <t>ХОМЯКОВ Артемий</t>
  </si>
  <si>
    <t>22.11.2003</t>
  </si>
  <si>
    <t>ИСЛАМОВ Валерий</t>
  </si>
  <si>
    <t>20.06.2001</t>
  </si>
  <si>
    <t>КУРЬЯНОВ Сергей</t>
  </si>
  <si>
    <t>20.04.2000</t>
  </si>
  <si>
    <t>СЕНОКОСОВ Олег</t>
  </si>
  <si>
    <t>28.07.2002</t>
  </si>
  <si>
    <t>БОЙНОВ Дмитрий</t>
  </si>
  <si>
    <t>23.02.1993</t>
  </si>
  <si>
    <t>УЛИТИН Александр</t>
  </si>
  <si>
    <t>10.11.1985</t>
  </si>
  <si>
    <t>ПЕРЛОВ Александр</t>
  </si>
  <si>
    <t>29.04.1983</t>
  </si>
  <si>
    <t>ЕРЁМКИН Аркадий</t>
  </si>
  <si>
    <t>06.05.1996</t>
  </si>
  <si>
    <t>ФАТКУЛЛИН Валерий</t>
  </si>
  <si>
    <t>07.08.1998</t>
  </si>
  <si>
    <t>БРЕСЛАВСКИЙ Роман</t>
  </si>
  <si>
    <t>30.04.2003</t>
  </si>
  <si>
    <t>ГУТОВСКИЙ Владислав</t>
  </si>
  <si>
    <t>15.09.2003</t>
  </si>
  <si>
    <t>ЗОТОВ Евгений</t>
  </si>
  <si>
    <t>20.08.1994</t>
  </si>
  <si>
    <t>ШАКОТЬКО Александр</t>
  </si>
  <si>
    <t>08.05.1999</t>
  </si>
  <si>
    <t>КАЗАНОВ Евгений</t>
  </si>
  <si>
    <t>14.07.1998</t>
  </si>
  <si>
    <t>НЕВОДЧИКОВ Владимир</t>
  </si>
  <si>
    <t>19.10.1991</t>
  </si>
  <si>
    <t>НЕКРАСОВ Константин</t>
  </si>
  <si>
    <t>04.04.1999</t>
  </si>
  <si>
    <t>ЕВТУШЕНКО Александр</t>
  </si>
  <si>
    <t>30.06.1993</t>
  </si>
  <si>
    <t>ЗИННИК Владислав</t>
  </si>
  <si>
    <t>21.05.2004</t>
  </si>
  <si>
    <t>СИДОВ Роман</t>
  </si>
  <si>
    <t>11.03.2004</t>
  </si>
  <si>
    <t>СМИРНОВ Владислав</t>
  </si>
  <si>
    <t>20.02.2004</t>
  </si>
  <si>
    <t>СТАШ Мамыр</t>
  </si>
  <si>
    <t>04.05.1993</t>
  </si>
  <si>
    <t>РАДУЛОВ Артем</t>
  </si>
  <si>
    <t>18.03.2003</t>
  </si>
  <si>
    <t>ФЕСЕНКО Даниил</t>
  </si>
  <si>
    <t>14.06.2004</t>
  </si>
  <si>
    <t>ШИШКИН Егор</t>
  </si>
  <si>
    <t>01.10.2004</t>
  </si>
  <si>
    <t>ГОЛОВЧЕНКО Даниил</t>
  </si>
  <si>
    <t>23.05.2002</t>
  </si>
  <si>
    <t>ЖУРАВЛЕВ Иван</t>
  </si>
  <si>
    <t>02.12.2003</t>
  </si>
  <si>
    <t>ФИЛЬЧАКОВ Максим</t>
  </si>
  <si>
    <t>30.06.2001</t>
  </si>
  <si>
    <t>КУЛИКОВ Сергей</t>
  </si>
  <si>
    <t>31.10.1996</t>
  </si>
  <si>
    <t>Республика Крым</t>
  </si>
  <si>
    <t>КИРЖАЙКИН Никита</t>
  </si>
  <si>
    <t>САВЕЛЬЕВ Денис</t>
  </si>
  <si>
    <t>19.06.2001</t>
  </si>
  <si>
    <t>ДУЮНОВ Владислав</t>
  </si>
  <si>
    <t>07.06.1994</t>
  </si>
  <si>
    <t>ГОНОВ Лев</t>
  </si>
  <si>
    <t>06.01.2000</t>
  </si>
  <si>
    <t>ЧИСТИК Евгений</t>
  </si>
  <si>
    <t>06.03.1989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</si>
</sst>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&quot; км&quot;"/>
    <numFmt numFmtId="166" formatCode="h:mm:ss.00"/>
    <numFmt numFmtId="167" formatCode="hh:mm:ss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6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1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27" applyNumberFormat="0" applyAlignment="0" applyProtection="0"/>
    <xf numFmtId="0" fontId="30" fillId="9" borderId="28" applyNumberFormat="0" applyAlignment="0" applyProtection="0"/>
    <xf numFmtId="0" fontId="31" fillId="9" borderId="27" applyNumberFormat="0" applyAlignment="0" applyProtection="0"/>
    <xf numFmtId="0" fontId="32" fillId="0" borderId="29" applyNumberFormat="0" applyFill="0" applyAlignment="0" applyProtection="0"/>
    <xf numFmtId="0" fontId="33" fillId="10" borderId="3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7">
    <xf numFmtId="0" fontId="0" fillId="0" borderId="0" xfId="0"/>
    <xf numFmtId="0" fontId="19" fillId="0" borderId="2" xfId="2" applyFont="1" applyBorder="1" applyAlignment="1">
      <alignment horizontal="right" vertical="center"/>
    </xf>
    <xf numFmtId="0" fontId="19" fillId="0" borderId="13" xfId="2" applyFont="1" applyBorder="1" applyAlignment="1">
      <alignment horizontal="right" vertical="center"/>
    </xf>
    <xf numFmtId="0" fontId="19" fillId="0" borderId="3" xfId="2" applyFont="1" applyBorder="1" applyAlignment="1">
      <alignment horizontal="right" vertical="center"/>
    </xf>
    <xf numFmtId="0" fontId="19" fillId="0" borderId="15" xfId="2" applyFont="1" applyBorder="1" applyAlignment="1">
      <alignment horizontal="right" vertical="center"/>
    </xf>
    <xf numFmtId="0" fontId="39" fillId="0" borderId="12" xfId="0" applyFont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/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6" fillId="0" borderId="16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right" vertical="center"/>
    </xf>
    <xf numFmtId="165" fontId="17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7" fillId="0" borderId="17" xfId="0" applyNumberFormat="1" applyFont="1" applyFill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7" fillId="0" borderId="6" xfId="0" applyFont="1" applyFill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49" fontId="17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7" fillId="0" borderId="10" xfId="2" applyFont="1" applyBorder="1" applyAlignment="1">
      <alignment horizontal="center" vertical="center"/>
    </xf>
    <xf numFmtId="49" fontId="17" fillId="0" borderId="17" xfId="2" applyNumberFormat="1" applyFont="1" applyBorder="1" applyAlignment="1">
      <alignment vertical="center"/>
    </xf>
    <xf numFmtId="0" fontId="17" fillId="0" borderId="0" xfId="2" applyFont="1" applyBorder="1" applyAlignment="1">
      <alignment horizontal="center" vertical="center"/>
    </xf>
    <xf numFmtId="49" fontId="17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7" fillId="0" borderId="3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49" fontId="17" fillId="0" borderId="0" xfId="2" applyNumberFormat="1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2" fillId="0" borderId="1" xfId="13" applyFont="1" applyFill="1" applyBorder="1" applyAlignment="1">
      <alignment vertical="center" wrapText="1"/>
    </xf>
    <xf numFmtId="14" fontId="42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2" fillId="0" borderId="1" xfId="8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42" fillId="0" borderId="40" xfId="13" applyFont="1" applyFill="1" applyBorder="1" applyAlignment="1">
      <alignment vertical="center" wrapText="1"/>
    </xf>
    <xf numFmtId="14" fontId="42" fillId="0" borderId="40" xfId="8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2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6" fillId="0" borderId="42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right" vertical="center"/>
    </xf>
    <xf numFmtId="0" fontId="17" fillId="0" borderId="6" xfId="2" applyFont="1" applyBorder="1" applyAlignment="1">
      <alignment horizontal="right" vertical="center"/>
    </xf>
    <xf numFmtId="0" fontId="17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6" fillId="2" borderId="33" xfId="2" applyFont="1" applyFill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0" fillId="0" borderId="44" xfId="0" applyBorder="1" applyAlignment="1">
      <alignment horizontal="left" indent="9"/>
    </xf>
    <xf numFmtId="0" fontId="0" fillId="0" borderId="45" xfId="0" applyBorder="1" applyAlignment="1">
      <alignment horizontal="left" vertical="center" indent="10"/>
    </xf>
    <xf numFmtId="0" fontId="0" fillId="0" borderId="45" xfId="0" applyBorder="1" applyAlignment="1">
      <alignment horizontal="left" indent="9"/>
    </xf>
    <xf numFmtId="0" fontId="44" fillId="0" borderId="45" xfId="0" applyFont="1" applyBorder="1" applyAlignment="1">
      <alignment horizontal="left" indent="10"/>
    </xf>
    <xf numFmtId="167" fontId="10" fillId="0" borderId="1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49" fontId="17" fillId="0" borderId="3" xfId="2" applyNumberFormat="1" applyFont="1" applyBorder="1" applyAlignment="1">
      <alignment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41" fillId="0" borderId="46" xfId="0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42" fillId="0" borderId="0" xfId="13" applyFont="1" applyFill="1" applyBorder="1" applyAlignment="1">
      <alignment vertical="center" wrapText="1"/>
    </xf>
    <xf numFmtId="14" fontId="42" fillId="0" borderId="3" xfId="8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2" fillId="0" borderId="3" xfId="8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166" fontId="10" fillId="0" borderId="40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7" fontId="10" fillId="0" borderId="40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49" fontId="17" fillId="0" borderId="5" xfId="2" applyNumberFormat="1" applyFont="1" applyBorder="1" applyAlignment="1">
      <alignment vertical="center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1" fontId="10" fillId="0" borderId="1" xfId="0" applyNumberFormat="1" applyFont="1" applyFill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6" fillId="2" borderId="32" xfId="2" applyFont="1" applyFill="1" applyBorder="1" applyAlignment="1">
      <alignment horizontal="center" vertical="center"/>
    </xf>
    <xf numFmtId="0" fontId="16" fillId="2" borderId="33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4" borderId="21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6" fillId="4" borderId="20" xfId="2" applyFont="1" applyFill="1" applyBorder="1" applyAlignment="1">
      <alignment horizontal="center" vertical="center"/>
    </xf>
    <xf numFmtId="0" fontId="16" fillId="2" borderId="35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16" fillId="4" borderId="22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95249</xdr:rowOff>
    </xdr:from>
    <xdr:ext cx="748393" cy="763665"/>
    <xdr:pic>
      <xdr:nvPicPr>
        <xdr:cNvPr id="6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218"/>
        <a:stretch/>
      </xdr:blipFill>
      <xdr:spPr>
        <a:xfrm>
          <a:off x="95249" y="95249"/>
          <a:ext cx="748393" cy="763665"/>
        </a:xfrm>
        <a:prstGeom prst="rect">
          <a:avLst/>
        </a:prstGeom>
      </xdr:spPr>
    </xdr:pic>
    <xdr:clientData/>
  </xdr:oneCellAnchor>
  <xdr:oneCellAnchor>
    <xdr:from>
      <xdr:col>12</xdr:col>
      <xdr:colOff>284485</xdr:colOff>
      <xdr:row>0</xdr:row>
      <xdr:rowOff>108857</xdr:rowOff>
    </xdr:from>
    <xdr:ext cx="630604" cy="762001"/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3771" y="108857"/>
          <a:ext cx="630604" cy="762001"/>
        </a:xfrm>
        <a:prstGeom prst="rect">
          <a:avLst/>
        </a:prstGeom>
      </xdr:spPr>
    </xdr:pic>
    <xdr:clientData/>
  </xdr:oneCellAnchor>
  <xdr:twoCellAnchor editAs="oneCell">
    <xdr:from>
      <xdr:col>2</xdr:col>
      <xdr:colOff>27215</xdr:colOff>
      <xdr:row>0</xdr:row>
      <xdr:rowOff>122464</xdr:rowOff>
    </xdr:from>
    <xdr:to>
      <xdr:col>3</xdr:col>
      <xdr:colOff>70912</xdr:colOff>
      <xdr:row>5</xdr:row>
      <xdr:rowOff>65100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5" y="122464"/>
          <a:ext cx="1009804" cy="718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X118"/>
  <sheetViews>
    <sheetView tabSelected="1" view="pageBreakPreview" topLeftCell="A13" zoomScale="70" zoomScaleNormal="90" zoomScaleSheetLayoutView="70" workbookViewId="0">
      <selection activeCell="Q15" sqref="Q15"/>
    </sheetView>
  </sheetViews>
  <sheetFormatPr defaultColWidth="9.140625" defaultRowHeight="12.75" x14ac:dyDescent="0.2"/>
  <cols>
    <col min="1" max="1" width="7" style="7" customWidth="1"/>
    <col min="2" max="2" width="7.28515625" style="19" bestFit="1" customWidth="1"/>
    <col min="3" max="3" width="14.42578125" style="19" customWidth="1"/>
    <col min="4" max="4" width="22.42578125" style="7" customWidth="1"/>
    <col min="5" max="5" width="11.28515625" style="7" customWidth="1"/>
    <col min="6" max="6" width="7.85546875" style="7" bestFit="1" customWidth="1"/>
    <col min="7" max="7" width="23.85546875" style="7" customWidth="1"/>
    <col min="8" max="8" width="17.42578125" style="7" customWidth="1"/>
    <col min="9" max="9" width="15.7109375" style="7" customWidth="1"/>
    <col min="10" max="10" width="10.140625" style="7" customWidth="1"/>
    <col min="11" max="11" width="13" style="7" customWidth="1"/>
    <col min="12" max="12" width="9.7109375" style="7" customWidth="1"/>
    <col min="13" max="13" width="16.5703125" style="7" customWidth="1"/>
    <col min="14" max="14" width="5.140625" style="6" customWidth="1"/>
    <col min="15" max="15" width="4.42578125" style="6" customWidth="1"/>
    <col min="16" max="16" width="4.85546875" style="7" customWidth="1"/>
    <col min="17" max="17" width="4.5703125" style="7" customWidth="1"/>
    <col min="18" max="18" width="5" style="7" customWidth="1"/>
    <col min="19" max="23" width="5.7109375" style="7" customWidth="1"/>
    <col min="24" max="16384" width="9.140625" style="7"/>
  </cols>
  <sheetData>
    <row r="1" spans="1:24" ht="21.75" customHeight="1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24" ht="6.75" customHeight="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24" ht="21.75" customHeight="1" x14ac:dyDescent="0.2">
      <c r="A3" s="139" t="s">
        <v>10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24" ht="6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24" ht="5.25" customHeight="1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24" s="9" customFormat="1" ht="28.5" x14ac:dyDescent="0.2">
      <c r="A6" s="141" t="s">
        <v>58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8"/>
      <c r="O6" s="8"/>
      <c r="X6"/>
    </row>
    <row r="7" spans="1:24" s="9" customFormat="1" ht="19.5" customHeight="1" x14ac:dyDescent="0.2">
      <c r="A7" s="142" t="s">
        <v>18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8"/>
      <c r="O7" s="8"/>
    </row>
    <row r="8" spans="1:24" s="9" customFormat="1" ht="30.75" customHeight="1" thickBot="1" x14ac:dyDescent="0.25">
      <c r="A8" s="142" t="s">
        <v>59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8"/>
      <c r="O8" s="8"/>
    </row>
    <row r="9" spans="1:24" ht="19.5" customHeight="1" thickTop="1" x14ac:dyDescent="0.2">
      <c r="A9" s="143" t="s">
        <v>26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5"/>
    </row>
    <row r="10" spans="1:24" ht="18" customHeight="1" x14ac:dyDescent="0.2">
      <c r="A10" s="136" t="s">
        <v>73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8"/>
    </row>
    <row r="11" spans="1:24" ht="19.5" customHeight="1" x14ac:dyDescent="0.2">
      <c r="A11" s="136" t="s">
        <v>81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</row>
    <row r="12" spans="1:24" ht="15.75" x14ac:dyDescent="0.2">
      <c r="A12" s="5" t="s">
        <v>60</v>
      </c>
      <c r="B12" s="10"/>
      <c r="C12" s="10"/>
      <c r="D12" s="11"/>
      <c r="E12" s="12"/>
      <c r="F12" s="12"/>
      <c r="G12" s="109" t="s">
        <v>82</v>
      </c>
      <c r="H12" s="12"/>
      <c r="I12" s="12"/>
      <c r="J12" s="13"/>
      <c r="K12" s="1"/>
      <c r="L12" s="1"/>
      <c r="M12" s="2" t="s">
        <v>75</v>
      </c>
    </row>
    <row r="13" spans="1:24" ht="15.75" x14ac:dyDescent="0.2">
      <c r="A13" s="14" t="s">
        <v>74</v>
      </c>
      <c r="B13" s="15"/>
      <c r="C13" s="15"/>
      <c r="D13" s="16"/>
      <c r="E13" s="16"/>
      <c r="F13" s="16"/>
      <c r="G13" s="110" t="s">
        <v>83</v>
      </c>
      <c r="H13" s="16"/>
      <c r="I13" s="16"/>
      <c r="J13" s="17"/>
      <c r="K13" s="3"/>
      <c r="L13" s="3"/>
      <c r="M13" s="4" t="s">
        <v>61</v>
      </c>
    </row>
    <row r="14" spans="1:24" ht="6" customHeight="1" x14ac:dyDescent="0.2">
      <c r="A14" s="18"/>
      <c r="D14" s="20"/>
      <c r="J14" s="21"/>
      <c r="K14" s="21"/>
      <c r="L14" s="21"/>
      <c r="M14" s="22"/>
    </row>
    <row r="15" spans="1:24" ht="15" x14ac:dyDescent="0.2">
      <c r="A15" s="129" t="s">
        <v>9</v>
      </c>
      <c r="B15" s="130"/>
      <c r="C15" s="130"/>
      <c r="D15" s="130"/>
      <c r="E15" s="130"/>
      <c r="F15" s="130"/>
      <c r="G15" s="131"/>
      <c r="H15" s="132" t="s">
        <v>62</v>
      </c>
      <c r="I15" s="130"/>
      <c r="J15" s="130"/>
      <c r="K15" s="130"/>
      <c r="L15" s="130"/>
      <c r="M15" s="133"/>
    </row>
    <row r="16" spans="1:24" ht="15" x14ac:dyDescent="0.2">
      <c r="A16" s="23" t="s">
        <v>20</v>
      </c>
      <c r="B16" s="24"/>
      <c r="C16" s="24"/>
      <c r="D16" s="25"/>
      <c r="E16" s="26"/>
      <c r="F16" s="25"/>
      <c r="G16" s="27"/>
      <c r="H16" s="28" t="s">
        <v>63</v>
      </c>
      <c r="I16" s="92"/>
      <c r="J16" s="29"/>
      <c r="K16" s="37"/>
      <c r="L16" s="37"/>
      <c r="M16" s="30"/>
    </row>
    <row r="17" spans="1:15" ht="15" x14ac:dyDescent="0.2">
      <c r="A17" s="23" t="s">
        <v>21</v>
      </c>
      <c r="B17" s="37"/>
      <c r="C17" s="37"/>
      <c r="D17" s="31"/>
      <c r="F17" s="31"/>
      <c r="G17" s="75" t="s">
        <v>64</v>
      </c>
      <c r="H17" s="28" t="s">
        <v>1</v>
      </c>
      <c r="I17" s="92"/>
      <c r="J17" s="29"/>
      <c r="K17" s="37"/>
      <c r="L17" s="37"/>
      <c r="M17" s="32"/>
    </row>
    <row r="18" spans="1:15" ht="15" x14ac:dyDescent="0.2">
      <c r="A18" s="33" t="s">
        <v>22</v>
      </c>
      <c r="B18" s="24"/>
      <c r="C18" s="24"/>
      <c r="D18" s="29"/>
      <c r="E18" s="26"/>
      <c r="F18" s="25"/>
      <c r="G18" s="34" t="s">
        <v>65</v>
      </c>
      <c r="H18" s="28" t="s">
        <v>85</v>
      </c>
      <c r="I18" s="92"/>
      <c r="J18" s="29"/>
      <c r="K18" s="37"/>
      <c r="L18" s="37"/>
      <c r="M18" s="32"/>
    </row>
    <row r="19" spans="1:15" ht="15.75" thickBot="1" x14ac:dyDescent="0.25">
      <c r="A19" s="68" t="s">
        <v>23</v>
      </c>
      <c r="B19" s="69"/>
      <c r="C19" s="69"/>
      <c r="D19" s="70"/>
      <c r="E19" s="70"/>
      <c r="F19" s="71"/>
      <c r="G19" s="76" t="s">
        <v>66</v>
      </c>
      <c r="H19" s="72" t="s">
        <v>44</v>
      </c>
      <c r="I19" s="93"/>
      <c r="J19" s="73">
        <v>149.6</v>
      </c>
      <c r="K19" s="69"/>
      <c r="L19" s="69"/>
      <c r="M19" s="74" t="s">
        <v>84</v>
      </c>
    </row>
    <row r="20" spans="1:15" ht="9" customHeight="1" thickTop="1" thickBot="1" x14ac:dyDescent="0.25"/>
    <row r="21" spans="1:15" s="36" customFormat="1" ht="25.5" customHeight="1" thickTop="1" x14ac:dyDescent="0.2">
      <c r="A21" s="127" t="s">
        <v>6</v>
      </c>
      <c r="B21" s="121" t="s">
        <v>12</v>
      </c>
      <c r="C21" s="121" t="s">
        <v>19</v>
      </c>
      <c r="D21" s="121" t="s">
        <v>2</v>
      </c>
      <c r="E21" s="121" t="s">
        <v>43</v>
      </c>
      <c r="F21" s="121" t="s">
        <v>8</v>
      </c>
      <c r="G21" s="121" t="s">
        <v>13</v>
      </c>
      <c r="H21" s="121" t="s">
        <v>7</v>
      </c>
      <c r="I21" s="121" t="s">
        <v>25</v>
      </c>
      <c r="J21" s="121" t="s">
        <v>24</v>
      </c>
      <c r="K21" s="123" t="s">
        <v>27</v>
      </c>
      <c r="L21" s="123" t="s">
        <v>72</v>
      </c>
      <c r="M21" s="125" t="s">
        <v>14</v>
      </c>
      <c r="N21" s="35"/>
      <c r="O21" s="35"/>
    </row>
    <row r="22" spans="1:15" x14ac:dyDescent="0.2">
      <c r="A22" s="128"/>
      <c r="B22" s="122"/>
      <c r="C22" s="122"/>
      <c r="D22" s="122"/>
      <c r="E22" s="122"/>
      <c r="F22" s="122"/>
      <c r="G22" s="122"/>
      <c r="H22" s="122"/>
      <c r="I22" s="122"/>
      <c r="J22" s="122"/>
      <c r="K22" s="124"/>
      <c r="L22" s="124"/>
      <c r="M22" s="126"/>
    </row>
    <row r="23" spans="1:15" ht="21.75" customHeight="1" x14ac:dyDescent="0.2">
      <c r="A23" s="51">
        <v>1</v>
      </c>
      <c r="B23" s="52">
        <v>55</v>
      </c>
      <c r="C23" s="52">
        <v>10005747939</v>
      </c>
      <c r="D23" s="53" t="s">
        <v>86</v>
      </c>
      <c r="E23" s="54" t="s">
        <v>87</v>
      </c>
      <c r="F23" s="55" t="s">
        <v>30</v>
      </c>
      <c r="G23" s="56" t="s">
        <v>54</v>
      </c>
      <c r="H23" s="119">
        <v>0.15543981481481481</v>
      </c>
      <c r="I23" s="119"/>
      <c r="J23" s="50">
        <f>$J$19/(HOUR(H23)+MINUTE(H23)/60+SECOND(H23)/3600)</f>
        <v>40.101265822784811</v>
      </c>
      <c r="K23" s="111"/>
      <c r="L23" s="111">
        <v>100</v>
      </c>
      <c r="M23" s="57"/>
    </row>
    <row r="24" spans="1:15" ht="21.75" customHeight="1" x14ac:dyDescent="0.2">
      <c r="A24" s="51">
        <v>2</v>
      </c>
      <c r="B24" s="52">
        <v>22</v>
      </c>
      <c r="C24" s="52">
        <v>10015848063</v>
      </c>
      <c r="D24" s="53" t="s">
        <v>88</v>
      </c>
      <c r="E24" s="54" t="s">
        <v>89</v>
      </c>
      <c r="F24" s="55" t="s">
        <v>16</v>
      </c>
      <c r="G24" s="56" t="s">
        <v>90</v>
      </c>
      <c r="H24" s="119">
        <v>0.15543981481481481</v>
      </c>
      <c r="I24" s="120">
        <f>H24-$H$23</f>
        <v>0</v>
      </c>
      <c r="J24" s="50">
        <f>$J$19/(HOUR(H24)+MINUTE(H24)/60+SECOND(H24)/3600)</f>
        <v>40.101265822784811</v>
      </c>
      <c r="K24" s="111"/>
      <c r="L24" s="111">
        <v>90</v>
      </c>
      <c r="M24" s="57"/>
    </row>
    <row r="25" spans="1:15" ht="21.75" customHeight="1" x14ac:dyDescent="0.2">
      <c r="A25" s="51">
        <v>3</v>
      </c>
      <c r="B25" s="52">
        <v>45</v>
      </c>
      <c r="C25" s="52">
        <v>10015958605</v>
      </c>
      <c r="D25" s="53" t="s">
        <v>91</v>
      </c>
      <c r="E25" s="54" t="s">
        <v>92</v>
      </c>
      <c r="F25" s="55" t="s">
        <v>16</v>
      </c>
      <c r="G25" s="56" t="s">
        <v>50</v>
      </c>
      <c r="H25" s="119">
        <v>0.15577546296296296</v>
      </c>
      <c r="I25" s="120">
        <f>H25-$H$23</f>
        <v>3.3564814814815436E-4</v>
      </c>
      <c r="J25" s="50">
        <f>$J$19/(HOUR(H25)+MINUTE(H25)/60+SECOND(H25)/3600)</f>
        <v>40.014859945018202</v>
      </c>
      <c r="K25" s="111"/>
      <c r="L25" s="111">
        <v>80</v>
      </c>
      <c r="M25" s="57"/>
    </row>
    <row r="26" spans="1:15" ht="21.75" customHeight="1" x14ac:dyDescent="0.2">
      <c r="A26" s="51">
        <v>4</v>
      </c>
      <c r="B26" s="52">
        <v>78</v>
      </c>
      <c r="C26" s="52">
        <v>10058295869</v>
      </c>
      <c r="D26" s="53" t="s">
        <v>93</v>
      </c>
      <c r="E26" s="54" t="s">
        <v>94</v>
      </c>
      <c r="F26" s="55" t="s">
        <v>16</v>
      </c>
      <c r="G26" s="56" t="s">
        <v>45</v>
      </c>
      <c r="H26" s="119">
        <v>0.15630787037037039</v>
      </c>
      <c r="I26" s="120">
        <f t="shared" ref="I26:I50" si="0">H26-$H$23</f>
        <v>8.6805555555558023E-4</v>
      </c>
      <c r="J26" s="50">
        <f t="shared" ref="J26:J50" si="1">$J$19/(HOUR(H26)+MINUTE(H26)/60+SECOND(H26)/3600)</f>
        <v>39.878563495001849</v>
      </c>
      <c r="K26" s="111"/>
      <c r="L26" s="111">
        <v>75</v>
      </c>
      <c r="M26" s="57"/>
    </row>
    <row r="27" spans="1:15" ht="21.75" customHeight="1" x14ac:dyDescent="0.2">
      <c r="A27" s="51">
        <v>5</v>
      </c>
      <c r="B27" s="52">
        <v>76</v>
      </c>
      <c r="C27" s="52">
        <v>10008687847</v>
      </c>
      <c r="D27" s="53" t="s">
        <v>95</v>
      </c>
      <c r="E27" s="54" t="s">
        <v>96</v>
      </c>
      <c r="F27" s="55" t="s">
        <v>16</v>
      </c>
      <c r="G27" s="56" t="s">
        <v>45</v>
      </c>
      <c r="H27" s="119">
        <v>0.15769675925925927</v>
      </c>
      <c r="I27" s="120">
        <f t="shared" si="0"/>
        <v>2.2569444444444642E-3</v>
      </c>
      <c r="J27" s="50">
        <f t="shared" si="1"/>
        <v>39.52733944954128</v>
      </c>
      <c r="K27" s="111"/>
      <c r="L27" s="111">
        <v>70</v>
      </c>
      <c r="M27" s="57"/>
    </row>
    <row r="28" spans="1:15" ht="21.75" customHeight="1" x14ac:dyDescent="0.2">
      <c r="A28" s="51">
        <v>6</v>
      </c>
      <c r="B28" s="52">
        <v>20</v>
      </c>
      <c r="C28" s="52">
        <v>10015328509</v>
      </c>
      <c r="D28" s="53" t="s">
        <v>97</v>
      </c>
      <c r="E28" s="54" t="s">
        <v>98</v>
      </c>
      <c r="F28" s="55" t="s">
        <v>16</v>
      </c>
      <c r="G28" s="56" t="s">
        <v>69</v>
      </c>
      <c r="H28" s="119">
        <v>0.15868055555555557</v>
      </c>
      <c r="I28" s="120">
        <f t="shared" si="0"/>
        <v>3.2407407407407662E-3</v>
      </c>
      <c r="J28" s="50">
        <f t="shared" si="1"/>
        <v>39.282275711159741</v>
      </c>
      <c r="K28" s="111"/>
      <c r="L28" s="111">
        <v>65</v>
      </c>
      <c r="M28" s="57"/>
    </row>
    <row r="29" spans="1:15" ht="21.75" customHeight="1" x14ac:dyDescent="0.2">
      <c r="A29" s="51">
        <v>7</v>
      </c>
      <c r="B29" s="52">
        <v>23</v>
      </c>
      <c r="C29" s="52">
        <v>10036058217</v>
      </c>
      <c r="D29" s="53" t="s">
        <v>99</v>
      </c>
      <c r="E29" s="54" t="s">
        <v>100</v>
      </c>
      <c r="F29" s="55" t="s">
        <v>16</v>
      </c>
      <c r="G29" s="56" t="s">
        <v>90</v>
      </c>
      <c r="H29" s="119">
        <v>0.15870370370370371</v>
      </c>
      <c r="I29" s="120">
        <f t="shared" si="0"/>
        <v>3.2638888888888995E-3</v>
      </c>
      <c r="J29" s="50">
        <f t="shared" si="1"/>
        <v>39.27654609101517</v>
      </c>
      <c r="K29" s="111"/>
      <c r="L29" s="111">
        <v>60</v>
      </c>
      <c r="M29" s="57"/>
    </row>
    <row r="30" spans="1:15" ht="21.75" customHeight="1" x14ac:dyDescent="0.2">
      <c r="A30" s="51">
        <v>8</v>
      </c>
      <c r="B30" s="52">
        <v>75</v>
      </c>
      <c r="C30" s="52">
        <v>10005747535</v>
      </c>
      <c r="D30" s="53" t="s">
        <v>101</v>
      </c>
      <c r="E30" s="54" t="s">
        <v>102</v>
      </c>
      <c r="F30" s="55" t="s">
        <v>16</v>
      </c>
      <c r="G30" s="56" t="s">
        <v>45</v>
      </c>
      <c r="H30" s="119">
        <v>0.15870370370370371</v>
      </c>
      <c r="I30" s="120">
        <f t="shared" si="0"/>
        <v>3.2638888888888995E-3</v>
      </c>
      <c r="J30" s="50">
        <f t="shared" si="1"/>
        <v>39.27654609101517</v>
      </c>
      <c r="K30" s="111"/>
      <c r="L30" s="111">
        <v>55</v>
      </c>
      <c r="M30" s="57"/>
    </row>
    <row r="31" spans="1:15" ht="21.75" customHeight="1" x14ac:dyDescent="0.2">
      <c r="A31" s="51">
        <v>9</v>
      </c>
      <c r="B31" s="52">
        <v>40</v>
      </c>
      <c r="C31" s="52">
        <v>10006658426</v>
      </c>
      <c r="D31" s="53" t="s">
        <v>103</v>
      </c>
      <c r="E31" s="54" t="s">
        <v>104</v>
      </c>
      <c r="F31" s="55" t="s">
        <v>32</v>
      </c>
      <c r="G31" s="56" t="s">
        <v>48</v>
      </c>
      <c r="H31" s="119">
        <v>0.15872685185185184</v>
      </c>
      <c r="I31" s="120">
        <f t="shared" si="0"/>
        <v>3.2870370370370328E-3</v>
      </c>
      <c r="J31" s="50">
        <f t="shared" si="1"/>
        <v>39.270818142044625</v>
      </c>
      <c r="K31" s="111"/>
      <c r="L31" s="111">
        <v>50</v>
      </c>
      <c r="M31" s="57"/>
    </row>
    <row r="32" spans="1:15" ht="21.75" customHeight="1" x14ac:dyDescent="0.2">
      <c r="A32" s="51">
        <v>10</v>
      </c>
      <c r="B32" s="52">
        <v>21</v>
      </c>
      <c r="C32" s="52">
        <v>10010201350</v>
      </c>
      <c r="D32" s="53" t="s">
        <v>105</v>
      </c>
      <c r="E32" s="54" t="s">
        <v>106</v>
      </c>
      <c r="F32" s="55" t="s">
        <v>16</v>
      </c>
      <c r="G32" s="56" t="s">
        <v>90</v>
      </c>
      <c r="H32" s="119">
        <v>0.15872685185185184</v>
      </c>
      <c r="I32" s="120">
        <f t="shared" si="0"/>
        <v>3.2870370370370328E-3</v>
      </c>
      <c r="J32" s="50">
        <f t="shared" si="1"/>
        <v>39.270818142044625</v>
      </c>
      <c r="K32" s="111"/>
      <c r="L32" s="111">
        <v>45</v>
      </c>
      <c r="M32" s="57"/>
    </row>
    <row r="33" spans="1:13" ht="21.75" customHeight="1" x14ac:dyDescent="0.2">
      <c r="A33" s="51">
        <v>11</v>
      </c>
      <c r="B33" s="52">
        <v>53</v>
      </c>
      <c r="C33" s="52">
        <v>10014388417</v>
      </c>
      <c r="D33" s="53" t="s">
        <v>107</v>
      </c>
      <c r="E33" s="54" t="s">
        <v>108</v>
      </c>
      <c r="F33" s="55" t="s">
        <v>16</v>
      </c>
      <c r="G33" s="56" t="s">
        <v>51</v>
      </c>
      <c r="H33" s="119">
        <v>0.15876157407407407</v>
      </c>
      <c r="I33" s="120">
        <f t="shared" si="0"/>
        <v>3.3217592592592604E-3</v>
      </c>
      <c r="J33" s="50">
        <f t="shared" si="1"/>
        <v>39.262229350441061</v>
      </c>
      <c r="K33" s="111"/>
      <c r="L33" s="111">
        <v>40</v>
      </c>
      <c r="M33" s="57"/>
    </row>
    <row r="34" spans="1:13" ht="21.75" customHeight="1" x14ac:dyDescent="0.2">
      <c r="A34" s="51">
        <v>12</v>
      </c>
      <c r="B34" s="52">
        <v>56</v>
      </c>
      <c r="C34" s="52">
        <v>10009691900</v>
      </c>
      <c r="D34" s="53" t="s">
        <v>109</v>
      </c>
      <c r="E34" s="54" t="s">
        <v>110</v>
      </c>
      <c r="F34" s="55" t="s">
        <v>16</v>
      </c>
      <c r="G34" s="56" t="s">
        <v>54</v>
      </c>
      <c r="H34" s="119">
        <v>0.15881944444444443</v>
      </c>
      <c r="I34" s="120">
        <f t="shared" si="0"/>
        <v>3.3796296296296213E-3</v>
      </c>
      <c r="J34" s="50">
        <f t="shared" si="1"/>
        <v>39.247923043288154</v>
      </c>
      <c r="K34" s="111"/>
      <c r="L34" s="111">
        <v>38</v>
      </c>
      <c r="M34" s="57"/>
    </row>
    <row r="35" spans="1:13" ht="21.75" customHeight="1" x14ac:dyDescent="0.2">
      <c r="A35" s="51">
        <v>13</v>
      </c>
      <c r="B35" s="52">
        <v>36</v>
      </c>
      <c r="C35" s="52">
        <v>10036092771</v>
      </c>
      <c r="D35" s="53" t="s">
        <v>111</v>
      </c>
      <c r="E35" s="54" t="s">
        <v>112</v>
      </c>
      <c r="F35" s="55" t="s">
        <v>32</v>
      </c>
      <c r="G35" s="56" t="s">
        <v>48</v>
      </c>
      <c r="H35" s="119">
        <v>0.16010416666666666</v>
      </c>
      <c r="I35" s="120">
        <f t="shared" si="0"/>
        <v>4.6643518518518501E-3</v>
      </c>
      <c r="J35" s="50">
        <f t="shared" si="1"/>
        <v>38.932986337020168</v>
      </c>
      <c r="K35" s="111"/>
      <c r="L35" s="111">
        <v>36</v>
      </c>
      <c r="M35" s="57"/>
    </row>
    <row r="36" spans="1:13" ht="21.75" customHeight="1" x14ac:dyDescent="0.2">
      <c r="A36" s="51">
        <v>14</v>
      </c>
      <c r="B36" s="52">
        <v>74</v>
      </c>
      <c r="C36" s="52">
        <v>10009484257</v>
      </c>
      <c r="D36" s="53" t="s">
        <v>113</v>
      </c>
      <c r="E36" s="54" t="s">
        <v>114</v>
      </c>
      <c r="F36" s="55" t="s">
        <v>16</v>
      </c>
      <c r="G36" s="56" t="s">
        <v>45</v>
      </c>
      <c r="H36" s="119">
        <v>0.16024305555555554</v>
      </c>
      <c r="I36" s="120">
        <f t="shared" si="0"/>
        <v>4.8032407407407329E-3</v>
      </c>
      <c r="J36" s="50">
        <f t="shared" si="1"/>
        <v>38.899241603466947</v>
      </c>
      <c r="K36" s="58"/>
      <c r="L36" s="58"/>
      <c r="M36" s="57"/>
    </row>
    <row r="37" spans="1:13" ht="18" customHeight="1" x14ac:dyDescent="0.2">
      <c r="A37" s="51">
        <v>15</v>
      </c>
      <c r="B37" s="52">
        <v>43</v>
      </c>
      <c r="C37" s="52">
        <v>10034993439</v>
      </c>
      <c r="D37" s="53" t="s">
        <v>115</v>
      </c>
      <c r="E37" s="54" t="s">
        <v>116</v>
      </c>
      <c r="F37" s="55" t="s">
        <v>16</v>
      </c>
      <c r="G37" s="56" t="s">
        <v>50</v>
      </c>
      <c r="H37" s="119">
        <v>0.16024305555555554</v>
      </c>
      <c r="I37" s="120">
        <f t="shared" si="0"/>
        <v>4.8032407407407329E-3</v>
      </c>
      <c r="J37" s="50">
        <f t="shared" si="1"/>
        <v>38.899241603466947</v>
      </c>
      <c r="K37" s="58"/>
      <c r="L37" s="58">
        <v>32</v>
      </c>
      <c r="M37" s="117"/>
    </row>
    <row r="38" spans="1:13" ht="21.75" customHeight="1" x14ac:dyDescent="0.2">
      <c r="A38" s="51">
        <v>16</v>
      </c>
      <c r="B38" s="52">
        <v>25</v>
      </c>
      <c r="C38" s="52">
        <v>10009986233</v>
      </c>
      <c r="D38" s="53" t="s">
        <v>117</v>
      </c>
      <c r="E38" s="54" t="s">
        <v>118</v>
      </c>
      <c r="F38" s="55" t="s">
        <v>16</v>
      </c>
      <c r="G38" s="56" t="s">
        <v>90</v>
      </c>
      <c r="H38" s="119">
        <v>0.16024305555555554</v>
      </c>
      <c r="I38" s="120">
        <f t="shared" si="0"/>
        <v>4.8032407407407329E-3</v>
      </c>
      <c r="J38" s="50">
        <f t="shared" si="1"/>
        <v>38.899241603466947</v>
      </c>
      <c r="K38" s="58"/>
      <c r="L38" s="58"/>
      <c r="M38" s="57"/>
    </row>
    <row r="39" spans="1:13" ht="21.75" customHeight="1" x14ac:dyDescent="0.2">
      <c r="A39" s="51">
        <v>17</v>
      </c>
      <c r="B39" s="52">
        <v>64</v>
      </c>
      <c r="C39" s="52">
        <v>10090937177</v>
      </c>
      <c r="D39" s="53" t="s">
        <v>119</v>
      </c>
      <c r="E39" s="54" t="s">
        <v>120</v>
      </c>
      <c r="F39" s="55" t="s">
        <v>16</v>
      </c>
      <c r="G39" s="56" t="s">
        <v>53</v>
      </c>
      <c r="H39" s="119">
        <v>0.16113425925925925</v>
      </c>
      <c r="I39" s="120">
        <f t="shared" si="0"/>
        <v>5.6944444444444464E-3</v>
      </c>
      <c r="J39" s="50">
        <f t="shared" si="1"/>
        <v>38.684097112483833</v>
      </c>
      <c r="K39" s="58"/>
      <c r="L39" s="58">
        <v>28</v>
      </c>
      <c r="M39" s="57"/>
    </row>
    <row r="40" spans="1:13" ht="21.75" customHeight="1" x14ac:dyDescent="0.2">
      <c r="A40" s="51">
        <v>18</v>
      </c>
      <c r="B40" s="52">
        <v>38</v>
      </c>
      <c r="C40" s="52">
        <v>10015314361</v>
      </c>
      <c r="D40" s="53" t="s">
        <v>121</v>
      </c>
      <c r="E40" s="54" t="s">
        <v>122</v>
      </c>
      <c r="F40" s="55" t="s">
        <v>32</v>
      </c>
      <c r="G40" s="56" t="s">
        <v>48</v>
      </c>
      <c r="H40" s="119">
        <v>0.16119212962962962</v>
      </c>
      <c r="I40" s="120">
        <f t="shared" si="0"/>
        <v>5.7523148148148073E-3</v>
      </c>
      <c r="J40" s="50">
        <f t="shared" si="1"/>
        <v>38.670208946650391</v>
      </c>
      <c r="K40" s="58"/>
      <c r="L40" s="58">
        <v>26</v>
      </c>
      <c r="M40" s="57"/>
    </row>
    <row r="41" spans="1:13" ht="21.75" customHeight="1" x14ac:dyDescent="0.2">
      <c r="A41" s="51">
        <v>19</v>
      </c>
      <c r="B41" s="52">
        <v>51</v>
      </c>
      <c r="C41" s="52">
        <v>10034993035</v>
      </c>
      <c r="D41" s="53" t="s">
        <v>123</v>
      </c>
      <c r="E41" s="54" t="s">
        <v>124</v>
      </c>
      <c r="F41" s="55" t="s">
        <v>16</v>
      </c>
      <c r="G41" s="56" t="s">
        <v>51</v>
      </c>
      <c r="H41" s="119">
        <v>0.16126157407407407</v>
      </c>
      <c r="I41" s="120">
        <f t="shared" si="0"/>
        <v>5.8217592592592626E-3</v>
      </c>
      <c r="J41" s="50">
        <f t="shared" si="1"/>
        <v>38.65355630517476</v>
      </c>
      <c r="K41" s="58"/>
      <c r="L41" s="58">
        <v>24</v>
      </c>
      <c r="M41" s="57"/>
    </row>
    <row r="42" spans="1:13" ht="21.75" customHeight="1" x14ac:dyDescent="0.2">
      <c r="A42" s="51">
        <v>20</v>
      </c>
      <c r="B42" s="52">
        <v>4</v>
      </c>
      <c r="C42" s="52">
        <v>10014630008</v>
      </c>
      <c r="D42" s="53" t="s">
        <v>125</v>
      </c>
      <c r="E42" s="54" t="s">
        <v>126</v>
      </c>
      <c r="F42" s="55" t="s">
        <v>16</v>
      </c>
      <c r="G42" s="56" t="s">
        <v>47</v>
      </c>
      <c r="H42" s="119">
        <v>0.16140046296296295</v>
      </c>
      <c r="I42" s="120">
        <f t="shared" si="0"/>
        <v>5.9606481481481455E-3</v>
      </c>
      <c r="J42" s="50">
        <f t="shared" si="1"/>
        <v>38.620294012190747</v>
      </c>
      <c r="K42" s="58"/>
      <c r="L42" s="58">
        <v>22</v>
      </c>
      <c r="M42" s="57"/>
    </row>
    <row r="43" spans="1:13" ht="21.75" customHeight="1" x14ac:dyDescent="0.2">
      <c r="A43" s="51">
        <v>21</v>
      </c>
      <c r="B43" s="52">
        <v>3</v>
      </c>
      <c r="C43" s="52">
        <v>10009737568</v>
      </c>
      <c r="D43" s="53" t="s">
        <v>127</v>
      </c>
      <c r="E43" s="54" t="s">
        <v>128</v>
      </c>
      <c r="F43" s="55" t="s">
        <v>32</v>
      </c>
      <c r="G43" s="56" t="s">
        <v>47</v>
      </c>
      <c r="H43" s="119">
        <v>0.1653240740740741</v>
      </c>
      <c r="I43" s="120">
        <f t="shared" si="0"/>
        <v>9.8842592592592871E-3</v>
      </c>
      <c r="J43" s="50">
        <f t="shared" si="1"/>
        <v>37.703724446933627</v>
      </c>
      <c r="K43" s="58"/>
      <c r="L43" s="58">
        <v>20</v>
      </c>
      <c r="M43" s="57"/>
    </row>
    <row r="44" spans="1:13" ht="21.75" customHeight="1" x14ac:dyDescent="0.2">
      <c r="A44" s="51">
        <v>22</v>
      </c>
      <c r="B44" s="52">
        <v>17</v>
      </c>
      <c r="C44" s="52">
        <v>10036037605</v>
      </c>
      <c r="D44" s="53" t="s">
        <v>129</v>
      </c>
      <c r="E44" s="54" t="s">
        <v>130</v>
      </c>
      <c r="F44" s="55" t="s">
        <v>15</v>
      </c>
      <c r="G44" s="56" t="s">
        <v>49</v>
      </c>
      <c r="H44" s="119">
        <v>0.16622685185185185</v>
      </c>
      <c r="I44" s="120">
        <f t="shared" si="0"/>
        <v>1.0787037037037039E-2</v>
      </c>
      <c r="J44" s="50">
        <f t="shared" si="1"/>
        <v>37.498955577217657</v>
      </c>
      <c r="K44" s="58"/>
      <c r="L44" s="58">
        <v>19</v>
      </c>
      <c r="M44" s="57"/>
    </row>
    <row r="45" spans="1:13" ht="21.75" customHeight="1" x14ac:dyDescent="0.2">
      <c r="A45" s="51">
        <v>23</v>
      </c>
      <c r="B45" s="52">
        <v>19</v>
      </c>
      <c r="C45" s="52">
        <v>10036099542</v>
      </c>
      <c r="D45" s="53" t="s">
        <v>131</v>
      </c>
      <c r="E45" s="54" t="s">
        <v>132</v>
      </c>
      <c r="F45" s="55" t="s">
        <v>15</v>
      </c>
      <c r="G45" s="56" t="s">
        <v>49</v>
      </c>
      <c r="H45" s="119">
        <v>0.16663194444444443</v>
      </c>
      <c r="I45" s="120">
        <f t="shared" si="0"/>
        <v>1.1192129629629621E-2</v>
      </c>
      <c r="J45" s="50">
        <f t="shared" si="1"/>
        <v>37.407793290268806</v>
      </c>
      <c r="K45" s="58"/>
      <c r="L45" s="58">
        <v>18</v>
      </c>
      <c r="M45" s="57"/>
    </row>
    <row r="46" spans="1:13" ht="21.75" customHeight="1" x14ac:dyDescent="0.2">
      <c r="A46" s="51">
        <v>24</v>
      </c>
      <c r="B46" s="52">
        <v>16</v>
      </c>
      <c r="C46" s="52">
        <v>10105865881</v>
      </c>
      <c r="D46" s="53" t="s">
        <v>133</v>
      </c>
      <c r="E46" s="54" t="s">
        <v>134</v>
      </c>
      <c r="F46" s="55" t="s">
        <v>15</v>
      </c>
      <c r="G46" s="56" t="s">
        <v>49</v>
      </c>
      <c r="H46" s="119">
        <v>0.16681712962962961</v>
      </c>
      <c r="I46" s="120">
        <f t="shared" si="0"/>
        <v>1.1377314814814798E-2</v>
      </c>
      <c r="J46" s="50">
        <f t="shared" si="1"/>
        <v>37.366266564906681</v>
      </c>
      <c r="K46" s="58"/>
      <c r="L46" s="58">
        <v>17</v>
      </c>
      <c r="M46" s="57"/>
    </row>
    <row r="47" spans="1:13" ht="21.75" customHeight="1" x14ac:dyDescent="0.2">
      <c r="A47" s="51">
        <v>25</v>
      </c>
      <c r="B47" s="52">
        <v>39</v>
      </c>
      <c r="C47" s="52">
        <v>10008629142</v>
      </c>
      <c r="D47" s="53" t="s">
        <v>135</v>
      </c>
      <c r="E47" s="54" t="s">
        <v>136</v>
      </c>
      <c r="F47" s="55" t="s">
        <v>32</v>
      </c>
      <c r="G47" s="56" t="s">
        <v>48</v>
      </c>
      <c r="H47" s="119">
        <v>0.16730324074074074</v>
      </c>
      <c r="I47" s="120">
        <f t="shared" si="0"/>
        <v>1.186342592592593E-2</v>
      </c>
      <c r="J47" s="50">
        <f t="shared" si="1"/>
        <v>37.257696298858527</v>
      </c>
      <c r="K47" s="58"/>
      <c r="L47" s="58"/>
      <c r="M47" s="57"/>
    </row>
    <row r="48" spans="1:13" ht="21.75" customHeight="1" x14ac:dyDescent="0.2">
      <c r="A48" s="51">
        <v>26</v>
      </c>
      <c r="B48" s="52">
        <v>57</v>
      </c>
      <c r="C48" s="52">
        <v>10036048820</v>
      </c>
      <c r="D48" s="53" t="s">
        <v>137</v>
      </c>
      <c r="E48" s="54" t="s">
        <v>138</v>
      </c>
      <c r="F48" s="55" t="s">
        <v>16</v>
      </c>
      <c r="G48" s="56" t="s">
        <v>54</v>
      </c>
      <c r="H48" s="119">
        <v>0.16733796296296297</v>
      </c>
      <c r="I48" s="120">
        <f t="shared" si="0"/>
        <v>1.1898148148148158E-2</v>
      </c>
      <c r="J48" s="50">
        <f t="shared" si="1"/>
        <v>37.249965417070136</v>
      </c>
      <c r="K48" s="58"/>
      <c r="L48" s="58">
        <v>15</v>
      </c>
      <c r="M48" s="57"/>
    </row>
    <row r="49" spans="1:13" ht="21.75" customHeight="1" x14ac:dyDescent="0.2">
      <c r="A49" s="51">
        <v>27</v>
      </c>
      <c r="B49" s="52">
        <v>58</v>
      </c>
      <c r="C49" s="52">
        <v>10036043059</v>
      </c>
      <c r="D49" s="53" t="s">
        <v>139</v>
      </c>
      <c r="E49" s="54" t="s">
        <v>140</v>
      </c>
      <c r="F49" s="55" t="s">
        <v>15</v>
      </c>
      <c r="G49" s="56" t="s">
        <v>54</v>
      </c>
      <c r="H49" s="119">
        <v>0.16733796296296297</v>
      </c>
      <c r="I49" s="120">
        <f t="shared" si="0"/>
        <v>1.1898148148148158E-2</v>
      </c>
      <c r="J49" s="50">
        <f t="shared" si="1"/>
        <v>37.249965417070136</v>
      </c>
      <c r="K49" s="58"/>
      <c r="L49" s="58"/>
      <c r="M49" s="57"/>
    </row>
    <row r="50" spans="1:13" ht="21.75" customHeight="1" x14ac:dyDescent="0.2">
      <c r="A50" s="51">
        <v>28</v>
      </c>
      <c r="B50" s="52">
        <v>31</v>
      </c>
      <c r="C50" s="52">
        <v>10092974177</v>
      </c>
      <c r="D50" s="53" t="s">
        <v>141</v>
      </c>
      <c r="E50" s="54" t="s">
        <v>142</v>
      </c>
      <c r="F50" s="55" t="s">
        <v>16</v>
      </c>
      <c r="G50" s="56" t="s">
        <v>67</v>
      </c>
      <c r="H50" s="119">
        <v>0.1673611111111111</v>
      </c>
      <c r="I50" s="120">
        <f t="shared" si="0"/>
        <v>1.1921296296296291E-2</v>
      </c>
      <c r="J50" s="50">
        <f t="shared" si="1"/>
        <v>37.244813278008301</v>
      </c>
      <c r="K50" s="59"/>
      <c r="L50" s="59">
        <v>13</v>
      </c>
      <c r="M50" s="57"/>
    </row>
    <row r="51" spans="1:13" ht="21.75" customHeight="1" x14ac:dyDescent="0.2">
      <c r="A51" s="51">
        <v>29</v>
      </c>
      <c r="B51" s="52">
        <v>37</v>
      </c>
      <c r="C51" s="52">
        <v>10010168412</v>
      </c>
      <c r="D51" s="53" t="s">
        <v>143</v>
      </c>
      <c r="E51" s="54" t="s">
        <v>144</v>
      </c>
      <c r="F51" s="55" t="s">
        <v>16</v>
      </c>
      <c r="G51" s="56" t="s">
        <v>48</v>
      </c>
      <c r="H51" s="119">
        <v>0.16741898148148149</v>
      </c>
      <c r="I51" s="120">
        <f t="shared" ref="I51:I57" si="2">H51-$H$23</f>
        <v>1.197916666666668E-2</v>
      </c>
      <c r="J51" s="50">
        <f t="shared" ref="J51:J57" si="3">$J$19/(HOUR(H51)+MINUTE(H51)/60+SECOND(H51)/3600)</f>
        <v>37.231939163498097</v>
      </c>
      <c r="K51" s="59"/>
      <c r="L51" s="59"/>
      <c r="M51" s="57"/>
    </row>
    <row r="52" spans="1:13" ht="21.75" customHeight="1" x14ac:dyDescent="0.2">
      <c r="A52" s="51">
        <v>30</v>
      </c>
      <c r="B52" s="52">
        <v>6</v>
      </c>
      <c r="C52" s="52">
        <v>10034920182</v>
      </c>
      <c r="D52" s="53" t="s">
        <v>145</v>
      </c>
      <c r="E52" s="54" t="s">
        <v>146</v>
      </c>
      <c r="F52" s="55" t="s">
        <v>15</v>
      </c>
      <c r="G52" s="56" t="s">
        <v>17</v>
      </c>
      <c r="H52" s="119">
        <v>0.16745370370370372</v>
      </c>
      <c r="I52" s="120">
        <f t="shared" si="2"/>
        <v>1.2013888888888907E-2</v>
      </c>
      <c r="J52" s="50">
        <f t="shared" si="3"/>
        <v>37.224218965993913</v>
      </c>
      <c r="K52" s="59"/>
      <c r="L52" s="59">
        <v>11</v>
      </c>
      <c r="M52" s="57"/>
    </row>
    <row r="53" spans="1:13" ht="21.75" customHeight="1" x14ac:dyDescent="0.2">
      <c r="A53" s="51">
        <v>31</v>
      </c>
      <c r="B53" s="52">
        <v>12</v>
      </c>
      <c r="C53" s="52">
        <v>10014375885</v>
      </c>
      <c r="D53" s="53" t="s">
        <v>147</v>
      </c>
      <c r="E53" s="54" t="s">
        <v>148</v>
      </c>
      <c r="F53" s="55" t="s">
        <v>16</v>
      </c>
      <c r="G53" s="56" t="s">
        <v>52</v>
      </c>
      <c r="H53" s="119">
        <v>0.16753472222222221</v>
      </c>
      <c r="I53" s="120">
        <f t="shared" si="2"/>
        <v>1.2094907407407401E-2</v>
      </c>
      <c r="J53" s="50">
        <f t="shared" si="3"/>
        <v>37.206217616580311</v>
      </c>
      <c r="K53" s="59"/>
      <c r="L53" s="59">
        <v>10</v>
      </c>
      <c r="M53" s="57"/>
    </row>
    <row r="54" spans="1:13" ht="21.75" customHeight="1" x14ac:dyDescent="0.2">
      <c r="A54" s="51">
        <v>32</v>
      </c>
      <c r="B54" s="52">
        <v>54</v>
      </c>
      <c r="C54" s="52">
        <v>10015338310</v>
      </c>
      <c r="D54" s="53" t="s">
        <v>149</v>
      </c>
      <c r="E54" s="54" t="s">
        <v>150</v>
      </c>
      <c r="F54" s="55" t="s">
        <v>16</v>
      </c>
      <c r="G54" s="56" t="s">
        <v>51</v>
      </c>
      <c r="H54" s="119">
        <v>0.1685763888888889</v>
      </c>
      <c r="I54" s="120">
        <f t="shared" si="2"/>
        <v>1.3136574074074092E-2</v>
      </c>
      <c r="J54" s="50">
        <f t="shared" si="3"/>
        <v>36.976313079299686</v>
      </c>
      <c r="K54" s="59"/>
      <c r="L54" s="59">
        <v>9</v>
      </c>
      <c r="M54" s="57"/>
    </row>
    <row r="55" spans="1:13" ht="21.75" customHeight="1" x14ac:dyDescent="0.2">
      <c r="A55" s="51">
        <v>33</v>
      </c>
      <c r="B55" s="52">
        <v>26</v>
      </c>
      <c r="C55" s="52">
        <v>10053688268</v>
      </c>
      <c r="D55" s="53" t="s">
        <v>151</v>
      </c>
      <c r="E55" s="54" t="s">
        <v>152</v>
      </c>
      <c r="F55" s="55" t="s">
        <v>15</v>
      </c>
      <c r="G55" s="56" t="s">
        <v>90</v>
      </c>
      <c r="H55" s="119">
        <v>0.17074074074074075</v>
      </c>
      <c r="I55" s="120">
        <f t="shared" si="2"/>
        <v>1.530092592592594E-2</v>
      </c>
      <c r="J55" s="50">
        <f t="shared" si="3"/>
        <v>36.507592190889376</v>
      </c>
      <c r="K55" s="59"/>
      <c r="L55" s="59"/>
      <c r="M55" s="57"/>
    </row>
    <row r="56" spans="1:13" ht="21.75" customHeight="1" x14ac:dyDescent="0.2">
      <c r="A56" s="51">
        <v>34</v>
      </c>
      <c r="B56" s="52">
        <v>33</v>
      </c>
      <c r="C56" s="52">
        <v>10095787480</v>
      </c>
      <c r="D56" s="53" t="s">
        <v>153</v>
      </c>
      <c r="E56" s="54" t="s">
        <v>154</v>
      </c>
      <c r="F56" s="55" t="s">
        <v>15</v>
      </c>
      <c r="G56" s="56" t="s">
        <v>67</v>
      </c>
      <c r="H56" s="119">
        <v>0.17074074074074075</v>
      </c>
      <c r="I56" s="120">
        <f t="shared" si="2"/>
        <v>1.530092592592594E-2</v>
      </c>
      <c r="J56" s="50">
        <f t="shared" si="3"/>
        <v>36.507592190889376</v>
      </c>
      <c r="K56" s="59"/>
      <c r="L56" s="59">
        <v>7</v>
      </c>
      <c r="M56" s="57"/>
    </row>
    <row r="57" spans="1:13" ht="21.75" customHeight="1" x14ac:dyDescent="0.2">
      <c r="A57" s="51">
        <v>35</v>
      </c>
      <c r="B57" s="52">
        <v>50</v>
      </c>
      <c r="C57" s="52">
        <v>10036097623</v>
      </c>
      <c r="D57" s="53" t="s">
        <v>155</v>
      </c>
      <c r="E57" s="54" t="s">
        <v>156</v>
      </c>
      <c r="F57" s="55" t="s">
        <v>16</v>
      </c>
      <c r="G57" s="56" t="s">
        <v>51</v>
      </c>
      <c r="H57" s="119">
        <v>0.17651620370370369</v>
      </c>
      <c r="I57" s="120">
        <f t="shared" si="2"/>
        <v>2.1076388888888881E-2</v>
      </c>
      <c r="J57" s="50">
        <f t="shared" si="3"/>
        <v>35.313094223329621</v>
      </c>
      <c r="K57" s="59"/>
      <c r="L57" s="59"/>
      <c r="M57" s="57"/>
    </row>
    <row r="58" spans="1:13" ht="21.75" customHeight="1" x14ac:dyDescent="0.2">
      <c r="A58" s="51" t="s">
        <v>70</v>
      </c>
      <c r="B58" s="52">
        <v>1</v>
      </c>
      <c r="C58" s="52">
        <v>10036049123</v>
      </c>
      <c r="D58" s="53" t="s">
        <v>157</v>
      </c>
      <c r="E58" s="54" t="s">
        <v>158</v>
      </c>
      <c r="F58" s="55" t="s">
        <v>15</v>
      </c>
      <c r="G58" s="56" t="s">
        <v>47</v>
      </c>
      <c r="H58" s="95"/>
      <c r="I58" s="91"/>
      <c r="J58" s="50"/>
      <c r="K58" s="59"/>
      <c r="L58" s="59"/>
      <c r="M58" s="57"/>
    </row>
    <row r="59" spans="1:13" ht="21.75" customHeight="1" x14ac:dyDescent="0.2">
      <c r="A59" s="51" t="s">
        <v>70</v>
      </c>
      <c r="B59" s="52">
        <v>2</v>
      </c>
      <c r="C59" s="52">
        <v>10015769150</v>
      </c>
      <c r="D59" s="53" t="s">
        <v>159</v>
      </c>
      <c r="E59" s="54" t="s">
        <v>160</v>
      </c>
      <c r="F59" s="55" t="s">
        <v>32</v>
      </c>
      <c r="G59" s="56" t="s">
        <v>47</v>
      </c>
      <c r="H59" s="95"/>
      <c r="I59" s="91"/>
      <c r="J59" s="50"/>
      <c r="K59" s="59"/>
      <c r="L59" s="59"/>
      <c r="M59" s="57"/>
    </row>
    <row r="60" spans="1:13" ht="21.75" customHeight="1" x14ac:dyDescent="0.2">
      <c r="A60" s="51" t="s">
        <v>70</v>
      </c>
      <c r="B60" s="52">
        <v>5</v>
      </c>
      <c r="C60" s="52">
        <v>10036076405</v>
      </c>
      <c r="D60" s="53" t="s">
        <v>161</v>
      </c>
      <c r="E60" s="54" t="s">
        <v>162</v>
      </c>
      <c r="F60" s="55" t="s">
        <v>15</v>
      </c>
      <c r="G60" s="56" t="s">
        <v>47</v>
      </c>
      <c r="H60" s="95"/>
      <c r="I60" s="91"/>
      <c r="J60" s="50"/>
      <c r="K60" s="59"/>
      <c r="L60" s="59"/>
      <c r="M60" s="57"/>
    </row>
    <row r="61" spans="1:13" ht="21.75" customHeight="1" x14ac:dyDescent="0.2">
      <c r="A61" s="51" t="s">
        <v>70</v>
      </c>
      <c r="B61" s="52">
        <v>8</v>
      </c>
      <c r="C61" s="52">
        <v>10036095805</v>
      </c>
      <c r="D61" s="53" t="s">
        <v>163</v>
      </c>
      <c r="E61" s="54" t="s">
        <v>164</v>
      </c>
      <c r="F61" s="55" t="s">
        <v>16</v>
      </c>
      <c r="G61" s="56" t="s">
        <v>17</v>
      </c>
      <c r="H61" s="95"/>
      <c r="I61" s="91"/>
      <c r="J61" s="50"/>
      <c r="K61" s="59"/>
      <c r="L61" s="59"/>
      <c r="M61" s="57"/>
    </row>
    <row r="62" spans="1:13" ht="21.75" customHeight="1" x14ac:dyDescent="0.2">
      <c r="A62" s="51" t="s">
        <v>70</v>
      </c>
      <c r="B62" s="52">
        <v>9</v>
      </c>
      <c r="C62" s="52">
        <v>10091410760</v>
      </c>
      <c r="D62" s="53" t="s">
        <v>165</v>
      </c>
      <c r="E62" s="54" t="s">
        <v>166</v>
      </c>
      <c r="F62" s="55" t="s">
        <v>15</v>
      </c>
      <c r="G62" s="56" t="s">
        <v>17</v>
      </c>
      <c r="H62" s="95"/>
      <c r="I62" s="91"/>
      <c r="J62" s="50"/>
      <c r="K62" s="59"/>
      <c r="L62" s="59"/>
      <c r="M62" s="57"/>
    </row>
    <row r="63" spans="1:13" ht="21.75" customHeight="1" x14ac:dyDescent="0.2">
      <c r="A63" s="51" t="s">
        <v>70</v>
      </c>
      <c r="B63" s="52">
        <v>10</v>
      </c>
      <c r="C63" s="52">
        <v>10002205015</v>
      </c>
      <c r="D63" s="53" t="s">
        <v>167</v>
      </c>
      <c r="E63" s="54" t="s">
        <v>168</v>
      </c>
      <c r="F63" s="55" t="s">
        <v>32</v>
      </c>
      <c r="G63" s="56" t="s">
        <v>57</v>
      </c>
      <c r="H63" s="95"/>
      <c r="I63" s="91"/>
      <c r="J63" s="50"/>
      <c r="K63" s="59"/>
      <c r="L63" s="59"/>
      <c r="M63" s="57"/>
    </row>
    <row r="64" spans="1:13" ht="21.75" customHeight="1" x14ac:dyDescent="0.2">
      <c r="A64" s="51" t="s">
        <v>70</v>
      </c>
      <c r="B64" s="52">
        <v>11</v>
      </c>
      <c r="C64" s="52">
        <v>10091618504</v>
      </c>
      <c r="D64" s="53" t="s">
        <v>169</v>
      </c>
      <c r="E64" s="54" t="s">
        <v>170</v>
      </c>
      <c r="F64" s="55" t="s">
        <v>15</v>
      </c>
      <c r="G64" s="56" t="s">
        <v>57</v>
      </c>
      <c r="H64" s="95"/>
      <c r="I64" s="91"/>
      <c r="J64" s="50"/>
      <c r="K64" s="59"/>
      <c r="L64" s="59"/>
      <c r="M64" s="57"/>
    </row>
    <row r="65" spans="1:13" ht="21.75" customHeight="1" x14ac:dyDescent="0.2">
      <c r="A65" s="51" t="s">
        <v>70</v>
      </c>
      <c r="B65" s="52">
        <v>13</v>
      </c>
      <c r="C65" s="52">
        <v>10009047353</v>
      </c>
      <c r="D65" s="53" t="s">
        <v>171</v>
      </c>
      <c r="E65" s="54" t="s">
        <v>172</v>
      </c>
      <c r="F65" s="55" t="s">
        <v>15</v>
      </c>
      <c r="G65" s="56" t="s">
        <v>52</v>
      </c>
      <c r="H65" s="95"/>
      <c r="I65" s="91"/>
      <c r="J65" s="50"/>
      <c r="K65" s="59"/>
      <c r="L65" s="59"/>
      <c r="M65" s="57"/>
    </row>
    <row r="66" spans="1:13" ht="21.75" customHeight="1" x14ac:dyDescent="0.2">
      <c r="A66" s="51" t="s">
        <v>70</v>
      </c>
      <c r="B66" s="52">
        <v>14</v>
      </c>
      <c r="C66" s="52">
        <v>10091331443</v>
      </c>
      <c r="D66" s="53" t="s">
        <v>173</v>
      </c>
      <c r="E66" s="54" t="s">
        <v>174</v>
      </c>
      <c r="F66" s="55" t="s">
        <v>15</v>
      </c>
      <c r="G66" s="56" t="s">
        <v>175</v>
      </c>
      <c r="H66" s="95"/>
      <c r="I66" s="91"/>
      <c r="J66" s="50"/>
      <c r="K66" s="59"/>
      <c r="L66" s="59"/>
      <c r="M66" s="57"/>
    </row>
    <row r="67" spans="1:13" ht="21.75" customHeight="1" x14ac:dyDescent="0.2">
      <c r="A67" s="51" t="s">
        <v>70</v>
      </c>
      <c r="B67" s="52">
        <v>15</v>
      </c>
      <c r="C67" s="52">
        <v>10053914604</v>
      </c>
      <c r="D67" s="53" t="s">
        <v>176</v>
      </c>
      <c r="E67" s="54" t="s">
        <v>177</v>
      </c>
      <c r="F67" s="55" t="s">
        <v>16</v>
      </c>
      <c r="G67" s="56" t="s">
        <v>175</v>
      </c>
      <c r="H67" s="95"/>
      <c r="I67" s="91"/>
      <c r="J67" s="50"/>
      <c r="K67" s="59"/>
      <c r="L67" s="59"/>
      <c r="M67" s="57"/>
    </row>
    <row r="68" spans="1:13" ht="21.75" customHeight="1" x14ac:dyDescent="0.2">
      <c r="A68" s="51" t="s">
        <v>70</v>
      </c>
      <c r="B68" s="52">
        <v>18</v>
      </c>
      <c r="C68" s="52">
        <v>10036065489</v>
      </c>
      <c r="D68" s="53" t="s">
        <v>178</v>
      </c>
      <c r="E68" s="54" t="s">
        <v>179</v>
      </c>
      <c r="F68" s="55" t="s">
        <v>16</v>
      </c>
      <c r="G68" s="56" t="s">
        <v>49</v>
      </c>
      <c r="H68" s="95"/>
      <c r="I68" s="91"/>
      <c r="J68" s="50"/>
      <c r="K68" s="59"/>
      <c r="L68" s="59"/>
      <c r="M68" s="57"/>
    </row>
    <row r="69" spans="1:13" ht="21.75" customHeight="1" x14ac:dyDescent="0.2">
      <c r="A69" s="51" t="s">
        <v>70</v>
      </c>
      <c r="B69" s="52">
        <v>24</v>
      </c>
      <c r="C69" s="52">
        <v>10034911900</v>
      </c>
      <c r="D69" s="53" t="s">
        <v>180</v>
      </c>
      <c r="E69" s="54" t="s">
        <v>181</v>
      </c>
      <c r="F69" s="55" t="s">
        <v>15</v>
      </c>
      <c r="G69" s="56" t="s">
        <v>90</v>
      </c>
      <c r="H69" s="95"/>
      <c r="I69" s="91"/>
      <c r="J69" s="50"/>
      <c r="K69" s="59"/>
      <c r="L69" s="59"/>
      <c r="M69" s="57"/>
    </row>
    <row r="70" spans="1:13" ht="21.75" customHeight="1" x14ac:dyDescent="0.2">
      <c r="A70" s="51" t="s">
        <v>70</v>
      </c>
      <c r="B70" s="52">
        <v>27</v>
      </c>
      <c r="C70" s="52">
        <v>10036012848</v>
      </c>
      <c r="D70" s="53" t="s">
        <v>182</v>
      </c>
      <c r="E70" s="54" t="s">
        <v>183</v>
      </c>
      <c r="F70" s="55" t="s">
        <v>15</v>
      </c>
      <c r="G70" s="56" t="s">
        <v>90</v>
      </c>
      <c r="H70" s="95"/>
      <c r="I70" s="91"/>
      <c r="J70" s="50"/>
      <c r="K70" s="59"/>
      <c r="L70" s="59"/>
      <c r="M70" s="57"/>
    </row>
    <row r="71" spans="1:13" ht="21.75" customHeight="1" x14ac:dyDescent="0.2">
      <c r="A71" s="51" t="s">
        <v>70</v>
      </c>
      <c r="B71" s="52">
        <v>28</v>
      </c>
      <c r="C71" s="52">
        <v>10132011223</v>
      </c>
      <c r="D71" s="53" t="s">
        <v>184</v>
      </c>
      <c r="E71" s="54" t="s">
        <v>185</v>
      </c>
      <c r="F71" s="55" t="s">
        <v>15</v>
      </c>
      <c r="G71" s="56" t="s">
        <v>56</v>
      </c>
      <c r="H71" s="95"/>
      <c r="I71" s="91"/>
      <c r="J71" s="50"/>
      <c r="K71" s="59"/>
      <c r="L71" s="59"/>
      <c r="M71" s="57"/>
    </row>
    <row r="72" spans="1:13" ht="21.75" customHeight="1" x14ac:dyDescent="0.2">
      <c r="A72" s="51" t="s">
        <v>70</v>
      </c>
      <c r="B72" s="52">
        <v>29</v>
      </c>
      <c r="C72" s="52">
        <v>10016023168</v>
      </c>
      <c r="D72" s="53" t="s">
        <v>186</v>
      </c>
      <c r="E72" s="54" t="s">
        <v>187</v>
      </c>
      <c r="F72" s="55" t="s">
        <v>16</v>
      </c>
      <c r="G72" s="56" t="s">
        <v>56</v>
      </c>
      <c r="H72" s="95"/>
      <c r="I72" s="91"/>
      <c r="J72" s="50"/>
      <c r="K72" s="59"/>
      <c r="L72" s="59"/>
      <c r="M72" s="57"/>
    </row>
    <row r="73" spans="1:13" ht="21.75" customHeight="1" x14ac:dyDescent="0.2">
      <c r="A73" s="51" t="s">
        <v>70</v>
      </c>
      <c r="B73" s="52">
        <v>30</v>
      </c>
      <c r="C73" s="52">
        <v>10132103068</v>
      </c>
      <c r="D73" s="53" t="s">
        <v>188</v>
      </c>
      <c r="E73" s="54" t="s">
        <v>189</v>
      </c>
      <c r="F73" s="55" t="s">
        <v>15</v>
      </c>
      <c r="G73" s="56" t="s">
        <v>56</v>
      </c>
      <c r="H73" s="95"/>
      <c r="I73" s="91"/>
      <c r="J73" s="50"/>
      <c r="K73" s="59"/>
      <c r="L73" s="59"/>
      <c r="M73" s="57"/>
    </row>
    <row r="74" spans="1:13" ht="21.75" customHeight="1" x14ac:dyDescent="0.2">
      <c r="A74" s="51" t="s">
        <v>70</v>
      </c>
      <c r="B74" s="52">
        <v>32</v>
      </c>
      <c r="C74" s="52">
        <v>10013902104</v>
      </c>
      <c r="D74" s="53" t="s">
        <v>190</v>
      </c>
      <c r="E74" s="54" t="s">
        <v>191</v>
      </c>
      <c r="F74" s="55" t="s">
        <v>16</v>
      </c>
      <c r="G74" s="56" t="s">
        <v>67</v>
      </c>
      <c r="H74" s="95"/>
      <c r="I74" s="91"/>
      <c r="J74" s="50"/>
      <c r="K74" s="59"/>
      <c r="L74" s="59"/>
      <c r="M74" s="57"/>
    </row>
    <row r="75" spans="1:13" ht="21.75" customHeight="1" x14ac:dyDescent="0.2">
      <c r="A75" s="51" t="s">
        <v>70</v>
      </c>
      <c r="B75" s="52">
        <v>34</v>
      </c>
      <c r="C75" s="52">
        <v>10051516276</v>
      </c>
      <c r="D75" s="53" t="s">
        <v>192</v>
      </c>
      <c r="E75" s="54" t="s">
        <v>193</v>
      </c>
      <c r="F75" s="55" t="s">
        <v>16</v>
      </c>
      <c r="G75" s="56" t="s">
        <v>67</v>
      </c>
      <c r="H75" s="95"/>
      <c r="I75" s="91"/>
      <c r="J75" s="50"/>
      <c r="K75" s="59"/>
      <c r="L75" s="59"/>
      <c r="M75" s="57"/>
    </row>
    <row r="76" spans="1:13" ht="21.75" customHeight="1" x14ac:dyDescent="0.2">
      <c r="A76" s="51" t="s">
        <v>70</v>
      </c>
      <c r="B76" s="52">
        <v>41</v>
      </c>
      <c r="C76" s="52">
        <v>10056623530</v>
      </c>
      <c r="D76" s="53" t="s">
        <v>194</v>
      </c>
      <c r="E76" s="54" t="s">
        <v>195</v>
      </c>
      <c r="F76" s="55" t="s">
        <v>15</v>
      </c>
      <c r="G76" s="56" t="s">
        <v>50</v>
      </c>
      <c r="H76" s="95"/>
      <c r="I76" s="91"/>
      <c r="J76" s="50"/>
      <c r="K76" s="59"/>
      <c r="L76" s="59"/>
      <c r="M76" s="57"/>
    </row>
    <row r="77" spans="1:13" ht="21.75" customHeight="1" x14ac:dyDescent="0.2">
      <c r="A77" s="51" t="s">
        <v>70</v>
      </c>
      <c r="B77" s="52">
        <v>42</v>
      </c>
      <c r="C77" s="52">
        <v>10036091660</v>
      </c>
      <c r="D77" s="53" t="s">
        <v>196</v>
      </c>
      <c r="E77" s="54" t="s">
        <v>197</v>
      </c>
      <c r="F77" s="55" t="s">
        <v>15</v>
      </c>
      <c r="G77" s="56" t="s">
        <v>50</v>
      </c>
      <c r="H77" s="95"/>
      <c r="I77" s="91"/>
      <c r="J77" s="50"/>
      <c r="K77" s="59"/>
      <c r="L77" s="59"/>
      <c r="M77" s="57"/>
    </row>
    <row r="78" spans="1:13" ht="21.75" customHeight="1" x14ac:dyDescent="0.2">
      <c r="A78" s="51" t="s">
        <v>70</v>
      </c>
      <c r="B78" s="52">
        <v>44</v>
      </c>
      <c r="C78" s="52">
        <v>10013773273</v>
      </c>
      <c r="D78" s="53" t="s">
        <v>198</v>
      </c>
      <c r="E78" s="54" t="s">
        <v>199</v>
      </c>
      <c r="F78" s="55" t="s">
        <v>16</v>
      </c>
      <c r="G78" s="56" t="s">
        <v>50</v>
      </c>
      <c r="H78" s="95"/>
      <c r="I78" s="91"/>
      <c r="J78" s="50"/>
      <c r="K78" s="59"/>
      <c r="L78" s="59"/>
      <c r="M78" s="57"/>
    </row>
    <row r="79" spans="1:13" ht="21.75" customHeight="1" x14ac:dyDescent="0.2">
      <c r="A79" s="51" t="s">
        <v>70</v>
      </c>
      <c r="B79" s="52">
        <v>47</v>
      </c>
      <c r="C79" s="52">
        <v>10015266568</v>
      </c>
      <c r="D79" s="53" t="s">
        <v>200</v>
      </c>
      <c r="E79" s="54" t="s">
        <v>201</v>
      </c>
      <c r="F79" s="55" t="s">
        <v>16</v>
      </c>
      <c r="G79" s="56" t="s">
        <v>50</v>
      </c>
      <c r="H79" s="95"/>
      <c r="I79" s="91"/>
      <c r="J79" s="50"/>
      <c r="K79" s="59"/>
      <c r="L79" s="59"/>
      <c r="M79" s="57"/>
    </row>
    <row r="80" spans="1:13" ht="21.75" customHeight="1" x14ac:dyDescent="0.2">
      <c r="A80" s="51" t="s">
        <v>70</v>
      </c>
      <c r="B80" s="52">
        <v>48</v>
      </c>
      <c r="C80" s="52">
        <v>10015079844</v>
      </c>
      <c r="D80" s="53" t="s">
        <v>202</v>
      </c>
      <c r="E80" s="54" t="s">
        <v>203</v>
      </c>
      <c r="F80" s="55" t="s">
        <v>16</v>
      </c>
      <c r="G80" s="56" t="s">
        <v>68</v>
      </c>
      <c r="H80" s="95"/>
      <c r="I80" s="91"/>
      <c r="J80" s="50"/>
      <c r="K80" s="59"/>
      <c r="L80" s="59"/>
      <c r="M80" s="57"/>
    </row>
    <row r="81" spans="1:13" ht="21.75" customHeight="1" x14ac:dyDescent="0.2">
      <c r="A81" s="51" t="s">
        <v>70</v>
      </c>
      <c r="B81" s="52">
        <v>49</v>
      </c>
      <c r="C81" s="52">
        <v>10115982274</v>
      </c>
      <c r="D81" s="53" t="s">
        <v>204</v>
      </c>
      <c r="E81" s="54" t="s">
        <v>205</v>
      </c>
      <c r="F81" s="55" t="s">
        <v>16</v>
      </c>
      <c r="G81" s="56" t="s">
        <v>68</v>
      </c>
      <c r="H81" s="95"/>
      <c r="I81" s="91"/>
      <c r="J81" s="50"/>
      <c r="K81" s="59"/>
      <c r="L81" s="59"/>
      <c r="M81" s="57"/>
    </row>
    <row r="82" spans="1:13" ht="21.75" customHeight="1" x14ac:dyDescent="0.2">
      <c r="A82" s="51" t="s">
        <v>70</v>
      </c>
      <c r="B82" s="52">
        <v>52</v>
      </c>
      <c r="C82" s="52">
        <v>10015856652</v>
      </c>
      <c r="D82" s="53" t="s">
        <v>206</v>
      </c>
      <c r="E82" s="54" t="s">
        <v>207</v>
      </c>
      <c r="F82" s="55" t="s">
        <v>16</v>
      </c>
      <c r="G82" s="56" t="s">
        <v>51</v>
      </c>
      <c r="H82" s="95"/>
      <c r="I82" s="91"/>
      <c r="J82" s="50"/>
      <c r="K82" s="59"/>
      <c r="L82" s="59"/>
      <c r="M82" s="57"/>
    </row>
    <row r="83" spans="1:13" ht="21.75" customHeight="1" x14ac:dyDescent="0.2">
      <c r="A83" s="51" t="s">
        <v>70</v>
      </c>
      <c r="B83" s="52">
        <v>59</v>
      </c>
      <c r="C83" s="52">
        <v>10008705025</v>
      </c>
      <c r="D83" s="53" t="s">
        <v>208</v>
      </c>
      <c r="E83" s="54" t="s">
        <v>209</v>
      </c>
      <c r="F83" s="55" t="s">
        <v>32</v>
      </c>
      <c r="G83" s="56" t="s">
        <v>46</v>
      </c>
      <c r="H83" s="95"/>
      <c r="I83" s="91"/>
      <c r="J83" s="50"/>
      <c r="K83" s="59"/>
      <c r="L83" s="59"/>
      <c r="M83" s="57"/>
    </row>
    <row r="84" spans="1:13" ht="21.75" customHeight="1" x14ac:dyDescent="0.2">
      <c r="A84" s="51" t="s">
        <v>70</v>
      </c>
      <c r="B84" s="52">
        <v>60</v>
      </c>
      <c r="C84" s="52">
        <v>10077247043</v>
      </c>
      <c r="D84" s="53" t="s">
        <v>210</v>
      </c>
      <c r="E84" s="54" t="s">
        <v>211</v>
      </c>
      <c r="F84" s="55" t="s">
        <v>15</v>
      </c>
      <c r="G84" s="56" t="s">
        <v>46</v>
      </c>
      <c r="H84" s="95"/>
      <c r="I84" s="91"/>
      <c r="J84" s="50"/>
      <c r="K84" s="59"/>
      <c r="L84" s="59"/>
      <c r="M84" s="57"/>
    </row>
    <row r="85" spans="1:13" ht="21.75" customHeight="1" x14ac:dyDescent="0.2">
      <c r="A85" s="51" t="s">
        <v>70</v>
      </c>
      <c r="B85" s="52">
        <v>61</v>
      </c>
      <c r="C85" s="52">
        <v>10091152904</v>
      </c>
      <c r="D85" s="53" t="s">
        <v>212</v>
      </c>
      <c r="E85" s="54" t="s">
        <v>213</v>
      </c>
      <c r="F85" s="55" t="s">
        <v>15</v>
      </c>
      <c r="G85" s="56" t="s">
        <v>46</v>
      </c>
      <c r="H85" s="95"/>
      <c r="I85" s="91"/>
      <c r="J85" s="50"/>
      <c r="K85" s="59"/>
      <c r="L85" s="59"/>
      <c r="M85" s="57"/>
    </row>
    <row r="86" spans="1:13" ht="21.75" customHeight="1" x14ac:dyDescent="0.2">
      <c r="A86" s="51" t="s">
        <v>70</v>
      </c>
      <c r="B86" s="52">
        <v>62</v>
      </c>
      <c r="C86" s="52">
        <v>10055582701</v>
      </c>
      <c r="D86" s="53" t="s">
        <v>214</v>
      </c>
      <c r="E86" s="54" t="s">
        <v>215</v>
      </c>
      <c r="F86" s="55" t="s">
        <v>15</v>
      </c>
      <c r="G86" s="56" t="s">
        <v>46</v>
      </c>
      <c r="H86" s="95"/>
      <c r="I86" s="91"/>
      <c r="J86" s="50"/>
      <c r="K86" s="59"/>
      <c r="L86" s="59"/>
      <c r="M86" s="57"/>
    </row>
    <row r="87" spans="1:13" ht="21.75" customHeight="1" x14ac:dyDescent="0.2">
      <c r="A87" s="51" t="s">
        <v>70</v>
      </c>
      <c r="B87" s="52">
        <v>63</v>
      </c>
      <c r="C87" s="52">
        <v>10008705227</v>
      </c>
      <c r="D87" s="53" t="s">
        <v>216</v>
      </c>
      <c r="E87" s="54" t="s">
        <v>217</v>
      </c>
      <c r="F87" s="55" t="s">
        <v>16</v>
      </c>
      <c r="G87" s="56" t="s">
        <v>46</v>
      </c>
      <c r="H87" s="95"/>
      <c r="I87" s="91"/>
      <c r="J87" s="50"/>
      <c r="K87" s="59"/>
      <c r="L87" s="59"/>
      <c r="M87" s="57"/>
    </row>
    <row r="88" spans="1:13" ht="21.75" customHeight="1" x14ac:dyDescent="0.2">
      <c r="A88" s="51" t="s">
        <v>70</v>
      </c>
      <c r="B88" s="52">
        <v>65</v>
      </c>
      <c r="C88" s="52">
        <v>10113209589</v>
      </c>
      <c r="D88" s="53" t="s">
        <v>218</v>
      </c>
      <c r="E88" s="54" t="s">
        <v>219</v>
      </c>
      <c r="F88" s="55" t="s">
        <v>15</v>
      </c>
      <c r="G88" s="56" t="s">
        <v>53</v>
      </c>
      <c r="H88" s="95"/>
      <c r="I88" s="91"/>
      <c r="J88" s="50"/>
      <c r="K88" s="59"/>
      <c r="L88" s="59"/>
      <c r="M88" s="57"/>
    </row>
    <row r="89" spans="1:13" ht="21.75" customHeight="1" x14ac:dyDescent="0.2">
      <c r="A89" s="51" t="s">
        <v>70</v>
      </c>
      <c r="B89" s="52">
        <v>66</v>
      </c>
      <c r="C89" s="52">
        <v>10080792391</v>
      </c>
      <c r="D89" s="53" t="s">
        <v>220</v>
      </c>
      <c r="E89" s="54" t="s">
        <v>221</v>
      </c>
      <c r="F89" s="55" t="s">
        <v>15</v>
      </c>
      <c r="G89" s="56" t="s">
        <v>53</v>
      </c>
      <c r="H89" s="95"/>
      <c r="I89" s="91"/>
      <c r="J89" s="50"/>
      <c r="K89" s="59"/>
      <c r="L89" s="59"/>
      <c r="M89" s="57"/>
    </row>
    <row r="90" spans="1:13" ht="21.75" customHeight="1" x14ac:dyDescent="0.2">
      <c r="A90" s="51" t="s">
        <v>70</v>
      </c>
      <c r="B90" s="52">
        <v>67</v>
      </c>
      <c r="C90" s="52">
        <v>10090445915</v>
      </c>
      <c r="D90" s="53" t="s">
        <v>222</v>
      </c>
      <c r="E90" s="54" t="s">
        <v>223</v>
      </c>
      <c r="F90" s="55" t="s">
        <v>15</v>
      </c>
      <c r="G90" s="56" t="s">
        <v>53</v>
      </c>
      <c r="H90" s="95"/>
      <c r="I90" s="91"/>
      <c r="J90" s="50"/>
      <c r="K90" s="59"/>
      <c r="L90" s="59"/>
      <c r="M90" s="57"/>
    </row>
    <row r="91" spans="1:13" ht="21.75" customHeight="1" x14ac:dyDescent="0.2">
      <c r="A91" s="51" t="s">
        <v>70</v>
      </c>
      <c r="B91" s="52">
        <v>68</v>
      </c>
      <c r="C91" s="52">
        <v>10036049527</v>
      </c>
      <c r="D91" s="53" t="s">
        <v>224</v>
      </c>
      <c r="E91" s="54" t="s">
        <v>225</v>
      </c>
      <c r="F91" s="55" t="s">
        <v>15</v>
      </c>
      <c r="G91" s="56" t="s">
        <v>55</v>
      </c>
      <c r="H91" s="95"/>
      <c r="I91" s="91"/>
      <c r="J91" s="50"/>
      <c r="K91" s="59"/>
      <c r="L91" s="59"/>
      <c r="M91" s="57"/>
    </row>
    <row r="92" spans="1:13" ht="21.75" customHeight="1" x14ac:dyDescent="0.2">
      <c r="A92" s="51" t="s">
        <v>70</v>
      </c>
      <c r="B92" s="52">
        <v>69</v>
      </c>
      <c r="C92" s="52">
        <v>10111413978</v>
      </c>
      <c r="D92" s="53" t="s">
        <v>226</v>
      </c>
      <c r="E92" s="54" t="s">
        <v>227</v>
      </c>
      <c r="F92" s="55" t="s">
        <v>15</v>
      </c>
      <c r="G92" s="56" t="s">
        <v>55</v>
      </c>
      <c r="H92" s="95"/>
      <c r="I92" s="91"/>
      <c r="J92" s="50"/>
      <c r="K92" s="59"/>
      <c r="L92" s="59"/>
      <c r="M92" s="57"/>
    </row>
    <row r="93" spans="1:13" ht="21.75" customHeight="1" x14ac:dyDescent="0.2">
      <c r="A93" s="51" t="s">
        <v>70</v>
      </c>
      <c r="B93" s="52">
        <v>70</v>
      </c>
      <c r="C93" s="52">
        <v>10101760761</v>
      </c>
      <c r="D93" s="53" t="s">
        <v>228</v>
      </c>
      <c r="E93" s="54" t="s">
        <v>229</v>
      </c>
      <c r="F93" s="55" t="s">
        <v>15</v>
      </c>
      <c r="G93" s="56" t="s">
        <v>55</v>
      </c>
      <c r="H93" s="95"/>
      <c r="I93" s="91"/>
      <c r="J93" s="50"/>
      <c r="K93" s="59"/>
      <c r="L93" s="59"/>
      <c r="M93" s="57"/>
    </row>
    <row r="94" spans="1:13" ht="21.75" customHeight="1" x14ac:dyDescent="0.2">
      <c r="A94" s="51" t="s">
        <v>70</v>
      </c>
      <c r="B94" s="52">
        <v>72</v>
      </c>
      <c r="C94" s="52">
        <v>10014927270</v>
      </c>
      <c r="D94" s="53" t="s">
        <v>230</v>
      </c>
      <c r="E94" s="54" t="s">
        <v>231</v>
      </c>
      <c r="F94" s="55" t="s">
        <v>16</v>
      </c>
      <c r="G94" s="56" t="s">
        <v>232</v>
      </c>
      <c r="H94" s="95"/>
      <c r="I94" s="91"/>
      <c r="J94" s="50"/>
      <c r="K94" s="59"/>
      <c r="L94" s="59"/>
      <c r="M94" s="57"/>
    </row>
    <row r="95" spans="1:13" ht="21.75" customHeight="1" x14ac:dyDescent="0.2">
      <c r="A95" s="51" t="s">
        <v>70</v>
      </c>
      <c r="B95" s="52">
        <v>73</v>
      </c>
      <c r="C95" s="52">
        <v>10010085960</v>
      </c>
      <c r="D95" s="53" t="s">
        <v>233</v>
      </c>
      <c r="E95" s="54" t="s">
        <v>76</v>
      </c>
      <c r="F95" s="55" t="s">
        <v>16</v>
      </c>
      <c r="G95" s="56" t="s">
        <v>232</v>
      </c>
      <c r="H95" s="95"/>
      <c r="I95" s="91"/>
      <c r="J95" s="50"/>
      <c r="K95" s="59"/>
      <c r="L95" s="59"/>
      <c r="M95" s="57"/>
    </row>
    <row r="96" spans="1:13" ht="21.75" customHeight="1" x14ac:dyDescent="0.2">
      <c r="A96" s="51" t="s">
        <v>70</v>
      </c>
      <c r="B96" s="52">
        <v>77</v>
      </c>
      <c r="C96" s="52">
        <v>10036028410</v>
      </c>
      <c r="D96" s="53" t="s">
        <v>234</v>
      </c>
      <c r="E96" s="54" t="s">
        <v>235</v>
      </c>
      <c r="F96" s="55" t="s">
        <v>16</v>
      </c>
      <c r="G96" s="56" t="s">
        <v>45</v>
      </c>
      <c r="H96" s="95"/>
      <c r="I96" s="91"/>
      <c r="J96" s="50"/>
      <c r="K96" s="59"/>
      <c r="L96" s="59"/>
      <c r="M96" s="57"/>
    </row>
    <row r="97" spans="1:13" ht="21.75" customHeight="1" x14ac:dyDescent="0.2">
      <c r="A97" s="51" t="s">
        <v>77</v>
      </c>
      <c r="B97" s="52">
        <v>7</v>
      </c>
      <c r="C97" s="52">
        <v>10013772465</v>
      </c>
      <c r="D97" s="53" t="s">
        <v>236</v>
      </c>
      <c r="E97" s="54" t="s">
        <v>237</v>
      </c>
      <c r="F97" s="55" t="s">
        <v>16</v>
      </c>
      <c r="G97" s="56" t="s">
        <v>17</v>
      </c>
      <c r="H97" s="95"/>
      <c r="I97" s="91"/>
      <c r="J97" s="50"/>
      <c r="K97" s="59"/>
      <c r="L97" s="59"/>
      <c r="M97" s="57"/>
    </row>
    <row r="98" spans="1:13" ht="21.75" customHeight="1" x14ac:dyDescent="0.2">
      <c r="A98" s="51" t="s">
        <v>77</v>
      </c>
      <c r="B98" s="52">
        <v>35</v>
      </c>
      <c r="C98" s="52">
        <v>10023524100</v>
      </c>
      <c r="D98" s="53" t="s">
        <v>238</v>
      </c>
      <c r="E98" s="54" t="s">
        <v>239</v>
      </c>
      <c r="F98" s="55" t="s">
        <v>32</v>
      </c>
      <c r="G98" s="56" t="s">
        <v>48</v>
      </c>
      <c r="H98" s="95"/>
      <c r="I98" s="91"/>
      <c r="J98" s="50"/>
      <c r="K98" s="59"/>
      <c r="L98" s="59"/>
      <c r="M98" s="57"/>
    </row>
    <row r="99" spans="1:13" ht="21.75" customHeight="1" thickBot="1" x14ac:dyDescent="0.25">
      <c r="A99" s="60" t="s">
        <v>77</v>
      </c>
      <c r="B99" s="61">
        <v>46</v>
      </c>
      <c r="C99" s="61">
        <v>10005408742</v>
      </c>
      <c r="D99" s="62" t="s">
        <v>240</v>
      </c>
      <c r="E99" s="63" t="s">
        <v>241</v>
      </c>
      <c r="F99" s="64" t="s">
        <v>32</v>
      </c>
      <c r="G99" s="65" t="s">
        <v>50</v>
      </c>
      <c r="H99" s="108"/>
      <c r="I99" s="112"/>
      <c r="J99" s="83"/>
      <c r="K99" s="66"/>
      <c r="L99" s="66"/>
      <c r="M99" s="67"/>
    </row>
    <row r="100" spans="1:13" ht="9.75" customHeight="1" thickTop="1" thickBot="1" x14ac:dyDescent="0.25">
      <c r="A100" s="118"/>
      <c r="B100" s="99"/>
      <c r="C100" s="99"/>
      <c r="D100" s="100"/>
      <c r="E100" s="101"/>
      <c r="F100" s="102"/>
      <c r="G100" s="103"/>
      <c r="H100" s="104"/>
      <c r="I100" s="105"/>
      <c r="J100" s="106"/>
      <c r="K100" s="107"/>
      <c r="L100" s="107"/>
      <c r="M100" s="107"/>
    </row>
    <row r="101" spans="1:13" ht="15.75" thickTop="1" x14ac:dyDescent="0.2">
      <c r="A101" s="147" t="s">
        <v>4</v>
      </c>
      <c r="B101" s="148"/>
      <c r="C101" s="148"/>
      <c r="D101" s="149"/>
      <c r="E101" s="84"/>
      <c r="F101" s="84"/>
      <c r="G101" s="148" t="s">
        <v>5</v>
      </c>
      <c r="H101" s="148"/>
      <c r="I101" s="148"/>
      <c r="J101" s="148"/>
      <c r="K101" s="148"/>
      <c r="L101" s="148"/>
      <c r="M101" s="154"/>
    </row>
    <row r="102" spans="1:13" ht="15" x14ac:dyDescent="0.2">
      <c r="A102" s="78" t="s">
        <v>78</v>
      </c>
      <c r="B102" s="79"/>
      <c r="C102" s="80"/>
      <c r="D102" s="87"/>
      <c r="E102" s="43"/>
      <c r="F102" s="43"/>
      <c r="G102" s="44" t="s">
        <v>29</v>
      </c>
      <c r="H102" s="77">
        <v>20</v>
      </c>
      <c r="I102" s="113"/>
      <c r="J102" s="96"/>
      <c r="K102" s="44" t="s">
        <v>30</v>
      </c>
      <c r="L102" s="94"/>
      <c r="M102" s="45">
        <f>COUNTIF(F$20:F200,"ЗМС")</f>
        <v>1</v>
      </c>
    </row>
    <row r="103" spans="1:13" ht="15" x14ac:dyDescent="0.2">
      <c r="A103" s="78" t="s">
        <v>79</v>
      </c>
      <c r="B103" s="79"/>
      <c r="C103" s="80"/>
      <c r="D103" s="88"/>
      <c r="E103" s="43"/>
      <c r="F103" s="43"/>
      <c r="G103" s="39" t="s">
        <v>31</v>
      </c>
      <c r="H103" s="77">
        <f>H104+H108+H109</f>
        <v>77</v>
      </c>
      <c r="I103" s="114"/>
      <c r="J103" s="97"/>
      <c r="K103" s="39" t="s">
        <v>32</v>
      </c>
      <c r="L103" s="116"/>
      <c r="M103" s="40">
        <f>COUNTIF(F$20:F200,"МСМК")</f>
        <v>10</v>
      </c>
    </row>
    <row r="104" spans="1:13" ht="15" x14ac:dyDescent="0.2">
      <c r="A104" s="78" t="s">
        <v>71</v>
      </c>
      <c r="B104" s="79"/>
      <c r="C104" s="80"/>
      <c r="D104" s="89"/>
      <c r="E104" s="43"/>
      <c r="F104" s="43"/>
      <c r="G104" s="39" t="s">
        <v>33</v>
      </c>
      <c r="H104" s="77">
        <f>H105+H106+H107+H108</f>
        <v>74</v>
      </c>
      <c r="I104" s="114"/>
      <c r="J104" s="97"/>
      <c r="K104" s="39" t="s">
        <v>16</v>
      </c>
      <c r="L104" s="116"/>
      <c r="M104" s="40">
        <f>COUNTIF(F$20:F99,"МС")</f>
        <v>38</v>
      </c>
    </row>
    <row r="105" spans="1:13" ht="15" x14ac:dyDescent="0.15">
      <c r="A105" s="78" t="s">
        <v>80</v>
      </c>
      <c r="B105" s="79"/>
      <c r="C105" s="80"/>
      <c r="D105" s="90"/>
      <c r="E105" s="43"/>
      <c r="F105" s="43"/>
      <c r="G105" s="39" t="s">
        <v>34</v>
      </c>
      <c r="H105" s="77">
        <f>COUNT(A14:A99)</f>
        <v>35</v>
      </c>
      <c r="I105" s="114"/>
      <c r="J105" s="97"/>
      <c r="K105" s="39" t="s">
        <v>15</v>
      </c>
      <c r="L105" s="116"/>
      <c r="M105" s="40">
        <f>COUNTIF(F$19:F99,"КМС")</f>
        <v>28</v>
      </c>
    </row>
    <row r="106" spans="1:13" ht="15" x14ac:dyDescent="0.2">
      <c r="A106" s="78"/>
      <c r="B106" s="79"/>
      <c r="C106" s="80"/>
      <c r="D106" s="43"/>
      <c r="E106" s="47"/>
      <c r="F106" s="47"/>
      <c r="G106" s="39" t="s">
        <v>35</v>
      </c>
      <c r="H106" s="77">
        <f>COUNTIF(A13:A99,"НФ")</f>
        <v>39</v>
      </c>
      <c r="I106" s="114"/>
      <c r="J106" s="97"/>
      <c r="K106" s="39" t="s">
        <v>36</v>
      </c>
      <c r="L106" s="116"/>
      <c r="M106" s="40">
        <f>COUNTIF(F$21:F201,"1 СР")</f>
        <v>0</v>
      </c>
    </row>
    <row r="107" spans="1:13" ht="15" x14ac:dyDescent="0.2">
      <c r="A107" s="81"/>
      <c r="B107" s="79"/>
      <c r="C107" s="80"/>
      <c r="D107" s="43"/>
      <c r="E107" s="47"/>
      <c r="F107" s="47"/>
      <c r="G107" s="39" t="s">
        <v>37</v>
      </c>
      <c r="H107" s="77">
        <f>COUNTIF(A14:A99,"ЛИМ")</f>
        <v>0</v>
      </c>
      <c r="I107" s="114"/>
      <c r="J107" s="97"/>
      <c r="K107" s="39" t="s">
        <v>38</v>
      </c>
      <c r="L107" s="116"/>
      <c r="M107" s="40">
        <f>COUNTIF(F$21:F202,"2 СР")</f>
        <v>0</v>
      </c>
    </row>
    <row r="108" spans="1:13" ht="15" x14ac:dyDescent="0.2">
      <c r="A108" s="82"/>
      <c r="B108" s="79"/>
      <c r="C108" s="80"/>
      <c r="D108" s="43"/>
      <c r="E108" s="43"/>
      <c r="F108" s="43"/>
      <c r="G108" s="39" t="s">
        <v>39</v>
      </c>
      <c r="H108" s="77">
        <f>COUNTIF(A14:A99,"ДСКВ")</f>
        <v>0</v>
      </c>
      <c r="I108" s="114"/>
      <c r="J108" s="97"/>
      <c r="K108" s="39" t="s">
        <v>40</v>
      </c>
      <c r="L108" s="116"/>
      <c r="M108" s="40">
        <f>COUNTIF(F$21:F203,"3 СР")</f>
        <v>0</v>
      </c>
    </row>
    <row r="109" spans="1:13" ht="15" x14ac:dyDescent="0.2">
      <c r="A109" s="82"/>
      <c r="B109" s="79"/>
      <c r="C109" s="80"/>
      <c r="D109" s="46"/>
      <c r="E109" s="46"/>
      <c r="F109" s="46"/>
      <c r="G109" s="39" t="s">
        <v>41</v>
      </c>
      <c r="H109" s="77">
        <f>COUNTIF(A14:A99,"НС")</f>
        <v>3</v>
      </c>
      <c r="I109" s="115"/>
      <c r="J109" s="98"/>
      <c r="K109" s="39"/>
      <c r="L109" s="116"/>
      <c r="M109" s="42"/>
    </row>
    <row r="110" spans="1:13" ht="7.5" customHeight="1" x14ac:dyDescent="0.2">
      <c r="A110" s="41"/>
      <c r="B110" s="43"/>
      <c r="C110" s="43"/>
      <c r="D110" s="43"/>
      <c r="E110" s="43"/>
      <c r="F110" s="43"/>
      <c r="G110" s="47"/>
      <c r="H110" s="48"/>
      <c r="I110" s="48"/>
      <c r="J110" s="38"/>
      <c r="K110" s="38"/>
      <c r="L110" s="38"/>
      <c r="M110" s="49"/>
    </row>
    <row r="111" spans="1:13" ht="15.75" x14ac:dyDescent="0.2">
      <c r="A111" s="152" t="s">
        <v>42</v>
      </c>
      <c r="B111" s="146"/>
      <c r="C111" s="146"/>
      <c r="D111" s="146"/>
      <c r="E111" s="146" t="s">
        <v>11</v>
      </c>
      <c r="F111" s="146"/>
      <c r="G111" s="146"/>
      <c r="H111" s="146" t="s">
        <v>3</v>
      </c>
      <c r="I111" s="146"/>
      <c r="J111" s="146"/>
      <c r="K111" s="146" t="s">
        <v>28</v>
      </c>
      <c r="L111" s="146"/>
      <c r="M111" s="155"/>
    </row>
    <row r="112" spans="1:13" x14ac:dyDescent="0.2">
      <c r="A112" s="134"/>
      <c r="B112" s="135"/>
      <c r="C112" s="135"/>
      <c r="D112" s="135"/>
      <c r="E112" s="135"/>
      <c r="F112" s="135"/>
      <c r="G112" s="135"/>
      <c r="H112" s="151"/>
      <c r="I112" s="151"/>
      <c r="J112" s="38"/>
      <c r="K112" s="38"/>
      <c r="L112" s="38"/>
      <c r="M112" s="49"/>
    </row>
    <row r="113" spans="1:13" x14ac:dyDescent="0.2">
      <c r="A113" s="85"/>
      <c r="B113" s="86"/>
      <c r="C113" s="86"/>
      <c r="D113" s="86"/>
      <c r="E113" s="86"/>
      <c r="F113" s="86"/>
      <c r="G113" s="86"/>
      <c r="H113" s="86"/>
      <c r="I113" s="86"/>
      <c r="J113" s="38"/>
      <c r="K113" s="38"/>
      <c r="L113" s="38"/>
      <c r="M113" s="49"/>
    </row>
    <row r="114" spans="1:13" x14ac:dyDescent="0.2">
      <c r="A114" s="85"/>
      <c r="B114" s="86"/>
      <c r="C114" s="86"/>
      <c r="D114" s="86"/>
      <c r="E114" s="86"/>
      <c r="F114" s="86"/>
      <c r="G114" s="86"/>
      <c r="H114" s="86"/>
      <c r="I114" s="86"/>
      <c r="J114" s="38"/>
      <c r="K114" s="38"/>
      <c r="L114" s="38"/>
      <c r="M114" s="49"/>
    </row>
    <row r="115" spans="1:13" x14ac:dyDescent="0.2">
      <c r="A115" s="85"/>
      <c r="B115" s="86"/>
      <c r="C115" s="86"/>
      <c r="D115" s="86"/>
      <c r="E115" s="86"/>
      <c r="F115" s="86"/>
      <c r="G115" s="86"/>
      <c r="H115" s="86"/>
      <c r="I115" s="86"/>
      <c r="J115" s="38"/>
      <c r="K115" s="38"/>
      <c r="L115" s="38"/>
      <c r="M115" s="49"/>
    </row>
    <row r="116" spans="1:13" x14ac:dyDescent="0.2">
      <c r="A116" s="85"/>
      <c r="B116" s="86"/>
      <c r="C116" s="86"/>
      <c r="D116" s="86"/>
      <c r="E116" s="86"/>
      <c r="F116" s="86"/>
      <c r="G116" s="86"/>
      <c r="H116" s="86"/>
      <c r="I116" s="86"/>
      <c r="J116" s="38"/>
      <c r="K116" s="38"/>
      <c r="L116" s="38"/>
      <c r="M116" s="49"/>
    </row>
    <row r="117" spans="1:13" ht="15.75" thickBot="1" x14ac:dyDescent="0.25">
      <c r="A117" s="153"/>
      <c r="B117" s="150"/>
      <c r="C117" s="150"/>
      <c r="D117" s="150"/>
      <c r="E117" s="150" t="str">
        <f>G17</f>
        <v>Кондратьева Л.В. (ВК, г.Воронеж)</v>
      </c>
      <c r="F117" s="150"/>
      <c r="G117" s="150"/>
      <c r="H117" s="150" t="str">
        <f>G18</f>
        <v>Азаров С.С. (ВК, Санкт-Петербург)</v>
      </c>
      <c r="I117" s="150"/>
      <c r="J117" s="150"/>
      <c r="K117" s="150" t="str">
        <f>G19</f>
        <v>Попова Е.В. (ВК, г.Воронеж)</v>
      </c>
      <c r="L117" s="150"/>
      <c r="M117" s="156"/>
    </row>
    <row r="118" spans="1:13" ht="13.5" thickTop="1" x14ac:dyDescent="0.2"/>
  </sheetData>
  <sortState ref="A24:P69">
    <sortCondition ref="A24:A69"/>
  </sortState>
  <mergeCells count="38">
    <mergeCell ref="E117:G117"/>
    <mergeCell ref="F112:I112"/>
    <mergeCell ref="A111:D111"/>
    <mergeCell ref="A117:D117"/>
    <mergeCell ref="G101:M101"/>
    <mergeCell ref="K111:M111"/>
    <mergeCell ref="H111:J111"/>
    <mergeCell ref="K117:M117"/>
    <mergeCell ref="H117:J117"/>
    <mergeCell ref="A15:G15"/>
    <mergeCell ref="H15:M15"/>
    <mergeCell ref="A112:E112"/>
    <mergeCell ref="A11:M11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E111:G111"/>
    <mergeCell ref="A101:D101"/>
    <mergeCell ref="A21:A22"/>
    <mergeCell ref="B21:B22"/>
    <mergeCell ref="C21:C22"/>
    <mergeCell ref="D21:D22"/>
    <mergeCell ref="E21:E22"/>
    <mergeCell ref="F21:F22"/>
    <mergeCell ref="G21:G22"/>
    <mergeCell ref="J21:J22"/>
    <mergeCell ref="K21:K22"/>
    <mergeCell ref="M21:M22"/>
    <mergeCell ref="I21:I22"/>
    <mergeCell ref="H21:H22"/>
    <mergeCell ref="L21:L22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83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гр. г.</vt:lpstr>
      <vt:lpstr>'итог гр. г.'!Заголовки_для_печати</vt:lpstr>
      <vt:lpstr>'итог гр. г.'!Область_печати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2022-08-17T09:34:48Z</dcterms:modified>
</cp:coreProperties>
</file>