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ПГ без отсечек" sheetId="102" r:id="rId1"/>
  </sheets>
  <definedNames>
    <definedName name="_xlnm.Print_Titles" localSheetId="0">'ПГ без отсечек'!$21:$22</definedName>
    <definedName name="_xlnm.Print_Area" localSheetId="0">'ПГ без отсечек'!$A$1:$L$132</definedName>
  </definedNames>
  <calcPr calcId="152511"/>
</workbook>
</file>

<file path=xl/calcChain.xml><?xml version="1.0" encoding="utf-8"?>
<calcChain xmlns="http://schemas.openxmlformats.org/spreadsheetml/2006/main">
  <c r="J110" i="102" l="1"/>
  <c r="J114" i="102"/>
  <c r="J112" i="102"/>
  <c r="J108" i="102"/>
  <c r="J106" i="102"/>
  <c r="J104" i="102"/>
  <c r="J102" i="102"/>
  <c r="J100" i="102"/>
  <c r="J98" i="102"/>
  <c r="J96" i="102"/>
  <c r="J92" i="102"/>
  <c r="J90" i="102"/>
  <c r="J88" i="102"/>
  <c r="J86" i="102"/>
  <c r="J84" i="102"/>
  <c r="J82" i="102"/>
  <c r="J80" i="102"/>
  <c r="J78" i="102"/>
  <c r="J76" i="102"/>
  <c r="J74" i="102"/>
  <c r="J72" i="102"/>
  <c r="J70" i="102"/>
  <c r="J68" i="102"/>
  <c r="J66" i="102"/>
  <c r="J64" i="102"/>
  <c r="J62" i="102"/>
  <c r="J60" i="102"/>
  <c r="J58" i="102"/>
  <c r="J56" i="102"/>
  <c r="J52" i="102"/>
  <c r="J50" i="102"/>
  <c r="J48" i="102"/>
  <c r="J46" i="102"/>
  <c r="J44" i="102"/>
  <c r="J42" i="102"/>
  <c r="J40" i="102"/>
  <c r="J36" i="102"/>
  <c r="J34" i="102"/>
  <c r="J32" i="102"/>
  <c r="J30" i="102"/>
  <c r="J28" i="102"/>
  <c r="J26" i="102"/>
  <c r="H100" i="102"/>
  <c r="H114" i="102"/>
  <c r="H112" i="102"/>
  <c r="H110" i="102"/>
  <c r="H108" i="102"/>
  <c r="H106" i="102"/>
  <c r="H104" i="102"/>
  <c r="H102" i="102"/>
  <c r="H98" i="102"/>
  <c r="H96" i="102"/>
  <c r="H94" i="102"/>
  <c r="H92" i="102"/>
  <c r="H90" i="102"/>
  <c r="H88" i="102"/>
  <c r="H86" i="102"/>
  <c r="H84" i="102"/>
  <c r="H82" i="102"/>
  <c r="H80" i="102"/>
  <c r="H78" i="102"/>
  <c r="H76" i="102"/>
  <c r="H74" i="102"/>
  <c r="H72" i="102"/>
  <c r="H70" i="102"/>
  <c r="H68" i="102"/>
  <c r="H66" i="102"/>
  <c r="H64" i="102"/>
  <c r="H62" i="102"/>
  <c r="H60" i="102"/>
  <c r="H58" i="102"/>
  <c r="H56" i="102"/>
  <c r="H54" i="102"/>
  <c r="H52" i="102"/>
  <c r="H50" i="102"/>
  <c r="H48" i="102"/>
  <c r="H46" i="102"/>
  <c r="H44" i="102"/>
  <c r="H42" i="102"/>
  <c r="H40" i="102"/>
  <c r="H38" i="102"/>
  <c r="H36" i="102"/>
  <c r="H34" i="102"/>
  <c r="H32" i="102"/>
  <c r="H30" i="102"/>
  <c r="H28" i="102"/>
  <c r="H26" i="102"/>
  <c r="H24" i="102"/>
  <c r="J113" i="102"/>
  <c r="J111" i="102"/>
  <c r="J109" i="102"/>
  <c r="J107" i="102"/>
  <c r="J105" i="102"/>
  <c r="J103" i="102"/>
  <c r="J101" i="102"/>
  <c r="J99" i="102"/>
  <c r="J97" i="102"/>
  <c r="J95" i="102"/>
  <c r="J93" i="102"/>
  <c r="J94" i="102" s="1"/>
  <c r="J91" i="102"/>
  <c r="J89" i="102"/>
  <c r="J87" i="102"/>
  <c r="J85" i="102"/>
  <c r="J83" i="102"/>
  <c r="J81" i="102"/>
  <c r="J79" i="102"/>
  <c r="J77" i="102"/>
  <c r="J75" i="102"/>
  <c r="J73" i="102"/>
  <c r="J71" i="102"/>
  <c r="J69" i="102"/>
  <c r="J67" i="102"/>
  <c r="J65" i="102"/>
  <c r="J63" i="102"/>
  <c r="J61" i="102"/>
  <c r="J59" i="102"/>
  <c r="J57" i="102"/>
  <c r="J55" i="102"/>
  <c r="J53" i="102"/>
  <c r="J54" i="102" s="1"/>
  <c r="J23" i="102"/>
  <c r="I33" i="102"/>
  <c r="I114" i="102"/>
  <c r="I112" i="102"/>
  <c r="I110" i="102"/>
  <c r="I108" i="102"/>
  <c r="I106" i="102"/>
  <c r="I104" i="102"/>
  <c r="I102" i="102"/>
  <c r="I100" i="102"/>
  <c r="I98" i="102"/>
  <c r="I96" i="102"/>
  <c r="I92" i="102"/>
  <c r="I90" i="102"/>
  <c r="I88" i="102"/>
  <c r="I86" i="102"/>
  <c r="I84" i="102"/>
  <c r="I82" i="102"/>
  <c r="I80" i="102"/>
  <c r="I78" i="102"/>
  <c r="I76" i="102"/>
  <c r="I74" i="102"/>
  <c r="I72" i="102"/>
  <c r="I70" i="102"/>
  <c r="I68" i="102"/>
  <c r="I66" i="102"/>
  <c r="I64" i="102"/>
  <c r="I62" i="102"/>
  <c r="I60" i="102"/>
  <c r="I58" i="102"/>
  <c r="I56" i="102"/>
  <c r="I52" i="102"/>
  <c r="I50" i="102"/>
  <c r="I48" i="102"/>
  <c r="I46" i="102"/>
  <c r="I44" i="102"/>
  <c r="I42" i="102"/>
  <c r="I40" i="102"/>
  <c r="I36" i="102"/>
  <c r="I34" i="102"/>
  <c r="I32" i="102"/>
  <c r="I30" i="102"/>
  <c r="I28" i="102"/>
  <c r="I26" i="102"/>
  <c r="I113" i="102"/>
  <c r="I111" i="102"/>
  <c r="I109" i="102"/>
  <c r="I107" i="102"/>
  <c r="I105" i="102"/>
  <c r="I103" i="102"/>
  <c r="I101" i="102"/>
  <c r="I99" i="102"/>
  <c r="I97" i="102"/>
  <c r="I95" i="102"/>
  <c r="I93" i="102"/>
  <c r="I94" i="102" s="1"/>
  <c r="I91" i="102"/>
  <c r="I89" i="102"/>
  <c r="I87" i="102"/>
  <c r="I85" i="102"/>
  <c r="I83" i="102"/>
  <c r="I81" i="102"/>
  <c r="I79" i="102"/>
  <c r="I77" i="102"/>
  <c r="I75" i="102"/>
  <c r="I73" i="102"/>
  <c r="I71" i="102"/>
  <c r="I69" i="102"/>
  <c r="I67" i="102"/>
  <c r="I65" i="102"/>
  <c r="I63" i="102"/>
  <c r="I61" i="102"/>
  <c r="I59" i="102"/>
  <c r="I57" i="102"/>
  <c r="I55" i="102"/>
  <c r="L123" i="102"/>
  <c r="L122" i="102"/>
  <c r="L121" i="102"/>
  <c r="L120" i="102"/>
  <c r="A110" i="102"/>
  <c r="G98" i="102"/>
  <c r="G108" i="102"/>
  <c r="G106" i="102"/>
  <c r="G104" i="102"/>
  <c r="G102" i="102"/>
  <c r="G100" i="102"/>
  <c r="G96" i="102"/>
  <c r="G94" i="102"/>
  <c r="G92" i="102"/>
  <c r="G90" i="102"/>
  <c r="G88" i="102"/>
  <c r="G86" i="102"/>
  <c r="G84" i="102"/>
  <c r="G82" i="102"/>
  <c r="G80" i="102"/>
  <c r="G78" i="102"/>
  <c r="G76" i="102"/>
  <c r="G74" i="102"/>
  <c r="G72" i="102"/>
  <c r="G70" i="102"/>
  <c r="G68" i="102"/>
  <c r="G66" i="102"/>
  <c r="G64" i="102"/>
  <c r="G62" i="102"/>
  <c r="G60" i="102"/>
  <c r="G58" i="102"/>
  <c r="G56" i="102"/>
  <c r="G54" i="102"/>
  <c r="G52" i="102"/>
  <c r="G50" i="102"/>
  <c r="G48" i="102"/>
  <c r="G46" i="102"/>
  <c r="G44" i="102"/>
  <c r="G42" i="102"/>
  <c r="G40" i="102"/>
  <c r="G38" i="102"/>
  <c r="G36" i="102"/>
  <c r="G34" i="102"/>
  <c r="G32" i="102"/>
  <c r="G30" i="102"/>
  <c r="G28" i="102"/>
  <c r="G26" i="102"/>
  <c r="G24" i="102"/>
  <c r="A28" i="102"/>
  <c r="A114" i="102"/>
  <c r="A112" i="102"/>
  <c r="A108" i="102"/>
  <c r="A106" i="102"/>
  <c r="A104" i="102"/>
  <c r="A102" i="102"/>
  <c r="A100" i="102"/>
  <c r="A98" i="102"/>
  <c r="A96" i="102"/>
  <c r="A94" i="102"/>
  <c r="A92" i="102"/>
  <c r="A90" i="102"/>
  <c r="A88" i="102"/>
  <c r="A86" i="102"/>
  <c r="A84" i="102"/>
  <c r="A82" i="102"/>
  <c r="A80" i="102"/>
  <c r="A78" i="102"/>
  <c r="A76" i="102"/>
  <c r="A74" i="102"/>
  <c r="A72" i="102"/>
  <c r="A70" i="102"/>
  <c r="A68" i="102"/>
  <c r="A66" i="102"/>
  <c r="A64" i="102"/>
  <c r="A62" i="102"/>
  <c r="A60" i="102"/>
  <c r="A58" i="102"/>
  <c r="A56" i="102"/>
  <c r="A54" i="102"/>
  <c r="A52" i="102"/>
  <c r="A50" i="102"/>
  <c r="A48" i="102"/>
  <c r="A46" i="102"/>
  <c r="A44" i="102"/>
  <c r="A42" i="102"/>
  <c r="A40" i="102"/>
  <c r="A38" i="102"/>
  <c r="A36" i="102"/>
  <c r="A34" i="102"/>
  <c r="A32" i="102"/>
  <c r="A30" i="102"/>
  <c r="A26" i="102"/>
  <c r="A24" i="102"/>
  <c r="K132" i="102" l="1"/>
  <c r="H132" i="102" l="1"/>
  <c r="E132" i="102"/>
  <c r="L117" i="102"/>
  <c r="I29" i="102"/>
  <c r="I27" i="102"/>
  <c r="I25" i="102"/>
  <c r="J25" i="102" l="1"/>
  <c r="L119" i="102" l="1"/>
  <c r="L118" i="102"/>
  <c r="I53" i="102"/>
  <c r="I54" i="102" s="1"/>
  <c r="J51" i="102"/>
  <c r="I51" i="102"/>
  <c r="J49" i="102"/>
  <c r="I49" i="102"/>
  <c r="J47" i="102"/>
  <c r="I47" i="102"/>
  <c r="J45" i="102"/>
  <c r="I45" i="102"/>
  <c r="J43" i="102"/>
  <c r="I43" i="102"/>
  <c r="J41" i="102"/>
  <c r="I41" i="102"/>
  <c r="J39" i="102"/>
  <c r="I39" i="102"/>
  <c r="J37" i="102"/>
  <c r="J38" i="102" s="1"/>
  <c r="I37" i="102"/>
  <c r="I38" i="102" s="1"/>
  <c r="J35" i="102"/>
  <c r="I35" i="102"/>
  <c r="J33" i="102"/>
  <c r="J31" i="102"/>
  <c r="I31" i="102"/>
  <c r="J29" i="102"/>
  <c r="J27" i="102"/>
  <c r="J24" i="102"/>
</calcChain>
</file>

<file path=xl/sharedStrings.xml><?xml version="1.0" encoding="utf-8"?>
<sst xmlns="http://schemas.openxmlformats.org/spreadsheetml/2006/main" count="402" uniqueCount="266">
  <si>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</si>
  <si>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</si>
  <si>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</si>
  <si>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</si>
  <si>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</si>
  <si>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</si>
  <si>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</si>
  <si>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</si>
  <si>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</si>
  <si>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</si>
  <si>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</si>
  <si>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</si>
  <si>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</si>
  <si>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</si>
  <si>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</si>
  <si>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</si>
  <si>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</si>
  <si>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</si>
  <si>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</si>
  <si>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</si>
  <si>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</si>
  <si>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</si>
  <si>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</si>
  <si>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</si>
  <si>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</si>
  <si>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</si>
  <si>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</si>
  <si>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</si>
  <si>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</si>
  <si>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</si>
  <si>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</si>
  <si>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</si>
  <si>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</si>
  <si>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</si>
  <si>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</si>
  <si>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</si>
  <si>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</si>
  <si>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</si>
  <si>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Свердловская область</t>
  </si>
  <si>
    <t>СТАТИСТИКА ГОНКИ</t>
  </si>
  <si>
    <t>ДИСТАНЦИЯ: ДЛИНА КРУГА/КРУГОВ</t>
  </si>
  <si>
    <t>ТЕРРИТОРИАЛЬНАЯ ПРИНАДЛЕЖНОСТЬ</t>
  </si>
  <si>
    <t>Самарская область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</si>
  <si>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</si>
  <si>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</si>
  <si>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</si>
  <si>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</si>
  <si>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</si>
  <si>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</si>
  <si>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шоссе - парная гонка 25 км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</si>
  <si>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05м</t>
    </r>
  </si>
  <si>
    <t>№ ВРВС: 0080681811Я</t>
  </si>
  <si>
    <t>Иркутская область</t>
  </si>
  <si>
    <t>Осадки: без осадков</t>
  </si>
  <si>
    <t xml:space="preserve">Ветер: </t>
  </si>
  <si>
    <t xml:space="preserve">НАЗВАНИЕ ТРАССЫ / РЕГ. НОМЕР: </t>
  </si>
  <si>
    <t xml:space="preserve">МАКСИМАЛЬНЫЙ ПЕРЕПАД (HD) (м): </t>
  </si>
  <si>
    <t xml:space="preserve">СУММА ПОЛОЖИТЕЛЬНЫХ ПЕРЕПАДОВ ВЫСОТЫ НА ДИСТАНЦИИ (ТС) (м): </t>
  </si>
  <si>
    <r>
      <t xml:space="preserve">МЕСТО ПРОВЕДЕНИЯ: г. </t>
    </r>
    <r>
      <rPr>
        <b/>
        <sz val="9"/>
        <rFont val="Calibri"/>
        <family val="2"/>
        <charset val="204"/>
        <scheme val="minor"/>
      </rPr>
      <t>Пугачев</t>
    </r>
  </si>
  <si>
    <t>ДАТА ПРОВЕДЕНИЯ: 16 августа 2021 года</t>
  </si>
  <si>
    <t>Юноши 15-16 лет</t>
  </si>
  <si>
    <t>№ ЕКП 2021: 33270</t>
  </si>
  <si>
    <t>ВСЕРОССИЙСКИЕ СОРЕВНОВАНИЯ</t>
  </si>
  <si>
    <t>Министерство молодежной политики и спорта Саратовской области</t>
  </si>
  <si>
    <t>Саратовская региональная физкультурно-спортивная общественная организация</t>
  </si>
  <si>
    <t>"Федерация велосипедного спорта"</t>
  </si>
  <si>
    <t xml:space="preserve">НАЧАЛО ГОНКИ: 10ч 00м </t>
  </si>
  <si>
    <t>ВОСТРУХИН М.Н. (ВК, г. САРАТОВ)</t>
  </si>
  <si>
    <t>ГАЙДАРЕНКО С.С. (1К, г. САРАТОВ)</t>
  </si>
  <si>
    <t>ТРУШИН Б.К. (ВК, г. САРАТОВ)</t>
  </si>
  <si>
    <t>15,0 км / 1</t>
  </si>
  <si>
    <t>СУДЬЯ НА ФИНИШЕ</t>
  </si>
  <si>
    <t>28.08.2006</t>
  </si>
  <si>
    <t>21.02.2005</t>
  </si>
  <si>
    <t>03.06.2005</t>
  </si>
  <si>
    <t>26.11.2005</t>
  </si>
  <si>
    <t>06.04.2005</t>
  </si>
  <si>
    <t>08.02.2006</t>
  </si>
  <si>
    <t>01.07.2005</t>
  </si>
  <si>
    <t>19.01.2005</t>
  </si>
  <si>
    <t>03.10.2005</t>
  </si>
  <si>
    <t>04.01.2006</t>
  </si>
  <si>
    <t>18.04.2005</t>
  </si>
  <si>
    <t>05.10.2006</t>
  </si>
  <si>
    <t>29.06.2006</t>
  </si>
  <si>
    <t>08.03.2005</t>
  </si>
  <si>
    <t>19.03.2006</t>
  </si>
  <si>
    <t>06.07.2006</t>
  </si>
  <si>
    <t>03.06.2006</t>
  </si>
  <si>
    <t>12.07.2005</t>
  </si>
  <si>
    <t>21.03.2006</t>
  </si>
  <si>
    <t>19.08.2007</t>
  </si>
  <si>
    <t>02.03.2006</t>
  </si>
  <si>
    <t>01.12.2006</t>
  </si>
  <si>
    <t>15.08.2005</t>
  </si>
  <si>
    <t>21.12.2005</t>
  </si>
  <si>
    <t>31.12.2005</t>
  </si>
  <si>
    <t>12.05.2005</t>
  </si>
  <si>
    <t>07.09.2005</t>
  </si>
  <si>
    <t>29.02.2006</t>
  </si>
  <si>
    <t>19.11.2005</t>
  </si>
  <si>
    <t>12.05.2006</t>
  </si>
  <si>
    <t>25.03.2005</t>
  </si>
  <si>
    <t>22.06.2006</t>
  </si>
  <si>
    <t>07.01.2007</t>
  </si>
  <si>
    <t>28.09.2006</t>
  </si>
  <si>
    <t>02.02.2006</t>
  </si>
  <si>
    <t>20.09.2006</t>
  </si>
  <si>
    <t>09.02.2006</t>
  </si>
  <si>
    <t>03.05.2007</t>
  </si>
  <si>
    <t>28.04.2005</t>
  </si>
  <si>
    <t>11.02.2005</t>
  </si>
  <si>
    <t>05.05.2006</t>
  </si>
  <si>
    <t>20.07.2006</t>
  </si>
  <si>
    <t>30.04.2005</t>
  </si>
  <si>
    <t>24.01.2005</t>
  </si>
  <si>
    <t>18.05.2006</t>
  </si>
  <si>
    <t>06.11.2006</t>
  </si>
  <si>
    <t>14.10.2006</t>
  </si>
  <si>
    <t>24.12.2006</t>
  </si>
  <si>
    <t>08.07.2005</t>
  </si>
  <si>
    <t>31.08.2006</t>
  </si>
  <si>
    <t>ВК</t>
  </si>
  <si>
    <t>05.10.2005</t>
  </si>
  <si>
    <t>31.08.2005</t>
  </si>
  <si>
    <t>13.05.2005</t>
  </si>
  <si>
    <t>21.02.2006</t>
  </si>
  <si>
    <t>02.08.2006</t>
  </si>
  <si>
    <t>22.09.2005</t>
  </si>
  <si>
    <t>15.05.2005</t>
  </si>
  <si>
    <t>28.09.2005</t>
  </si>
  <si>
    <t>06.05.2005</t>
  </si>
  <si>
    <t>10.12.2006</t>
  </si>
  <si>
    <t>28.06.2006</t>
  </si>
  <si>
    <t>14.07.2006</t>
  </si>
  <si>
    <t>15.09.2006</t>
  </si>
  <si>
    <t>06.06.2006</t>
  </si>
  <si>
    <t>05.04.2006</t>
  </si>
  <si>
    <t>25.01.2005</t>
  </si>
  <si>
    <t>31.10.2006</t>
  </si>
  <si>
    <t>23.04.2006</t>
  </si>
  <si>
    <t>20.05.2005</t>
  </si>
  <si>
    <t>14.02.2006</t>
  </si>
  <si>
    <t>17.01.2007</t>
  </si>
  <si>
    <t>18.07.2006</t>
  </si>
  <si>
    <t>01.01.2007</t>
  </si>
  <si>
    <t>18.08.2006</t>
  </si>
  <si>
    <t>29.05.2006</t>
  </si>
  <si>
    <t>04.08.2006</t>
  </si>
  <si>
    <t>18.10.2005</t>
  </si>
  <si>
    <t>12.05.2007</t>
  </si>
  <si>
    <t>26.06.2006</t>
  </si>
  <si>
    <t>21.09.2005</t>
  </si>
  <si>
    <t>03.10.2006</t>
  </si>
  <si>
    <t>13.01.2005</t>
  </si>
  <si>
    <t>24.04.2006</t>
  </si>
  <si>
    <t>19.10.2006</t>
  </si>
  <si>
    <t>14.02.2005</t>
  </si>
  <si>
    <t>05.09.2007</t>
  </si>
  <si>
    <t>Москва</t>
  </si>
  <si>
    <t>Республика Адыгея</t>
  </si>
  <si>
    <t>Республика Татарстан</t>
  </si>
  <si>
    <t>Тюменская область</t>
  </si>
  <si>
    <t>Нижегородская область</t>
  </si>
  <si>
    <t>Саратовская область</t>
  </si>
  <si>
    <t>Московская область</t>
  </si>
  <si>
    <t>Ульяновская область</t>
  </si>
  <si>
    <t>Ростовская область</t>
  </si>
  <si>
    <t>Оренбургская область</t>
  </si>
  <si>
    <t>Воронежская область</t>
  </si>
  <si>
    <t>Челябинская область</t>
  </si>
  <si>
    <t>Температура: +40</t>
  </si>
  <si>
    <t>Влажность: 17%</t>
  </si>
  <si>
    <t>БАРУШКО Никита</t>
  </si>
  <si>
    <t>ХАРЧЕНКО Никита</t>
  </si>
  <si>
    <t>АХУНОВ Дамир</t>
  </si>
  <si>
    <t>ТРИФОНОВ Кирилл</t>
  </si>
  <si>
    <t>СУДАРЕВ Тихон</t>
  </si>
  <si>
    <t>САННИКОВ Евгений</t>
  </si>
  <si>
    <t>МИШАНКОВ Максим</t>
  </si>
  <si>
    <t>ЧИЧИЛАНОВ Владислав</t>
  </si>
  <si>
    <t>ПЕРЕПЕЛИЦА Вадим</t>
  </si>
  <si>
    <t>ТЛЮСТАНГЕЛОВ Даниил</t>
  </si>
  <si>
    <t>РОМАНОВ Андрей</t>
  </si>
  <si>
    <t>ГОЛУБЕВ Матвей</t>
  </si>
  <si>
    <t>ИСЛАМОВ Илья</t>
  </si>
  <si>
    <t>ШИШКОВ Степан</t>
  </si>
  <si>
    <t>АВЕРИН Алексей</t>
  </si>
  <si>
    <t>САПРОНОВ Петр</t>
  </si>
  <si>
    <t>СЕРГЕЕВ Егор</t>
  </si>
  <si>
    <t>ЗОТОВ Арсентий</t>
  </si>
  <si>
    <t>ПОЛЯКОВ Кирилл</t>
  </si>
  <si>
    <t>САРГАСЯН Адам</t>
  </si>
  <si>
    <t>АНДРОСЕНКО Егор</t>
  </si>
  <si>
    <t>СЕРЕБРЕННИКОГВ Иван</t>
  </si>
  <si>
    <t>ВОДОПЬЯНОВ Александр</t>
  </si>
  <si>
    <t>БЕДРЕТДИНОВ Фарид</t>
  </si>
  <si>
    <t>АКЕНТЬЕВ Савелий</t>
  </si>
  <si>
    <t>БУРХАНОВ Данил</t>
  </si>
  <si>
    <t>ХОВМЕНЕЦ Михаил</t>
  </si>
  <si>
    <t>ГОЙДА Даниил</t>
  </si>
  <si>
    <t>БУЛОВЦЕВ Владислав</t>
  </si>
  <si>
    <t>АЛЕКСЕЕВ Никита</t>
  </si>
  <si>
    <t>АГАФОНОВ Егор</t>
  </si>
  <si>
    <t>ПАЛШКОВ Арсений</t>
  </si>
  <si>
    <t>ХАБИПОВ Дамир</t>
  </si>
  <si>
    <t>СИБАГАТУЛЛИН Аяз</t>
  </si>
  <si>
    <t>АБРАМОВ Александр</t>
  </si>
  <si>
    <t>МЕЩЕРЯКОВ Илья</t>
  </si>
  <si>
    <t>САДЫКОВ Ильяс</t>
  </si>
  <si>
    <t>ГАНЬЖИН Роман</t>
  </si>
  <si>
    <t>АВЕРИН Валентин</t>
  </si>
  <si>
    <t>РЯБОВ Александр</t>
  </si>
  <si>
    <t>ШУРПАЧ Ярослав</t>
  </si>
  <si>
    <t>МЕРЕЖУК Владислав</t>
  </si>
  <si>
    <t>ГУРЬЕВ Роман</t>
  </si>
  <si>
    <t>ДРЮКОВ Дмитрий</t>
  </si>
  <si>
    <t>ШМАТОВ Никита</t>
  </si>
  <si>
    <t>АСТРЕЛИН Дмитрий</t>
  </si>
  <si>
    <t>КАПИТАНОВ Алексей</t>
  </si>
  <si>
    <t>ВЕРШИНИН Валерий</t>
  </si>
  <si>
    <t>ГУРЬЯНОВ Даниил</t>
  </si>
  <si>
    <t>МОЛОЗИН Тимофей</t>
  </si>
  <si>
    <t>ШУМИЛИН Егор</t>
  </si>
  <si>
    <t>МАЛЯНОВ Семен</t>
  </si>
  <si>
    <t>ШЕЛЯГ Валерий</t>
  </si>
  <si>
    <t>ГЕРГЕЛЬ Максим</t>
  </si>
  <si>
    <t>АХМЕДОВ Амир</t>
  </si>
  <si>
    <t>САДЫКОВ Илья</t>
  </si>
  <si>
    <t>КОНЮШЕНКО Дмитрий</t>
  </si>
  <si>
    <t>ГАЛЕЕВ Ринат</t>
  </si>
  <si>
    <t>МАЛЬГИН Дмитрий</t>
  </si>
  <si>
    <t>ТИШКИН Степан</t>
  </si>
  <si>
    <t>СТЕШИН Ярослав</t>
  </si>
  <si>
    <t>НЕЧИПОРЕНКО Андрей</t>
  </si>
  <si>
    <t>МЫЦОВ Данила</t>
  </si>
  <si>
    <t>КУДРЯШОВ Дмитрий</t>
  </si>
  <si>
    <t>БОРИСОВ Иван</t>
  </si>
  <si>
    <t>ЛОБЧУК Дмитрий</t>
  </si>
  <si>
    <t>МЕЛЬНИКОВ Ярослав</t>
  </si>
  <si>
    <t>НОВОСЕЛОВ Николай</t>
  </si>
  <si>
    <t>МУКАДЯСОВ Роберт</t>
  </si>
  <si>
    <t>ШАРАПОВ Даниил</t>
  </si>
  <si>
    <t>КАЛУГИН Алексей</t>
  </si>
  <si>
    <t>МКРТЧЯН Карапет</t>
  </si>
  <si>
    <t>СМЕТАНИН Капитон</t>
  </si>
  <si>
    <t>СИЛАЕВ Илья</t>
  </si>
  <si>
    <t>КОЗЛОВ Дмитрий</t>
  </si>
  <si>
    <t>ЗАВАЛИН Глеб</t>
  </si>
  <si>
    <t>МИРОНОВ Дмитрий</t>
  </si>
  <si>
    <t>КОВАЛЕВ Даниил</t>
  </si>
  <si>
    <t>ЯЦЕВИЧ Максим</t>
  </si>
  <si>
    <t>ВОДОПЬЯНОВ Михаил</t>
  </si>
  <si>
    <t>ВАСИЛЬЕВ Дмитрий</t>
  </si>
  <si>
    <t>ГОНЧАРОВ Матвей</t>
  </si>
  <si>
    <t>ЕМЕЛИН Даниил</t>
  </si>
  <si>
    <t>УСИНСКИЙ Максим</t>
  </si>
  <si>
    <t>БОРИСОВ Денис</t>
  </si>
  <si>
    <t>КОНДРАТЬЕВ Илья</t>
  </si>
  <si>
    <t>ЦВЕТКОВ Никита</t>
  </si>
  <si>
    <t>ИСАЕВ Павел</t>
  </si>
  <si>
    <t>АЛБУТКИН Илья</t>
  </si>
  <si>
    <t>КУЗИВАНОВ Степан</t>
  </si>
  <si>
    <t>БЕРЛИН Иван</t>
  </si>
  <si>
    <t>ГУСЕВ Глеб</t>
  </si>
  <si>
    <t>Гонка имени ЗТР, МС СССР В.А. Мущерова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</si>
</sst>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5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15" fillId="0" borderId="16" xfId="2" applyFont="1" applyBorder="1" applyAlignment="1">
      <alignment horizontal="right" vertical="center"/>
    </xf>
    <xf numFmtId="49" fontId="9" fillId="0" borderId="16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19" fillId="0" borderId="14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1" fontId="17" fillId="0" borderId="17" xfId="2" applyNumberFormat="1" applyFont="1" applyBorder="1" applyAlignment="1">
      <alignment horizontal="right" vertical="center"/>
    </xf>
    <xf numFmtId="0" fontId="17" fillId="0" borderId="17" xfId="2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26" xfId="2" applyFont="1" applyFill="1" applyBorder="1" applyAlignment="1">
      <alignment vertical="center"/>
    </xf>
    <xf numFmtId="0" fontId="19" fillId="0" borderId="19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0" fontId="9" fillId="0" borderId="40" xfId="2" applyFont="1" applyFill="1" applyBorder="1" applyAlignment="1">
      <alignment horizontal="center" vertical="center"/>
    </xf>
    <xf numFmtId="164" fontId="9" fillId="0" borderId="40" xfId="2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3" xfId="2" applyFont="1" applyFill="1" applyBorder="1" applyAlignment="1">
      <alignment horizontal="center" vertical="center"/>
    </xf>
    <xf numFmtId="164" fontId="9" fillId="0" borderId="43" xfId="2" applyNumberFormat="1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/>
    </xf>
    <xf numFmtId="164" fontId="9" fillId="0" borderId="44" xfId="2" applyNumberFormat="1" applyFont="1" applyFill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/>
    </xf>
    <xf numFmtId="164" fontId="9" fillId="0" borderId="46" xfId="2" applyNumberFormat="1" applyFont="1" applyFill="1" applyBorder="1" applyAlignment="1">
      <alignment horizontal="center" vertical="center" wrapText="1"/>
    </xf>
    <xf numFmtId="0" fontId="9" fillId="0" borderId="46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 wrapText="1"/>
    </xf>
    <xf numFmtId="0" fontId="17" fillId="0" borderId="48" xfId="2" applyFont="1" applyBorder="1" applyAlignment="1">
      <alignment horizontal="center" vertical="center" wrapText="1"/>
    </xf>
    <xf numFmtId="0" fontId="18" fillId="0" borderId="49" xfId="2" applyFont="1" applyBorder="1" applyAlignment="1">
      <alignment horizontal="center" vertical="center" wrapText="1"/>
    </xf>
    <xf numFmtId="2" fontId="19" fillId="0" borderId="51" xfId="2" applyNumberFormat="1" applyFont="1" applyBorder="1" applyAlignment="1">
      <alignment horizontal="center" vertical="center"/>
    </xf>
    <xf numFmtId="2" fontId="9" fillId="0" borderId="50" xfId="2" applyNumberFormat="1" applyFont="1" applyBorder="1" applyAlignment="1">
      <alignment horizontal="center" vertical="center"/>
    </xf>
    <xf numFmtId="2" fontId="19" fillId="0" borderId="24" xfId="2" applyNumberFormat="1" applyFont="1" applyBorder="1" applyAlignment="1">
      <alignment horizontal="center" vertical="center"/>
    </xf>
    <xf numFmtId="2" fontId="9" fillId="0" borderId="52" xfId="0" applyNumberFormat="1" applyFont="1" applyBorder="1" applyAlignment="1">
      <alignment horizontal="center" vertical="center"/>
    </xf>
    <xf numFmtId="2" fontId="19" fillId="0" borderId="53" xfId="2" applyNumberFormat="1" applyFont="1" applyBorder="1" applyAlignment="1">
      <alignment horizontal="center" vertical="center"/>
    </xf>
    <xf numFmtId="2" fontId="9" fillId="0" borderId="35" xfId="2" applyNumberFormat="1" applyFont="1" applyBorder="1" applyAlignment="1">
      <alignment horizontal="center" vertical="center"/>
    </xf>
    <xf numFmtId="2" fontId="19" fillId="0" borderId="35" xfId="2" applyNumberFormat="1" applyFont="1" applyBorder="1" applyAlignment="1">
      <alignment horizontal="center" vertical="center"/>
    </xf>
    <xf numFmtId="2" fontId="9" fillId="0" borderId="52" xfId="2" applyNumberFormat="1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54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 wrapText="1"/>
    </xf>
    <xf numFmtId="0" fontId="23" fillId="0" borderId="44" xfId="9" applyFont="1" applyFill="1" applyBorder="1" applyAlignment="1">
      <alignment vertical="center" wrapText="1"/>
    </xf>
    <xf numFmtId="14" fontId="23" fillId="0" borderId="44" xfId="7" applyNumberFormat="1" applyFont="1" applyFill="1" applyBorder="1" applyAlignment="1">
      <alignment horizontal="center" vertical="center" wrapText="1"/>
    </xf>
    <xf numFmtId="0" fontId="23" fillId="0" borderId="50" xfId="7" applyFont="1" applyFill="1" applyBorder="1" applyAlignment="1">
      <alignment horizontal="center" vertical="center" wrapText="1"/>
    </xf>
    <xf numFmtId="0" fontId="23" fillId="0" borderId="46" xfId="9" applyFont="1" applyFill="1" applyBorder="1" applyAlignment="1">
      <alignment vertical="center" wrapText="1"/>
    </xf>
    <xf numFmtId="14" fontId="23" fillId="0" borderId="46" xfId="7" applyNumberFormat="1" applyFont="1" applyFill="1" applyBorder="1" applyAlignment="1">
      <alignment horizontal="center" vertical="center" wrapText="1"/>
    </xf>
    <xf numFmtId="0" fontId="23" fillId="0" borderId="43" xfId="9" applyFont="1" applyFill="1" applyBorder="1" applyAlignment="1">
      <alignment vertical="center" wrapText="1"/>
    </xf>
    <xf numFmtId="14" fontId="23" fillId="0" borderId="43" xfId="7" applyNumberFormat="1" applyFont="1" applyFill="1" applyBorder="1" applyAlignment="1">
      <alignment horizontal="center" vertical="center" wrapText="1"/>
    </xf>
    <xf numFmtId="0" fontId="23" fillId="0" borderId="24" xfId="7" applyFont="1" applyFill="1" applyBorder="1" applyAlignment="1">
      <alignment horizontal="center" vertical="center" wrapText="1"/>
    </xf>
    <xf numFmtId="0" fontId="23" fillId="0" borderId="40" xfId="9" applyFont="1" applyFill="1" applyBorder="1" applyAlignment="1">
      <alignment vertical="center" wrapText="1"/>
    </xf>
    <xf numFmtId="14" fontId="23" fillId="0" borderId="40" xfId="7" applyNumberFormat="1" applyFont="1" applyFill="1" applyBorder="1" applyAlignment="1">
      <alignment horizontal="center" vertical="center" wrapText="1"/>
    </xf>
    <xf numFmtId="0" fontId="17" fillId="2" borderId="41" xfId="2" applyFont="1" applyFill="1" applyBorder="1" applyAlignment="1">
      <alignment horizontal="center" vertical="center"/>
    </xf>
    <xf numFmtId="0" fontId="17" fillId="2" borderId="42" xfId="2" applyFont="1" applyFill="1" applyBorder="1" applyAlignment="1">
      <alignment horizontal="center" vertical="center"/>
    </xf>
    <xf numFmtId="0" fontId="17" fillId="2" borderId="23" xfId="8" applyFont="1" applyFill="1" applyBorder="1" applyAlignment="1">
      <alignment horizontal="center" vertical="center" wrapText="1"/>
    </xf>
    <xf numFmtId="0" fontId="17" fillId="2" borderId="24" xfId="8" applyFont="1" applyFill="1" applyBorder="1" applyAlignment="1">
      <alignment horizontal="center" vertical="center" wrapText="1"/>
    </xf>
    <xf numFmtId="0" fontId="17" fillId="2" borderId="34" xfId="8" applyFont="1" applyFill="1" applyBorder="1" applyAlignment="1">
      <alignment horizontal="center" vertical="center" wrapText="1"/>
    </xf>
    <xf numFmtId="0" fontId="17" fillId="2" borderId="35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6" xfId="2" applyNumberFormat="1" applyFont="1" applyBorder="1" applyAlignment="1">
      <alignment horizontal="left" vertical="center"/>
    </xf>
    <xf numFmtId="2" fontId="17" fillId="2" borderId="23" xfId="8" applyNumberFormat="1" applyFont="1" applyFill="1" applyBorder="1" applyAlignment="1">
      <alignment horizontal="center" vertical="center" wrapText="1"/>
    </xf>
    <xf numFmtId="2" fontId="17" fillId="2" borderId="24" xfId="8" applyNumberFormat="1" applyFont="1" applyFill="1" applyBorder="1" applyAlignment="1">
      <alignment horizontal="center" vertical="center" wrapText="1"/>
    </xf>
    <xf numFmtId="0" fontId="17" fillId="2" borderId="23" xfId="2" applyFont="1" applyFill="1" applyBorder="1" applyAlignment="1">
      <alignment horizontal="center" vertical="center" wrapText="1"/>
    </xf>
    <xf numFmtId="0" fontId="17" fillId="2" borderId="24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6" xfId="2" applyNumberFormat="1" applyFont="1" applyFill="1" applyBorder="1" applyAlignment="1">
      <alignment horizontal="center" vertical="center"/>
    </xf>
    <xf numFmtId="0" fontId="21" fillId="0" borderId="30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22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14" fontId="17" fillId="2" borderId="23" xfId="8" applyNumberFormat="1" applyFont="1" applyFill="1" applyBorder="1" applyAlignment="1">
      <alignment horizontal="center" vertical="center" wrapText="1"/>
    </xf>
    <xf numFmtId="14" fontId="17" fillId="2" borderId="24" xfId="8" applyNumberFormat="1" applyFont="1" applyFill="1" applyBorder="1" applyAlignment="1">
      <alignment horizontal="center" vertical="center" wrapText="1"/>
    </xf>
    <xf numFmtId="0" fontId="22" fillId="0" borderId="22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38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39" xfId="8" applyFont="1" applyFill="1" applyBorder="1" applyAlignment="1">
      <alignment horizontal="center" vertical="center" wrapText="1"/>
    </xf>
    <xf numFmtId="0" fontId="17" fillId="2" borderId="40" xfId="8" applyFont="1" applyFill="1" applyBorder="1" applyAlignment="1">
      <alignment horizontal="center" vertical="center" wrapText="1"/>
    </xf>
    <xf numFmtId="0" fontId="17" fillId="2" borderId="36" xfId="2" applyFont="1" applyFill="1" applyBorder="1" applyAlignment="1">
      <alignment horizontal="center" vertical="center" wrapText="1"/>
    </xf>
    <xf numFmtId="0" fontId="17" fillId="2" borderId="37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3" fillId="2" borderId="25" xfId="2" applyFont="1" applyFill="1" applyBorder="1" applyAlignment="1">
      <alignment horizontal="center" vertical="center"/>
    </xf>
    <xf numFmtId="0" fontId="13" fillId="2" borderId="26" xfId="2" applyFont="1" applyFill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3" fillId="2" borderId="33" xfId="2" applyFont="1" applyFill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49" fontId="9" fillId="0" borderId="0" xfId="2" applyNumberFormat="1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14" fontId="9" fillId="0" borderId="0" xfId="2" applyNumberFormat="1" applyFont="1" applyBorder="1" applyAlignment="1">
      <alignment vertical="center"/>
    </xf>
    <xf numFmtId="165" fontId="17" fillId="0" borderId="0" xfId="2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14" fontId="9" fillId="0" borderId="0" xfId="2" applyNumberFormat="1" applyFont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/>
    </xf>
    <xf numFmtId="2" fontId="24" fillId="0" borderId="51" xfId="2" applyNumberFormat="1" applyFont="1" applyBorder="1" applyAlignment="1">
      <alignment horizontal="center" vertical="center"/>
    </xf>
    <xf numFmtId="165" fontId="9" fillId="0" borderId="50" xfId="0" applyNumberFormat="1" applyFont="1" applyBorder="1" applyAlignment="1">
      <alignment horizontal="center" vertical="center"/>
    </xf>
    <xf numFmtId="165" fontId="19" fillId="0" borderId="51" xfId="2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19" fillId="0" borderId="24" xfId="2" applyNumberFormat="1" applyFont="1" applyBorder="1" applyAlignment="1">
      <alignment horizontal="center" vertical="center"/>
    </xf>
    <xf numFmtId="165" fontId="9" fillId="0" borderId="50" xfId="2" applyNumberFormat="1" applyFont="1" applyBorder="1" applyAlignment="1">
      <alignment horizontal="center" vertical="center"/>
    </xf>
    <xf numFmtId="165" fontId="9" fillId="0" borderId="24" xfId="2" applyNumberFormat="1" applyFont="1" applyBorder="1" applyAlignment="1">
      <alignment horizontal="center" vertical="center"/>
    </xf>
    <xf numFmtId="0" fontId="20" fillId="0" borderId="29" xfId="2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 2" xfId="9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49741</xdr:rowOff>
    </xdr:from>
    <xdr:to>
      <xdr:col>1</xdr:col>
      <xdr:colOff>328083</xdr:colOff>
      <xdr:row>3</xdr:row>
      <xdr:rowOff>29256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49741"/>
          <a:ext cx="762000" cy="805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771432</xdr:colOff>
      <xdr:row>0</xdr:row>
      <xdr:rowOff>95250</xdr:rowOff>
    </xdr:from>
    <xdr:to>
      <xdr:col>11</xdr:col>
      <xdr:colOff>1082146</xdr:colOff>
      <xdr:row>3</xdr:row>
      <xdr:rowOff>63500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1099" y="95250"/>
          <a:ext cx="1199714" cy="79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850821</xdr:colOff>
      <xdr:row>127</xdr:row>
      <xdr:rowOff>12968</xdr:rowOff>
    </xdr:from>
    <xdr:ext cx="804333" cy="444501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81283" t="53909" r="10684" b="16686"/>
        <a:stretch/>
      </xdr:blipFill>
      <xdr:spPr>
        <a:xfrm>
          <a:off x="8173165" y="15360124"/>
          <a:ext cx="804333" cy="444501"/>
        </a:xfrm>
        <a:prstGeom prst="rect">
          <a:avLst/>
        </a:prstGeom>
      </xdr:spPr>
    </xdr:pic>
    <xdr:clientData/>
  </xdr:oneCellAnchor>
  <xdr:oneCellAnchor>
    <xdr:from>
      <xdr:col>5</xdr:col>
      <xdr:colOff>571499</xdr:colOff>
      <xdr:row>126</xdr:row>
      <xdr:rowOff>119062</xdr:rowOff>
    </xdr:from>
    <xdr:ext cx="752475" cy="485775"/>
    <xdr:pic>
      <xdr:nvPicPr>
        <xdr:cNvPr id="5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5472" t="52299" r="47013" b="15565"/>
        <a:stretch/>
      </xdr:blipFill>
      <xdr:spPr>
        <a:xfrm>
          <a:off x="5322093" y="15299531"/>
          <a:ext cx="752475" cy="485775"/>
        </a:xfrm>
        <a:prstGeom prst="rect">
          <a:avLst/>
        </a:prstGeom>
      </xdr:spPr>
    </xdr:pic>
    <xdr:clientData/>
  </xdr:oneCellAnchor>
  <xdr:oneCellAnchor>
    <xdr:from>
      <xdr:col>10</xdr:col>
      <xdr:colOff>719771</xdr:colOff>
      <xdr:row>127</xdr:row>
      <xdr:rowOff>37572</xdr:rowOff>
    </xdr:from>
    <xdr:ext cx="800101" cy="447676"/>
    <xdr:pic>
      <xdr:nvPicPr>
        <xdr:cNvPr id="6" name="Picture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749" t="52300" r="81260" b="18085"/>
        <a:stretch/>
      </xdr:blipFill>
      <xdr:spPr>
        <a:xfrm>
          <a:off x="10756740" y="15384728"/>
          <a:ext cx="800101" cy="4476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136"/>
  <sheetViews>
    <sheetView tabSelected="1" view="pageBreakPreview" zoomScale="90" zoomScaleNormal="70" zoomScaleSheetLayoutView="90" zoomScalePageLayoutView="50" workbookViewId="0">
      <selection activeCell="A7" sqref="A7:L7"/>
    </sheetView>
  </sheetViews>
  <sheetFormatPr defaultRowHeight="12.75" x14ac:dyDescent="0.2"/>
  <cols>
    <col min="1" max="1" width="7" style="2" customWidth="1"/>
    <col min="2" max="2" width="7.85546875" style="52" customWidth="1"/>
    <col min="3" max="3" width="14.7109375" style="52" customWidth="1"/>
    <col min="4" max="4" width="23.5703125" style="2" customWidth="1"/>
    <col min="5" max="5" width="11.7109375" style="19" customWidth="1"/>
    <col min="6" max="6" width="10.28515625" style="2" customWidth="1"/>
    <col min="7" max="7" width="28.28515625" style="2" customWidth="1"/>
    <col min="8" max="8" width="13.140625" style="43" customWidth="1"/>
    <col min="9" max="9" width="16.5703125" style="2" customWidth="1"/>
    <col min="10" max="10" width="10.85546875" style="49" customWidth="1"/>
    <col min="11" max="11" width="13.285156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7" ht="21.75" customHeight="1" x14ac:dyDescent="0.2">
      <c r="A2" s="147" t="s">
        <v>63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27" ht="21.75" customHeight="1" x14ac:dyDescent="0.2">
      <c r="A3" s="147" t="s">
        <v>10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27" ht="21.75" customHeight="1" x14ac:dyDescent="0.2">
      <c r="A4" s="147" t="s">
        <v>64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 customHeight="1" x14ac:dyDescent="0.2">
      <c r="A5" s="147" t="s">
        <v>65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27" s="3" customFormat="1" ht="27" customHeight="1" x14ac:dyDescent="0.2">
      <c r="A6" s="151" t="s">
        <v>62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21"/>
      <c r="N6" s="21"/>
      <c r="O6" s="21"/>
      <c r="P6" s="21"/>
      <c r="Q6" s="21"/>
      <c r="R6" s="21"/>
      <c r="S6" s="21"/>
      <c r="T6" s="21"/>
    </row>
    <row r="7" spans="1:27" s="3" customFormat="1" ht="18" customHeight="1" x14ac:dyDescent="0.2">
      <c r="A7" s="161" t="s">
        <v>15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27" s="3" customFormat="1" ht="19.5" customHeight="1" thickBot="1" x14ac:dyDescent="0.25">
      <c r="A8" s="207" t="s">
        <v>265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1:27" ht="19.5" customHeight="1" thickTop="1" x14ac:dyDescent="0.2">
      <c r="A9" s="158" t="s">
        <v>20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60"/>
    </row>
    <row r="10" spans="1:27" ht="18" customHeight="1" x14ac:dyDescent="0.2">
      <c r="A10" s="152" t="s">
        <v>49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4"/>
    </row>
    <row r="11" spans="1:27" ht="19.5" customHeight="1" x14ac:dyDescent="0.2">
      <c r="A11" s="152" t="s">
        <v>60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4"/>
    </row>
    <row r="12" spans="1:27" ht="5.25" customHeight="1" x14ac:dyDescent="0.2">
      <c r="A12" s="169" t="s">
        <v>37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1"/>
    </row>
    <row r="13" spans="1:27" ht="15.75" x14ac:dyDescent="0.2">
      <c r="A13" s="172" t="s">
        <v>58</v>
      </c>
      <c r="B13" s="173"/>
      <c r="C13" s="173"/>
      <c r="D13" s="173"/>
      <c r="E13" s="4"/>
      <c r="F13" s="85" t="s">
        <v>66</v>
      </c>
      <c r="G13" s="85"/>
      <c r="H13" s="22"/>
      <c r="J13" s="23"/>
      <c r="K13" s="5"/>
      <c r="L13" s="6" t="s">
        <v>51</v>
      </c>
    </row>
    <row r="14" spans="1:27" ht="15.75" x14ac:dyDescent="0.2">
      <c r="A14" s="162" t="s">
        <v>59</v>
      </c>
      <c r="B14" s="163"/>
      <c r="C14" s="163"/>
      <c r="D14" s="163"/>
      <c r="E14" s="7"/>
      <c r="F14" s="57" t="s">
        <v>50</v>
      </c>
      <c r="G14" s="57"/>
      <c r="H14" s="24"/>
      <c r="J14" s="25"/>
      <c r="K14" s="8"/>
      <c r="L14" s="9" t="s">
        <v>61</v>
      </c>
    </row>
    <row r="15" spans="1:27" ht="15" x14ac:dyDescent="0.2">
      <c r="A15" s="164" t="s">
        <v>9</v>
      </c>
      <c r="B15" s="165"/>
      <c r="C15" s="165"/>
      <c r="D15" s="165"/>
      <c r="E15" s="165"/>
      <c r="F15" s="165"/>
      <c r="G15" s="166"/>
      <c r="H15" s="155" t="s">
        <v>1</v>
      </c>
      <c r="I15" s="156"/>
      <c r="J15" s="156"/>
      <c r="K15" s="156"/>
      <c r="L15" s="157"/>
    </row>
    <row r="16" spans="1:27" ht="15" x14ac:dyDescent="0.2">
      <c r="A16" s="26" t="s">
        <v>16</v>
      </c>
      <c r="B16" s="10"/>
      <c r="C16" s="10"/>
      <c r="D16" s="27"/>
      <c r="E16" s="28"/>
      <c r="F16" s="27"/>
      <c r="G16" s="27"/>
      <c r="H16" s="140" t="s">
        <v>55</v>
      </c>
      <c r="I16" s="141"/>
      <c r="J16" s="141"/>
      <c r="K16" s="141"/>
      <c r="L16" s="142"/>
    </row>
    <row r="17" spans="1:12" ht="15" x14ac:dyDescent="0.2">
      <c r="A17" s="26" t="s">
        <v>17</v>
      </c>
      <c r="B17" s="10"/>
      <c r="C17" s="10"/>
      <c r="D17" s="11"/>
      <c r="E17" s="56"/>
      <c r="F17" s="29"/>
      <c r="G17" s="91" t="s">
        <v>67</v>
      </c>
      <c r="H17" s="140" t="s">
        <v>56</v>
      </c>
      <c r="I17" s="141"/>
      <c r="J17" s="141"/>
      <c r="K17" s="141"/>
      <c r="L17" s="142"/>
    </row>
    <row r="18" spans="1:12" ht="15" x14ac:dyDescent="0.2">
      <c r="A18" s="26" t="s">
        <v>18</v>
      </c>
      <c r="B18" s="10"/>
      <c r="C18" s="10"/>
      <c r="D18" s="11"/>
      <c r="E18" s="56"/>
      <c r="F18" s="29"/>
      <c r="G18" s="91" t="s">
        <v>68</v>
      </c>
      <c r="H18" s="140" t="s">
        <v>57</v>
      </c>
      <c r="I18" s="141"/>
      <c r="J18" s="141"/>
      <c r="K18" s="141"/>
      <c r="L18" s="142"/>
    </row>
    <row r="19" spans="1:12" ht="16.5" thickBot="1" x14ac:dyDescent="0.25">
      <c r="A19" s="26" t="s">
        <v>14</v>
      </c>
      <c r="B19" s="87"/>
      <c r="C19" s="87"/>
      <c r="D19" s="29"/>
      <c r="F19" s="60"/>
      <c r="G19" s="91" t="s">
        <v>69</v>
      </c>
      <c r="H19" s="86" t="s">
        <v>40</v>
      </c>
      <c r="J19" s="12">
        <v>15</v>
      </c>
      <c r="K19" s="55"/>
      <c r="L19" s="58" t="s">
        <v>70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0"/>
      <c r="I20" s="15"/>
      <c r="J20" s="31"/>
      <c r="K20" s="15"/>
      <c r="L20" s="17"/>
    </row>
    <row r="21" spans="1:12" s="18" customFormat="1" ht="21" customHeight="1" thickTop="1" x14ac:dyDescent="0.2">
      <c r="A21" s="134" t="s">
        <v>6</v>
      </c>
      <c r="B21" s="136" t="s">
        <v>12</v>
      </c>
      <c r="C21" s="136" t="s">
        <v>29</v>
      </c>
      <c r="D21" s="136" t="s">
        <v>2</v>
      </c>
      <c r="E21" s="167" t="s">
        <v>28</v>
      </c>
      <c r="F21" s="136" t="s">
        <v>8</v>
      </c>
      <c r="G21" s="174" t="s">
        <v>41</v>
      </c>
      <c r="H21" s="138" t="s">
        <v>7</v>
      </c>
      <c r="I21" s="136" t="s">
        <v>24</v>
      </c>
      <c r="J21" s="143" t="s">
        <v>21</v>
      </c>
      <c r="K21" s="145" t="s">
        <v>23</v>
      </c>
      <c r="L21" s="176" t="s">
        <v>13</v>
      </c>
    </row>
    <row r="22" spans="1:12" s="18" customFormat="1" ht="13.5" customHeight="1" thickBot="1" x14ac:dyDescent="0.25">
      <c r="A22" s="135"/>
      <c r="B22" s="137"/>
      <c r="C22" s="137"/>
      <c r="D22" s="137"/>
      <c r="E22" s="168"/>
      <c r="F22" s="137"/>
      <c r="G22" s="175"/>
      <c r="H22" s="139"/>
      <c r="I22" s="137"/>
      <c r="J22" s="144"/>
      <c r="K22" s="146"/>
      <c r="L22" s="177"/>
    </row>
    <row r="23" spans="1:12" ht="17.25" customHeight="1" x14ac:dyDescent="0.2">
      <c r="A23" s="108">
        <v>1</v>
      </c>
      <c r="B23" s="98">
        <v>21</v>
      </c>
      <c r="C23" s="99">
        <v>10108865205</v>
      </c>
      <c r="D23" s="124" t="s">
        <v>173</v>
      </c>
      <c r="E23" s="125" t="s">
        <v>72</v>
      </c>
      <c r="F23" s="100" t="s">
        <v>26</v>
      </c>
      <c r="G23" s="126" t="s">
        <v>52</v>
      </c>
      <c r="H23" s="201">
        <v>1.3569444444444445E-2</v>
      </c>
      <c r="I23" s="205" t="s">
        <v>37</v>
      </c>
      <c r="J23" s="113">
        <f>IFERROR($J$19*3600/(HOUR(H23)*3600+MINUTE(H23)*60+SECOND(H23)),"")</f>
        <v>46.075085324232084</v>
      </c>
      <c r="K23" s="101"/>
      <c r="L23" s="102"/>
    </row>
    <row r="24" spans="1:12" ht="17.25" customHeight="1" thickBot="1" x14ac:dyDescent="0.25">
      <c r="A24" s="109">
        <f>A23</f>
        <v>1</v>
      </c>
      <c r="B24" s="103">
        <v>23</v>
      </c>
      <c r="C24" s="104">
        <v>10002621644</v>
      </c>
      <c r="D24" s="127" t="s">
        <v>174</v>
      </c>
      <c r="E24" s="128" t="s">
        <v>73</v>
      </c>
      <c r="F24" s="105" t="s">
        <v>26</v>
      </c>
      <c r="G24" s="110" t="str">
        <f>G23</f>
        <v>Иркутская область</v>
      </c>
      <c r="H24" s="202">
        <f>H23</f>
        <v>1.3569444444444445E-2</v>
      </c>
      <c r="I24" s="202" t="s">
        <v>37</v>
      </c>
      <c r="J24" s="114">
        <f>J23</f>
        <v>46.075085324232084</v>
      </c>
      <c r="K24" s="106"/>
      <c r="L24" s="107"/>
    </row>
    <row r="25" spans="1:12" ht="17.25" customHeight="1" x14ac:dyDescent="0.2">
      <c r="A25" s="108">
        <v>2</v>
      </c>
      <c r="B25" s="98">
        <v>48</v>
      </c>
      <c r="C25" s="99">
        <v>10077686573</v>
      </c>
      <c r="D25" s="124" t="s">
        <v>175</v>
      </c>
      <c r="E25" s="125" t="s">
        <v>74</v>
      </c>
      <c r="F25" s="100" t="s">
        <v>26</v>
      </c>
      <c r="G25" s="126" t="s">
        <v>38</v>
      </c>
      <c r="H25" s="201">
        <v>1.4035879629629629E-2</v>
      </c>
      <c r="I25" s="205">
        <f>H25-$H$23</f>
        <v>4.6643518518518431E-4</v>
      </c>
      <c r="J25" s="113">
        <f>IFERROR($J$19*3600/(HOUR(H25)*3600+MINUTE(H25)*60+SECOND(H25)),"")</f>
        <v>44.517724649629017</v>
      </c>
      <c r="K25" s="120"/>
      <c r="L25" s="121"/>
    </row>
    <row r="26" spans="1:12" ht="17.25" customHeight="1" thickBot="1" x14ac:dyDescent="0.25">
      <c r="A26" s="109">
        <f t="shared" ref="A26:A57" si="0">A25</f>
        <v>2</v>
      </c>
      <c r="B26" s="103">
        <v>47</v>
      </c>
      <c r="C26" s="104">
        <v>10077687179</v>
      </c>
      <c r="D26" s="127" t="s">
        <v>176</v>
      </c>
      <c r="E26" s="128" t="s">
        <v>75</v>
      </c>
      <c r="F26" s="105" t="s">
        <v>30</v>
      </c>
      <c r="G26" s="110" t="str">
        <f>G25</f>
        <v>Свердловская область</v>
      </c>
      <c r="H26" s="202">
        <f>H25</f>
        <v>1.4035879629629629E-2</v>
      </c>
      <c r="I26" s="202">
        <f>I25</f>
        <v>4.6643518518518431E-4</v>
      </c>
      <c r="J26" s="114">
        <f>J25</f>
        <v>44.517724649629017</v>
      </c>
      <c r="K26" s="122"/>
      <c r="L26" s="123"/>
    </row>
    <row r="27" spans="1:12" ht="17.25" customHeight="1" x14ac:dyDescent="0.2">
      <c r="A27" s="118">
        <v>3</v>
      </c>
      <c r="B27" s="98">
        <v>33</v>
      </c>
      <c r="C27" s="99">
        <v>10082472717</v>
      </c>
      <c r="D27" s="124" t="s">
        <v>177</v>
      </c>
      <c r="E27" s="125" t="s">
        <v>76</v>
      </c>
      <c r="F27" s="100" t="s">
        <v>30</v>
      </c>
      <c r="G27" s="126" t="s">
        <v>38</v>
      </c>
      <c r="H27" s="201">
        <v>1.4061342592592592E-2</v>
      </c>
      <c r="I27" s="205">
        <f>H27-$H$23</f>
        <v>4.9189814814814756E-4</v>
      </c>
      <c r="J27" s="111">
        <f>IFERROR($J$19*3600/(HOUR(H27)*3600+MINUTE(H27)*60+SECOND(H27)),"")</f>
        <v>44.444444444444443</v>
      </c>
      <c r="K27" s="101"/>
      <c r="L27" s="102"/>
    </row>
    <row r="28" spans="1:12" ht="17.25" customHeight="1" thickBot="1" x14ac:dyDescent="0.25">
      <c r="A28" s="119">
        <f>A27</f>
        <v>3</v>
      </c>
      <c r="B28" s="103">
        <v>52</v>
      </c>
      <c r="C28" s="104">
        <v>10092426331</v>
      </c>
      <c r="D28" s="127" t="s">
        <v>178</v>
      </c>
      <c r="E28" s="128" t="s">
        <v>77</v>
      </c>
      <c r="F28" s="105" t="s">
        <v>30</v>
      </c>
      <c r="G28" s="110" t="str">
        <f>G27</f>
        <v>Свердловская область</v>
      </c>
      <c r="H28" s="202">
        <f>H27</f>
        <v>1.4061342592592592E-2</v>
      </c>
      <c r="I28" s="202">
        <f>I27</f>
        <v>4.9189814814814756E-4</v>
      </c>
      <c r="J28" s="110">
        <f>J27</f>
        <v>44.444444444444443</v>
      </c>
      <c r="K28" s="106"/>
      <c r="L28" s="107"/>
    </row>
    <row r="29" spans="1:12" ht="17.25" customHeight="1" x14ac:dyDescent="0.2">
      <c r="A29" s="72">
        <v>4</v>
      </c>
      <c r="B29" s="95">
        <v>59</v>
      </c>
      <c r="C29" s="96">
        <v>10083179100</v>
      </c>
      <c r="D29" s="129" t="s">
        <v>179</v>
      </c>
      <c r="E29" s="130" t="s">
        <v>78</v>
      </c>
      <c r="F29" s="97" t="s">
        <v>26</v>
      </c>
      <c r="G29" s="131" t="s">
        <v>162</v>
      </c>
      <c r="H29" s="203">
        <v>1.4155092592592592E-2</v>
      </c>
      <c r="I29" s="206">
        <f>H29-$H$23</f>
        <v>5.8564814814814764E-4</v>
      </c>
      <c r="J29" s="115">
        <f>IFERROR($J$19*3600/(HOUR(H29)*3600+MINUTE(H29)*60+SECOND(H29)),"")</f>
        <v>44.153720359771057</v>
      </c>
      <c r="K29" s="120"/>
      <c r="L29" s="121"/>
    </row>
    <row r="30" spans="1:12" ht="17.25" customHeight="1" thickBot="1" x14ac:dyDescent="0.25">
      <c r="A30" s="68">
        <f t="shared" ref="A30:A61" si="1">A29</f>
        <v>4</v>
      </c>
      <c r="B30" s="92">
        <v>58</v>
      </c>
      <c r="C30" s="93">
        <v>10082556882</v>
      </c>
      <c r="D30" s="132" t="s">
        <v>180</v>
      </c>
      <c r="E30" s="133" t="s">
        <v>79</v>
      </c>
      <c r="F30" s="94" t="s">
        <v>26</v>
      </c>
      <c r="G30" s="112" t="str">
        <f>G29</f>
        <v>Тюменская область</v>
      </c>
      <c r="H30" s="204">
        <f>H29</f>
        <v>1.4155092592592592E-2</v>
      </c>
      <c r="I30" s="204">
        <f>I29</f>
        <v>5.8564814814814764E-4</v>
      </c>
      <c r="J30" s="116">
        <f>J29</f>
        <v>44.153720359771057</v>
      </c>
      <c r="K30" s="122"/>
      <c r="L30" s="123"/>
    </row>
    <row r="31" spans="1:12" ht="17.25" customHeight="1" x14ac:dyDescent="0.2">
      <c r="A31" s="71">
        <v>5</v>
      </c>
      <c r="B31" s="98">
        <v>13</v>
      </c>
      <c r="C31" s="99">
        <v>10119333525</v>
      </c>
      <c r="D31" s="124" t="s">
        <v>181</v>
      </c>
      <c r="E31" s="125" t="s">
        <v>80</v>
      </c>
      <c r="F31" s="100" t="s">
        <v>26</v>
      </c>
      <c r="G31" s="126" t="s">
        <v>160</v>
      </c>
      <c r="H31" s="201">
        <v>1.4207175925925923E-2</v>
      </c>
      <c r="I31" s="205">
        <f>H31-$H$23</f>
        <v>6.3773148148147871E-4</v>
      </c>
      <c r="J31" s="117">
        <f>IFERROR($J$19*3600/(HOUR(H31)*3600+MINUTE(H31)*60+SECOND(H31)),"")</f>
        <v>44.009779951100242</v>
      </c>
      <c r="K31" s="101"/>
      <c r="L31" s="102"/>
    </row>
    <row r="32" spans="1:12" ht="17.25" customHeight="1" thickBot="1" x14ac:dyDescent="0.25">
      <c r="A32" s="84">
        <f t="shared" ref="A32:A63" si="2">A31</f>
        <v>5</v>
      </c>
      <c r="B32" s="103">
        <v>10</v>
      </c>
      <c r="C32" s="104">
        <v>10092384194</v>
      </c>
      <c r="D32" s="127" t="s">
        <v>182</v>
      </c>
      <c r="E32" s="128" t="s">
        <v>81</v>
      </c>
      <c r="F32" s="105" t="s">
        <v>30</v>
      </c>
      <c r="G32" s="110" t="str">
        <f>G31</f>
        <v>Республика Адыгея</v>
      </c>
      <c r="H32" s="202">
        <f>H31</f>
        <v>1.4207175925925923E-2</v>
      </c>
      <c r="I32" s="202">
        <f>I31</f>
        <v>6.3773148148147871E-4</v>
      </c>
      <c r="J32" s="114">
        <f>J31</f>
        <v>44.009779951100242</v>
      </c>
      <c r="K32" s="106"/>
      <c r="L32" s="107"/>
    </row>
    <row r="33" spans="1:12" ht="17.25" customHeight="1" x14ac:dyDescent="0.2">
      <c r="A33" s="72">
        <v>6</v>
      </c>
      <c r="B33" s="95">
        <v>31</v>
      </c>
      <c r="C33" s="96">
        <v>10077957971</v>
      </c>
      <c r="D33" s="129" t="s">
        <v>183</v>
      </c>
      <c r="E33" s="130" t="s">
        <v>82</v>
      </c>
      <c r="F33" s="97" t="s">
        <v>26</v>
      </c>
      <c r="G33" s="131" t="s">
        <v>163</v>
      </c>
      <c r="H33" s="203">
        <v>1.4270833333333335E-2</v>
      </c>
      <c r="I33" s="206">
        <f>H33-$H$23</f>
        <v>7.0138888888889028E-4</v>
      </c>
      <c r="J33" s="115">
        <f>IFERROR($J$19*3600/(HOUR(H33)*3600+MINUTE(H33)*60+SECOND(H33)),"")</f>
        <v>43.795620437956202</v>
      </c>
      <c r="K33" s="120"/>
      <c r="L33" s="121"/>
    </row>
    <row r="34" spans="1:12" ht="17.25" customHeight="1" thickBot="1" x14ac:dyDescent="0.25">
      <c r="A34" s="68">
        <f t="shared" ref="A34:A65" si="3">A33</f>
        <v>6</v>
      </c>
      <c r="B34" s="92">
        <v>32</v>
      </c>
      <c r="C34" s="93">
        <v>10114710463</v>
      </c>
      <c r="D34" s="132" t="s">
        <v>184</v>
      </c>
      <c r="E34" s="133" t="s">
        <v>83</v>
      </c>
      <c r="F34" s="94" t="s">
        <v>43</v>
      </c>
      <c r="G34" s="112" t="str">
        <f>G33</f>
        <v>Нижегородская область</v>
      </c>
      <c r="H34" s="204">
        <f>H33</f>
        <v>1.4270833333333335E-2</v>
      </c>
      <c r="I34" s="204">
        <f>I33</f>
        <v>7.0138888888889028E-4</v>
      </c>
      <c r="J34" s="116">
        <f>J33</f>
        <v>43.795620437956202</v>
      </c>
      <c r="K34" s="122"/>
      <c r="L34" s="123"/>
    </row>
    <row r="35" spans="1:12" ht="17.25" customHeight="1" x14ac:dyDescent="0.2">
      <c r="A35" s="71">
        <v>7</v>
      </c>
      <c r="B35" s="98">
        <v>92</v>
      </c>
      <c r="C35" s="99">
        <v>10091161388</v>
      </c>
      <c r="D35" s="124" t="s">
        <v>185</v>
      </c>
      <c r="E35" s="125" t="s">
        <v>84</v>
      </c>
      <c r="F35" s="100" t="s">
        <v>26</v>
      </c>
      <c r="G35" s="126" t="s">
        <v>164</v>
      </c>
      <c r="H35" s="201">
        <v>1.4292824074074074E-2</v>
      </c>
      <c r="I35" s="205">
        <f>H35-$H$23</f>
        <v>7.2337962962962937E-4</v>
      </c>
      <c r="J35" s="117">
        <f>IFERROR($J$19*3600/(HOUR(H35)*3600+MINUTE(H35)*60+SECOND(H35)),"")</f>
        <v>43.724696356275302</v>
      </c>
      <c r="K35" s="101"/>
      <c r="L35" s="102"/>
    </row>
    <row r="36" spans="1:12" ht="17.25" customHeight="1" thickBot="1" x14ac:dyDescent="0.25">
      <c r="A36" s="84">
        <f t="shared" ref="A36:A67" si="4">A35</f>
        <v>7</v>
      </c>
      <c r="B36" s="103">
        <v>94</v>
      </c>
      <c r="C36" s="104">
        <v>10078945452</v>
      </c>
      <c r="D36" s="127" t="s">
        <v>186</v>
      </c>
      <c r="E36" s="128" t="s">
        <v>85</v>
      </c>
      <c r="F36" s="105" t="s">
        <v>26</v>
      </c>
      <c r="G36" s="110" t="str">
        <f>G35</f>
        <v>Саратовская область</v>
      </c>
      <c r="H36" s="202">
        <f>H35</f>
        <v>1.4292824074074074E-2</v>
      </c>
      <c r="I36" s="202">
        <f>I35</f>
        <v>7.2337962962962937E-4</v>
      </c>
      <c r="J36" s="114">
        <f>J35</f>
        <v>43.724696356275302</v>
      </c>
      <c r="K36" s="106"/>
      <c r="L36" s="107"/>
    </row>
    <row r="37" spans="1:12" ht="17.25" customHeight="1" x14ac:dyDescent="0.2">
      <c r="A37" s="72">
        <v>8</v>
      </c>
      <c r="B37" s="95">
        <v>28</v>
      </c>
      <c r="C37" s="96">
        <v>10113498771</v>
      </c>
      <c r="D37" s="129" t="s">
        <v>187</v>
      </c>
      <c r="E37" s="130" t="s">
        <v>86</v>
      </c>
      <c r="F37" s="97" t="s">
        <v>30</v>
      </c>
      <c r="G37" s="131" t="s">
        <v>159</v>
      </c>
      <c r="H37" s="203">
        <v>1.4293981481481482E-2</v>
      </c>
      <c r="I37" s="206">
        <f>H37-$H$23</f>
        <v>7.2453703703703742E-4</v>
      </c>
      <c r="J37" s="115">
        <f>IFERROR($J$19*3600/(HOUR(H37)*3600+MINUTE(H37)*60+SECOND(H37)),"")</f>
        <v>43.724696356275302</v>
      </c>
      <c r="K37" s="120"/>
      <c r="L37" s="121"/>
    </row>
    <row r="38" spans="1:12" ht="17.25" customHeight="1" thickBot="1" x14ac:dyDescent="0.25">
      <c r="A38" s="68">
        <f t="shared" ref="A38:A69" si="5">A37</f>
        <v>8</v>
      </c>
      <c r="B38" s="92">
        <v>29</v>
      </c>
      <c r="C38" s="93">
        <v>10095184666</v>
      </c>
      <c r="D38" s="132" t="s">
        <v>188</v>
      </c>
      <c r="E38" s="133" t="s">
        <v>87</v>
      </c>
      <c r="F38" s="94" t="s">
        <v>43</v>
      </c>
      <c r="G38" s="112" t="str">
        <f>G37</f>
        <v>Москва</v>
      </c>
      <c r="H38" s="204">
        <f>H37</f>
        <v>1.4293981481481482E-2</v>
      </c>
      <c r="I38" s="204">
        <f>I37</f>
        <v>7.2453703703703742E-4</v>
      </c>
      <c r="J38" s="116">
        <f>J37</f>
        <v>43.724696356275302</v>
      </c>
      <c r="K38" s="122"/>
      <c r="L38" s="123"/>
    </row>
    <row r="39" spans="1:12" ht="17.25" customHeight="1" x14ac:dyDescent="0.2">
      <c r="A39" s="71">
        <v>9</v>
      </c>
      <c r="B39" s="98">
        <v>79</v>
      </c>
      <c r="C39" s="99">
        <v>10091971138</v>
      </c>
      <c r="D39" s="124" t="s">
        <v>189</v>
      </c>
      <c r="E39" s="125" t="s">
        <v>88</v>
      </c>
      <c r="F39" s="100" t="s">
        <v>43</v>
      </c>
      <c r="G39" s="126" t="s">
        <v>42</v>
      </c>
      <c r="H39" s="201">
        <v>1.4547453703703703E-2</v>
      </c>
      <c r="I39" s="205">
        <f>H39-$H$23</f>
        <v>9.7800925925925833E-4</v>
      </c>
      <c r="J39" s="117">
        <f>IFERROR($J$19*3600/(HOUR(H39)*3600+MINUTE(H39)*60+SECOND(H39)),"")</f>
        <v>42.959427207637233</v>
      </c>
      <c r="K39" s="101"/>
      <c r="L39" s="102"/>
    </row>
    <row r="40" spans="1:12" ht="17.25" customHeight="1" thickBot="1" x14ac:dyDescent="0.25">
      <c r="A40" s="84">
        <f t="shared" ref="A40:A71" si="6">A39</f>
        <v>9</v>
      </c>
      <c r="B40" s="103">
        <v>78</v>
      </c>
      <c r="C40" s="104"/>
      <c r="D40" s="127" t="s">
        <v>190</v>
      </c>
      <c r="E40" s="128" t="s">
        <v>89</v>
      </c>
      <c r="F40" s="105" t="s">
        <v>26</v>
      </c>
      <c r="G40" s="110" t="str">
        <f>G39</f>
        <v>Самарская область</v>
      </c>
      <c r="H40" s="202">
        <f>H39</f>
        <v>1.4547453703703703E-2</v>
      </c>
      <c r="I40" s="202">
        <f>I39</f>
        <v>9.7800925925925833E-4</v>
      </c>
      <c r="J40" s="114">
        <f>J39</f>
        <v>42.959427207637233</v>
      </c>
      <c r="K40" s="106"/>
      <c r="L40" s="107"/>
    </row>
    <row r="41" spans="1:12" ht="17.25" customHeight="1" x14ac:dyDescent="0.2">
      <c r="A41" s="72">
        <v>10</v>
      </c>
      <c r="B41" s="95">
        <v>85</v>
      </c>
      <c r="C41" s="96">
        <v>10089792577</v>
      </c>
      <c r="D41" s="129" t="s">
        <v>191</v>
      </c>
      <c r="E41" s="130" t="s">
        <v>90</v>
      </c>
      <c r="F41" s="97" t="s">
        <v>43</v>
      </c>
      <c r="G41" s="131" t="s">
        <v>165</v>
      </c>
      <c r="H41" s="203">
        <v>1.4616898148148148E-2</v>
      </c>
      <c r="I41" s="206">
        <f>H41-$H$23</f>
        <v>1.0474537037037032E-3</v>
      </c>
      <c r="J41" s="115">
        <f>IFERROR($J$19*3600/(HOUR(H41)*3600+MINUTE(H41)*60+SECOND(H41)),"")</f>
        <v>42.755344418052253</v>
      </c>
      <c r="K41" s="120"/>
      <c r="L41" s="121"/>
    </row>
    <row r="42" spans="1:12" ht="17.25" customHeight="1" thickBot="1" x14ac:dyDescent="0.25">
      <c r="A42" s="68">
        <f t="shared" ref="A42:A73" si="7">A41</f>
        <v>10</v>
      </c>
      <c r="B42" s="92">
        <v>142</v>
      </c>
      <c r="C42" s="93"/>
      <c r="D42" s="132" t="s">
        <v>192</v>
      </c>
      <c r="E42" s="133" t="s">
        <v>91</v>
      </c>
      <c r="F42" s="94" t="s">
        <v>43</v>
      </c>
      <c r="G42" s="112" t="str">
        <f>G41</f>
        <v>Московская область</v>
      </c>
      <c r="H42" s="204">
        <f>H41</f>
        <v>1.4616898148148148E-2</v>
      </c>
      <c r="I42" s="204">
        <f>I41</f>
        <v>1.0474537037037032E-3</v>
      </c>
      <c r="J42" s="116">
        <f>J41</f>
        <v>42.755344418052253</v>
      </c>
      <c r="K42" s="122"/>
      <c r="L42" s="123"/>
    </row>
    <row r="43" spans="1:12" ht="17.25" customHeight="1" x14ac:dyDescent="0.2">
      <c r="A43" s="71">
        <v>11</v>
      </c>
      <c r="B43" s="98">
        <v>53</v>
      </c>
      <c r="C43" s="99">
        <v>10092736933</v>
      </c>
      <c r="D43" s="124" t="s">
        <v>193</v>
      </c>
      <c r="E43" s="125" t="s">
        <v>92</v>
      </c>
      <c r="F43" s="100" t="s">
        <v>30</v>
      </c>
      <c r="G43" s="126" t="s">
        <v>38</v>
      </c>
      <c r="H43" s="201">
        <v>1.4648148148148148E-2</v>
      </c>
      <c r="I43" s="205">
        <f>H43-$H$23</f>
        <v>1.0787037037037032E-3</v>
      </c>
      <c r="J43" s="117">
        <f>IFERROR($J$19*3600/(HOUR(H43)*3600+MINUTE(H43)*60+SECOND(H43)),"")</f>
        <v>42.654028436018955</v>
      </c>
      <c r="K43" s="101"/>
      <c r="L43" s="102"/>
    </row>
    <row r="44" spans="1:12" ht="17.25" customHeight="1" thickBot="1" x14ac:dyDescent="0.25">
      <c r="A44" s="84">
        <f t="shared" ref="A44:A75" si="8">A43</f>
        <v>11</v>
      </c>
      <c r="B44" s="103">
        <v>54</v>
      </c>
      <c r="C44" s="104">
        <v>10093599627</v>
      </c>
      <c r="D44" s="127" t="s">
        <v>194</v>
      </c>
      <c r="E44" s="128" t="s">
        <v>93</v>
      </c>
      <c r="F44" s="105" t="s">
        <v>30</v>
      </c>
      <c r="G44" s="110" t="str">
        <f>G43</f>
        <v>Свердловская область</v>
      </c>
      <c r="H44" s="202">
        <f>H43</f>
        <v>1.4648148148148148E-2</v>
      </c>
      <c r="I44" s="202">
        <f>I43</f>
        <v>1.0787037037037032E-3</v>
      </c>
      <c r="J44" s="114">
        <f>J43</f>
        <v>42.654028436018955</v>
      </c>
      <c r="K44" s="106"/>
      <c r="L44" s="107"/>
    </row>
    <row r="45" spans="1:12" ht="17.25" customHeight="1" x14ac:dyDescent="0.2">
      <c r="A45" s="72">
        <v>12</v>
      </c>
      <c r="B45" s="95">
        <v>155</v>
      </c>
      <c r="C45" s="96">
        <v>10101780565</v>
      </c>
      <c r="D45" s="129" t="s">
        <v>195</v>
      </c>
      <c r="E45" s="130" t="s">
        <v>94</v>
      </c>
      <c r="F45" s="97" t="s">
        <v>43</v>
      </c>
      <c r="G45" s="131" t="s">
        <v>159</v>
      </c>
      <c r="H45" s="203">
        <v>1.4668981481481482E-2</v>
      </c>
      <c r="I45" s="206">
        <f>H45-$H$23</f>
        <v>1.0995370370370378E-3</v>
      </c>
      <c r="J45" s="115">
        <f>IFERROR($J$19*3600/(HOUR(H45)*3600+MINUTE(H45)*60+SECOND(H45)),"")</f>
        <v>42.620363062352013</v>
      </c>
      <c r="K45" s="120"/>
      <c r="L45" s="121"/>
    </row>
    <row r="46" spans="1:12" ht="17.25" customHeight="1" thickBot="1" x14ac:dyDescent="0.25">
      <c r="A46" s="68">
        <f t="shared" ref="A46:A77" si="9">A45</f>
        <v>12</v>
      </c>
      <c r="B46" s="92">
        <v>156</v>
      </c>
      <c r="C46" s="93">
        <v>10112339623</v>
      </c>
      <c r="D46" s="132" t="s">
        <v>196</v>
      </c>
      <c r="E46" s="133" t="s">
        <v>95</v>
      </c>
      <c r="F46" s="94" t="s">
        <v>43</v>
      </c>
      <c r="G46" s="112" t="str">
        <f>G45</f>
        <v>Москва</v>
      </c>
      <c r="H46" s="204">
        <f>H45</f>
        <v>1.4668981481481482E-2</v>
      </c>
      <c r="I46" s="204">
        <f>I45</f>
        <v>1.0995370370370378E-3</v>
      </c>
      <c r="J46" s="116">
        <f>J45</f>
        <v>42.620363062352013</v>
      </c>
      <c r="K46" s="122"/>
      <c r="L46" s="123"/>
    </row>
    <row r="47" spans="1:12" ht="17.25" customHeight="1" x14ac:dyDescent="0.2">
      <c r="A47" s="71">
        <v>13</v>
      </c>
      <c r="B47" s="98">
        <v>50</v>
      </c>
      <c r="C47" s="99">
        <v>10077480550</v>
      </c>
      <c r="D47" s="124" t="s">
        <v>197</v>
      </c>
      <c r="E47" s="125" t="s">
        <v>96</v>
      </c>
      <c r="F47" s="100" t="s">
        <v>26</v>
      </c>
      <c r="G47" s="126" t="s">
        <v>38</v>
      </c>
      <c r="H47" s="201">
        <v>1.4709490740740743E-2</v>
      </c>
      <c r="I47" s="205">
        <f>H47-$H$23</f>
        <v>1.1400462962962987E-3</v>
      </c>
      <c r="J47" s="117">
        <f>IFERROR($J$19*3600/(HOUR(H47)*3600+MINUTE(H47)*60+SECOND(H47)),"")</f>
        <v>42.486231313926041</v>
      </c>
      <c r="K47" s="101"/>
      <c r="L47" s="102"/>
    </row>
    <row r="48" spans="1:12" ht="17.25" customHeight="1" thickBot="1" x14ac:dyDescent="0.25">
      <c r="A48" s="84">
        <f t="shared" ref="A48:A79" si="10">A47</f>
        <v>13</v>
      </c>
      <c r="B48" s="103">
        <v>49</v>
      </c>
      <c r="C48" s="104">
        <v>10077687381</v>
      </c>
      <c r="D48" s="127" t="s">
        <v>198</v>
      </c>
      <c r="E48" s="128" t="s">
        <v>97</v>
      </c>
      <c r="F48" s="105" t="s">
        <v>30</v>
      </c>
      <c r="G48" s="110" t="str">
        <f>G47</f>
        <v>Свердловская область</v>
      </c>
      <c r="H48" s="202">
        <f>H47</f>
        <v>1.4709490740740743E-2</v>
      </c>
      <c r="I48" s="202">
        <f>I47</f>
        <v>1.1400462962962987E-3</v>
      </c>
      <c r="J48" s="114">
        <f>J47</f>
        <v>42.486231313926041</v>
      </c>
      <c r="K48" s="106"/>
      <c r="L48" s="107"/>
    </row>
    <row r="49" spans="1:12" ht="17.25" customHeight="1" x14ac:dyDescent="0.2">
      <c r="A49" s="72">
        <v>14</v>
      </c>
      <c r="B49" s="95">
        <v>12</v>
      </c>
      <c r="C49" s="96">
        <v>10119333626</v>
      </c>
      <c r="D49" s="129" t="s">
        <v>199</v>
      </c>
      <c r="E49" s="130" t="s">
        <v>98</v>
      </c>
      <c r="F49" s="97" t="s">
        <v>26</v>
      </c>
      <c r="G49" s="131" t="s">
        <v>160</v>
      </c>
      <c r="H49" s="203">
        <v>1.4895833333333332E-2</v>
      </c>
      <c r="I49" s="206">
        <f>H49-$H$23</f>
        <v>1.3263888888888874E-3</v>
      </c>
      <c r="J49" s="115">
        <f>IFERROR($J$19*3600/(HOUR(H49)*3600+MINUTE(H49)*60+SECOND(H49)),"")</f>
        <v>41.95804195804196</v>
      </c>
      <c r="K49" s="120"/>
      <c r="L49" s="121"/>
    </row>
    <row r="50" spans="1:12" ht="17.25" customHeight="1" thickBot="1" x14ac:dyDescent="0.25">
      <c r="A50" s="68">
        <f t="shared" ref="A50:A81" si="11">A49</f>
        <v>14</v>
      </c>
      <c r="B50" s="92">
        <v>9</v>
      </c>
      <c r="C50" s="93">
        <v>10104284983</v>
      </c>
      <c r="D50" s="132" t="s">
        <v>200</v>
      </c>
      <c r="E50" s="133" t="s">
        <v>99</v>
      </c>
      <c r="F50" s="94" t="s">
        <v>30</v>
      </c>
      <c r="G50" s="112" t="str">
        <f>G49</f>
        <v>Республика Адыгея</v>
      </c>
      <c r="H50" s="204">
        <f>H49</f>
        <v>1.4895833333333332E-2</v>
      </c>
      <c r="I50" s="204">
        <f>I49</f>
        <v>1.3263888888888874E-3</v>
      </c>
      <c r="J50" s="116">
        <f>J49</f>
        <v>41.95804195804196</v>
      </c>
      <c r="K50" s="122"/>
      <c r="L50" s="123"/>
    </row>
    <row r="51" spans="1:12" ht="17.25" customHeight="1" x14ac:dyDescent="0.2">
      <c r="A51" s="71">
        <v>15</v>
      </c>
      <c r="B51" s="98">
        <v>71</v>
      </c>
      <c r="C51" s="99">
        <v>10097304320</v>
      </c>
      <c r="D51" s="124" t="s">
        <v>201</v>
      </c>
      <c r="E51" s="125" t="s">
        <v>86</v>
      </c>
      <c r="F51" s="100" t="s">
        <v>43</v>
      </c>
      <c r="G51" s="126" t="s">
        <v>42</v>
      </c>
      <c r="H51" s="201">
        <v>1.4940972222222224E-2</v>
      </c>
      <c r="I51" s="205">
        <f>H51-$H$23</f>
        <v>1.3715277777777788E-3</v>
      </c>
      <c r="J51" s="117">
        <f>IFERROR($J$19*3600/(HOUR(H51)*3600+MINUTE(H51)*60+SECOND(H51)),"")</f>
        <v>41.828040278853599</v>
      </c>
      <c r="K51" s="101"/>
      <c r="L51" s="102"/>
    </row>
    <row r="52" spans="1:12" ht="17.25" customHeight="1" thickBot="1" x14ac:dyDescent="0.25">
      <c r="A52" s="84">
        <f t="shared" ref="A52:A83" si="12">A51</f>
        <v>15</v>
      </c>
      <c r="B52" s="103">
        <v>82</v>
      </c>
      <c r="C52" s="104">
        <v>10104925587</v>
      </c>
      <c r="D52" s="127" t="s">
        <v>202</v>
      </c>
      <c r="E52" s="128" t="s">
        <v>100</v>
      </c>
      <c r="F52" s="105" t="s">
        <v>26</v>
      </c>
      <c r="G52" s="110" t="str">
        <f>G51</f>
        <v>Самарская область</v>
      </c>
      <c r="H52" s="202">
        <f>H51</f>
        <v>1.4940972222222224E-2</v>
      </c>
      <c r="I52" s="202">
        <f>I51</f>
        <v>1.3715277777777788E-3</v>
      </c>
      <c r="J52" s="114">
        <f>J51</f>
        <v>41.828040278853599</v>
      </c>
      <c r="K52" s="106"/>
      <c r="L52" s="107"/>
    </row>
    <row r="53" spans="1:12" ht="17.25" customHeight="1" x14ac:dyDescent="0.2">
      <c r="A53" s="72">
        <v>16</v>
      </c>
      <c r="B53" s="95">
        <v>86</v>
      </c>
      <c r="C53" s="96">
        <v>10097295428</v>
      </c>
      <c r="D53" s="129" t="s">
        <v>203</v>
      </c>
      <c r="E53" s="130" t="s">
        <v>101</v>
      </c>
      <c r="F53" s="97" t="s">
        <v>44</v>
      </c>
      <c r="G53" s="131" t="s">
        <v>165</v>
      </c>
      <c r="H53" s="203">
        <v>1.503587962962963E-2</v>
      </c>
      <c r="I53" s="206">
        <f>H53-$H$23</f>
        <v>1.4664351851851852E-3</v>
      </c>
      <c r="J53" s="115">
        <f>IFERROR($J$19*3600/(HOUR(H53)*3600+MINUTE(H53)*60+SECOND(H53)),"")</f>
        <v>41.570438799076214</v>
      </c>
      <c r="K53" s="120"/>
      <c r="L53" s="121"/>
    </row>
    <row r="54" spans="1:12" ht="17.25" customHeight="1" thickBot="1" x14ac:dyDescent="0.25">
      <c r="A54" s="68">
        <f t="shared" ref="A54:A85" si="13">A53</f>
        <v>16</v>
      </c>
      <c r="B54" s="92">
        <v>87</v>
      </c>
      <c r="C54" s="93">
        <v>10076946848</v>
      </c>
      <c r="D54" s="132" t="s">
        <v>204</v>
      </c>
      <c r="E54" s="133" t="s">
        <v>102</v>
      </c>
      <c r="F54" s="94" t="s">
        <v>43</v>
      </c>
      <c r="G54" s="112" t="str">
        <f>G53</f>
        <v>Московская область</v>
      </c>
      <c r="H54" s="204">
        <f>H53</f>
        <v>1.503587962962963E-2</v>
      </c>
      <c r="I54" s="204">
        <f>I53</f>
        <v>1.4664351851851852E-3</v>
      </c>
      <c r="J54" s="116">
        <f>J53</f>
        <v>41.570438799076214</v>
      </c>
      <c r="K54" s="122"/>
      <c r="L54" s="123"/>
    </row>
    <row r="55" spans="1:12" ht="17.25" customHeight="1" x14ac:dyDescent="0.2">
      <c r="A55" s="71">
        <v>17</v>
      </c>
      <c r="B55" s="98">
        <v>8</v>
      </c>
      <c r="C55" s="99">
        <v>10095663278</v>
      </c>
      <c r="D55" s="124" t="s">
        <v>205</v>
      </c>
      <c r="E55" s="125" t="s">
        <v>103</v>
      </c>
      <c r="F55" s="100" t="s">
        <v>30</v>
      </c>
      <c r="G55" s="126" t="s">
        <v>161</v>
      </c>
      <c r="H55" s="201">
        <v>1.5037037037037036E-2</v>
      </c>
      <c r="I55" s="205">
        <f>H55-$H$23</f>
        <v>1.4675925925925915E-3</v>
      </c>
      <c r="J55" s="117">
        <f>IFERROR($J$19*3600/(HOUR(H55)*3600+MINUTE(H55)*60+SECOND(H55)),"")</f>
        <v>41.570438799076214</v>
      </c>
      <c r="K55" s="101"/>
      <c r="L55" s="102"/>
    </row>
    <row r="56" spans="1:12" ht="17.25" customHeight="1" thickBot="1" x14ac:dyDescent="0.25">
      <c r="A56" s="69">
        <f t="shared" ref="A56:A87" si="14">A55</f>
        <v>17</v>
      </c>
      <c r="B56" s="103">
        <v>102</v>
      </c>
      <c r="C56" s="104"/>
      <c r="D56" s="127" t="s">
        <v>206</v>
      </c>
      <c r="E56" s="128" t="s">
        <v>104</v>
      </c>
      <c r="F56" s="105" t="s">
        <v>30</v>
      </c>
      <c r="G56" s="110" t="str">
        <f>G55</f>
        <v>Республика Татарстан</v>
      </c>
      <c r="H56" s="202">
        <f>H55</f>
        <v>1.5037037037037036E-2</v>
      </c>
      <c r="I56" s="202">
        <f>I55</f>
        <v>1.4675925925925915E-3</v>
      </c>
      <c r="J56" s="114">
        <f>J55</f>
        <v>41.570438799076214</v>
      </c>
      <c r="K56" s="106"/>
      <c r="L56" s="107"/>
    </row>
    <row r="57" spans="1:12" ht="17.25" customHeight="1" x14ac:dyDescent="0.2">
      <c r="A57" s="72">
        <v>18</v>
      </c>
      <c r="B57" s="95">
        <v>40</v>
      </c>
      <c r="C57" s="96">
        <v>10094392906</v>
      </c>
      <c r="D57" s="129" t="s">
        <v>207</v>
      </c>
      <c r="E57" s="130" t="s">
        <v>105</v>
      </c>
      <c r="F57" s="97" t="s">
        <v>43</v>
      </c>
      <c r="G57" s="131" t="s">
        <v>38</v>
      </c>
      <c r="H57" s="203">
        <v>1.5083333333333332E-2</v>
      </c>
      <c r="I57" s="206">
        <f>H57-$H$23</f>
        <v>1.5138888888888875E-3</v>
      </c>
      <c r="J57" s="115">
        <f>IFERROR($J$19*3600/(HOUR(H57)*3600+MINUTE(H57)*60+SECOND(H57)),"")</f>
        <v>41.442824251726783</v>
      </c>
      <c r="K57" s="120"/>
      <c r="L57" s="121"/>
    </row>
    <row r="58" spans="1:12" ht="17.25" customHeight="1" thickBot="1" x14ac:dyDescent="0.25">
      <c r="A58" s="70">
        <f t="shared" ref="A58:A89" si="15">A57</f>
        <v>18</v>
      </c>
      <c r="B58" s="92">
        <v>41</v>
      </c>
      <c r="C58" s="93">
        <v>10094923675</v>
      </c>
      <c r="D58" s="132" t="s">
        <v>208</v>
      </c>
      <c r="E58" s="133" t="s">
        <v>106</v>
      </c>
      <c r="F58" s="94" t="s">
        <v>43</v>
      </c>
      <c r="G58" s="112" t="str">
        <f>G57</f>
        <v>Свердловская область</v>
      </c>
      <c r="H58" s="204">
        <f>H57</f>
        <v>1.5083333333333332E-2</v>
      </c>
      <c r="I58" s="204">
        <f>I57</f>
        <v>1.5138888888888875E-3</v>
      </c>
      <c r="J58" s="116">
        <f>J57</f>
        <v>41.442824251726783</v>
      </c>
      <c r="K58" s="122"/>
      <c r="L58" s="123"/>
    </row>
    <row r="59" spans="1:12" ht="17.25" customHeight="1" x14ac:dyDescent="0.2">
      <c r="A59" s="71">
        <v>19</v>
      </c>
      <c r="B59" s="98">
        <v>34</v>
      </c>
      <c r="C59" s="99">
        <v>10092779066</v>
      </c>
      <c r="D59" s="124" t="s">
        <v>209</v>
      </c>
      <c r="E59" s="125" t="s">
        <v>107</v>
      </c>
      <c r="F59" s="100" t="s">
        <v>43</v>
      </c>
      <c r="G59" s="126" t="s">
        <v>38</v>
      </c>
      <c r="H59" s="201">
        <v>1.5179398148148148E-2</v>
      </c>
      <c r="I59" s="205">
        <f>H59-$H$23</f>
        <v>1.6099537037037037E-3</v>
      </c>
      <c r="J59" s="117">
        <f>IFERROR($J$19*3600/(HOUR(H59)*3600+MINUTE(H59)*60+SECOND(H59)),"")</f>
        <v>41.158536585365852</v>
      </c>
      <c r="K59" s="101"/>
      <c r="L59" s="102"/>
    </row>
    <row r="60" spans="1:12" ht="17.25" customHeight="1" thickBot="1" x14ac:dyDescent="0.25">
      <c r="A60" s="69">
        <f t="shared" ref="A60:A91" si="16">A59</f>
        <v>19</v>
      </c>
      <c r="B60" s="103">
        <v>38</v>
      </c>
      <c r="C60" s="104">
        <v>10095640465</v>
      </c>
      <c r="D60" s="127" t="s">
        <v>210</v>
      </c>
      <c r="E60" s="128" t="s">
        <v>108</v>
      </c>
      <c r="F60" s="105" t="s">
        <v>44</v>
      </c>
      <c r="G60" s="110" t="str">
        <f>G59</f>
        <v>Свердловская область</v>
      </c>
      <c r="H60" s="202">
        <f>H59</f>
        <v>1.5179398148148148E-2</v>
      </c>
      <c r="I60" s="202">
        <f>I59</f>
        <v>1.6099537037037037E-3</v>
      </c>
      <c r="J60" s="114">
        <f>J59</f>
        <v>41.158536585365852</v>
      </c>
      <c r="K60" s="106"/>
      <c r="L60" s="107"/>
    </row>
    <row r="61" spans="1:12" ht="17.25" customHeight="1" x14ac:dyDescent="0.2">
      <c r="A61" s="71">
        <v>20</v>
      </c>
      <c r="B61" s="98">
        <v>14</v>
      </c>
      <c r="C61" s="99">
        <v>10083057141</v>
      </c>
      <c r="D61" s="124" t="s">
        <v>211</v>
      </c>
      <c r="E61" s="125" t="s">
        <v>78</v>
      </c>
      <c r="F61" s="100" t="s">
        <v>43</v>
      </c>
      <c r="G61" s="126" t="s">
        <v>166</v>
      </c>
      <c r="H61" s="201">
        <v>1.5219907407407409E-2</v>
      </c>
      <c r="I61" s="205">
        <f>H61-$H$23</f>
        <v>1.6504629629629647E-3</v>
      </c>
      <c r="J61" s="117">
        <f>IFERROR($J$19*3600/(HOUR(H61)*3600+MINUTE(H61)*60+SECOND(H61)),"")</f>
        <v>41.064638783269963</v>
      </c>
      <c r="K61" s="101"/>
      <c r="L61" s="102"/>
    </row>
    <row r="62" spans="1:12" ht="17.25" customHeight="1" thickBot="1" x14ac:dyDescent="0.25">
      <c r="A62" s="69">
        <f t="shared" ref="A62:A93" si="17">A61</f>
        <v>20</v>
      </c>
      <c r="B62" s="103">
        <v>119</v>
      </c>
      <c r="C62" s="104"/>
      <c r="D62" s="127" t="s">
        <v>212</v>
      </c>
      <c r="E62" s="128" t="s">
        <v>109</v>
      </c>
      <c r="F62" s="105"/>
      <c r="G62" s="110" t="str">
        <f>G61</f>
        <v>Ульяновская область</v>
      </c>
      <c r="H62" s="202">
        <f>H61</f>
        <v>1.5219907407407409E-2</v>
      </c>
      <c r="I62" s="202">
        <f>I61</f>
        <v>1.6504629629629647E-3</v>
      </c>
      <c r="J62" s="114">
        <f>J61</f>
        <v>41.064638783269963</v>
      </c>
      <c r="K62" s="106"/>
      <c r="L62" s="107"/>
    </row>
    <row r="63" spans="1:12" ht="17.25" customHeight="1" x14ac:dyDescent="0.2">
      <c r="A63" s="71">
        <v>21</v>
      </c>
      <c r="B63" s="98">
        <v>24</v>
      </c>
      <c r="C63" s="99">
        <v>10119569153</v>
      </c>
      <c r="D63" s="124" t="s">
        <v>213</v>
      </c>
      <c r="E63" s="125" t="s">
        <v>110</v>
      </c>
      <c r="F63" s="100" t="s">
        <v>30</v>
      </c>
      <c r="G63" s="126" t="s">
        <v>167</v>
      </c>
      <c r="H63" s="201">
        <v>1.5237268518518518E-2</v>
      </c>
      <c r="I63" s="205">
        <f>H63-$H$23</f>
        <v>1.6678240740740733E-3</v>
      </c>
      <c r="J63" s="117">
        <f>IFERROR($J$19*3600/(HOUR(H63)*3600+MINUTE(H63)*60+SECOND(H63)),"")</f>
        <v>41.033434650455924</v>
      </c>
      <c r="K63" s="101"/>
      <c r="L63" s="102"/>
    </row>
    <row r="64" spans="1:12" ht="17.25" customHeight="1" thickBot="1" x14ac:dyDescent="0.25">
      <c r="A64" s="69">
        <f t="shared" ref="A64:A95" si="18">A63</f>
        <v>21</v>
      </c>
      <c r="B64" s="103">
        <v>27</v>
      </c>
      <c r="C64" s="104">
        <v>10105987638</v>
      </c>
      <c r="D64" s="127" t="s">
        <v>214</v>
      </c>
      <c r="E64" s="128" t="s">
        <v>111</v>
      </c>
      <c r="F64" s="105" t="s">
        <v>30</v>
      </c>
      <c r="G64" s="110" t="str">
        <f>G63</f>
        <v>Ростовская область</v>
      </c>
      <c r="H64" s="202">
        <f>H63</f>
        <v>1.5237268518518518E-2</v>
      </c>
      <c r="I64" s="202">
        <f>I63</f>
        <v>1.6678240740740733E-3</v>
      </c>
      <c r="J64" s="114">
        <f>J63</f>
        <v>41.033434650455924</v>
      </c>
      <c r="K64" s="106"/>
      <c r="L64" s="107"/>
    </row>
    <row r="65" spans="1:12" ht="17.25" customHeight="1" x14ac:dyDescent="0.2">
      <c r="A65" s="71">
        <v>22</v>
      </c>
      <c r="B65" s="98">
        <v>75</v>
      </c>
      <c r="C65" s="99">
        <v>10096307139</v>
      </c>
      <c r="D65" s="124" t="s">
        <v>215</v>
      </c>
      <c r="E65" s="125" t="s">
        <v>112</v>
      </c>
      <c r="F65" s="100" t="s">
        <v>43</v>
      </c>
      <c r="G65" s="126" t="s">
        <v>42</v>
      </c>
      <c r="H65" s="201">
        <v>1.5287037037037036E-2</v>
      </c>
      <c r="I65" s="205">
        <f>H65-$H$23</f>
        <v>1.7175925925925917E-3</v>
      </c>
      <c r="J65" s="117">
        <f>IFERROR($J$19*3600/(HOUR(H65)*3600+MINUTE(H65)*60+SECOND(H65)),"")</f>
        <v>40.878122634367905</v>
      </c>
      <c r="K65" s="101"/>
      <c r="L65" s="102"/>
    </row>
    <row r="66" spans="1:12" ht="17.25" customHeight="1" thickBot="1" x14ac:dyDescent="0.25">
      <c r="A66" s="69">
        <f t="shared" ref="A66:A97" si="19">A65</f>
        <v>22</v>
      </c>
      <c r="B66" s="103">
        <v>81</v>
      </c>
      <c r="C66" s="104">
        <v>10091810985</v>
      </c>
      <c r="D66" s="127" t="s">
        <v>216</v>
      </c>
      <c r="E66" s="128" t="s">
        <v>113</v>
      </c>
      <c r="F66" s="105" t="s">
        <v>43</v>
      </c>
      <c r="G66" s="110" t="str">
        <f>G65</f>
        <v>Самарская область</v>
      </c>
      <c r="H66" s="202">
        <f>H65</f>
        <v>1.5287037037037036E-2</v>
      </c>
      <c r="I66" s="202">
        <f>I65</f>
        <v>1.7175925925925917E-3</v>
      </c>
      <c r="J66" s="114">
        <f>J65</f>
        <v>40.878122634367905</v>
      </c>
      <c r="K66" s="106"/>
      <c r="L66" s="107"/>
    </row>
    <row r="67" spans="1:12" ht="17.25" customHeight="1" x14ac:dyDescent="0.2">
      <c r="A67" s="71">
        <v>23</v>
      </c>
      <c r="B67" s="98">
        <v>84</v>
      </c>
      <c r="C67" s="99">
        <v>10117846492</v>
      </c>
      <c r="D67" s="124" t="s">
        <v>217</v>
      </c>
      <c r="E67" s="125" t="s">
        <v>114</v>
      </c>
      <c r="F67" s="100" t="s">
        <v>43</v>
      </c>
      <c r="G67" s="126" t="s">
        <v>168</v>
      </c>
      <c r="H67" s="201">
        <v>1.5309027777777777E-2</v>
      </c>
      <c r="I67" s="205">
        <f>H67-$H$23</f>
        <v>1.7395833333333326E-3</v>
      </c>
      <c r="J67" s="117">
        <f>IFERROR($J$19*3600/(HOUR(H67)*3600+MINUTE(H67)*60+SECOND(H67)),"")</f>
        <v>40.816326530612244</v>
      </c>
      <c r="K67" s="101"/>
      <c r="L67" s="102"/>
    </row>
    <row r="68" spans="1:12" ht="17.25" customHeight="1" thickBot="1" x14ac:dyDescent="0.25">
      <c r="A68" s="69">
        <f t="shared" ref="A68:A114" si="20">A67</f>
        <v>23</v>
      </c>
      <c r="B68" s="103">
        <v>83</v>
      </c>
      <c r="C68" s="104">
        <v>10083910943</v>
      </c>
      <c r="D68" s="127" t="s">
        <v>218</v>
      </c>
      <c r="E68" s="128" t="s">
        <v>115</v>
      </c>
      <c r="F68" s="105" t="s">
        <v>30</v>
      </c>
      <c r="G68" s="110" t="str">
        <f>G67</f>
        <v>Оренбургская область</v>
      </c>
      <c r="H68" s="202">
        <f>H67</f>
        <v>1.5309027777777777E-2</v>
      </c>
      <c r="I68" s="202">
        <f>I67</f>
        <v>1.7395833333333326E-3</v>
      </c>
      <c r="J68" s="114">
        <f>J67</f>
        <v>40.816326530612244</v>
      </c>
      <c r="K68" s="106"/>
      <c r="L68" s="107"/>
    </row>
    <row r="69" spans="1:12" ht="17.25" customHeight="1" x14ac:dyDescent="0.2">
      <c r="A69" s="71">
        <v>24</v>
      </c>
      <c r="B69" s="98">
        <v>65</v>
      </c>
      <c r="C69" s="99">
        <v>10115074316</v>
      </c>
      <c r="D69" s="124" t="s">
        <v>219</v>
      </c>
      <c r="E69" s="125" t="s">
        <v>116</v>
      </c>
      <c r="F69" s="100" t="s">
        <v>43</v>
      </c>
      <c r="G69" s="126" t="s">
        <v>42</v>
      </c>
      <c r="H69" s="201">
        <v>1.5351851851851851E-2</v>
      </c>
      <c r="I69" s="205">
        <f>H69-$H$23</f>
        <v>1.7824074074074062E-3</v>
      </c>
      <c r="J69" s="117">
        <f>IFERROR($J$19*3600/(HOUR(H69)*3600+MINUTE(H69)*60+SECOND(H69)),"")</f>
        <v>40.723981900452486</v>
      </c>
      <c r="K69" s="101"/>
      <c r="L69" s="102"/>
    </row>
    <row r="70" spans="1:12" ht="17.25" customHeight="1" thickBot="1" x14ac:dyDescent="0.25">
      <c r="A70" s="69">
        <f t="shared" ref="A70:A114" si="21">A69</f>
        <v>24</v>
      </c>
      <c r="B70" s="103">
        <v>64</v>
      </c>
      <c r="C70" s="104">
        <v>10105977534</v>
      </c>
      <c r="D70" s="127" t="s">
        <v>220</v>
      </c>
      <c r="E70" s="128" t="s">
        <v>117</v>
      </c>
      <c r="F70" s="105" t="s">
        <v>43</v>
      </c>
      <c r="G70" s="110" t="str">
        <f>G69</f>
        <v>Самарская область</v>
      </c>
      <c r="H70" s="202">
        <f>H69</f>
        <v>1.5351851851851851E-2</v>
      </c>
      <c r="I70" s="202">
        <f>I69</f>
        <v>1.7824074074074062E-3</v>
      </c>
      <c r="J70" s="114">
        <f>J69</f>
        <v>40.723981900452486</v>
      </c>
      <c r="K70" s="106"/>
      <c r="L70" s="107"/>
    </row>
    <row r="71" spans="1:12" ht="17.25" customHeight="1" x14ac:dyDescent="0.2">
      <c r="A71" s="71">
        <v>25</v>
      </c>
      <c r="B71" s="98">
        <v>74</v>
      </c>
      <c r="C71" s="99">
        <v>10112132990</v>
      </c>
      <c r="D71" s="124" t="s">
        <v>221</v>
      </c>
      <c r="E71" s="125" t="s">
        <v>118</v>
      </c>
      <c r="F71" s="100" t="s">
        <v>43</v>
      </c>
      <c r="G71" s="126" t="s">
        <v>42</v>
      </c>
      <c r="H71" s="201">
        <v>1.5438657407407406E-2</v>
      </c>
      <c r="I71" s="205">
        <f>H71-$H$23</f>
        <v>1.8692129629629614E-3</v>
      </c>
      <c r="J71" s="117">
        <f>IFERROR($J$19*3600/(HOUR(H71)*3600+MINUTE(H71)*60+SECOND(H71)),"")</f>
        <v>40.479760119940032</v>
      </c>
      <c r="K71" s="101"/>
      <c r="L71" s="102"/>
    </row>
    <row r="72" spans="1:12" ht="17.25" customHeight="1" thickBot="1" x14ac:dyDescent="0.25">
      <c r="A72" s="69">
        <f t="shared" ref="A72:A114" si="22">A71</f>
        <v>25</v>
      </c>
      <c r="B72" s="103">
        <v>63</v>
      </c>
      <c r="C72" s="104">
        <v>10105091501</v>
      </c>
      <c r="D72" s="127" t="s">
        <v>222</v>
      </c>
      <c r="E72" s="128" t="s">
        <v>119</v>
      </c>
      <c r="F72" s="105" t="s">
        <v>30</v>
      </c>
      <c r="G72" s="110" t="str">
        <f>G71</f>
        <v>Самарская область</v>
      </c>
      <c r="H72" s="202">
        <f>H71</f>
        <v>1.5438657407407406E-2</v>
      </c>
      <c r="I72" s="202">
        <f>I71</f>
        <v>1.8692129629629614E-3</v>
      </c>
      <c r="J72" s="114">
        <f>J71</f>
        <v>40.479760119940032</v>
      </c>
      <c r="K72" s="106"/>
      <c r="L72" s="107"/>
    </row>
    <row r="73" spans="1:12" ht="17.25" customHeight="1" x14ac:dyDescent="0.2">
      <c r="A73" s="71">
        <v>26</v>
      </c>
      <c r="B73" s="98">
        <v>90</v>
      </c>
      <c r="C73" s="99">
        <v>10078944745</v>
      </c>
      <c r="D73" s="124" t="s">
        <v>223</v>
      </c>
      <c r="E73" s="125" t="s">
        <v>120</v>
      </c>
      <c r="F73" s="100" t="s">
        <v>26</v>
      </c>
      <c r="G73" s="126" t="s">
        <v>164</v>
      </c>
      <c r="H73" s="201">
        <v>1.5516203703703704E-2</v>
      </c>
      <c r="I73" s="205">
        <f>H73-$H$23</f>
        <v>1.9467592592592592E-3</v>
      </c>
      <c r="J73" s="117">
        <f>IFERROR($J$19*3600/(HOUR(H73)*3600+MINUTE(H73)*60+SECOND(H73)),"")</f>
        <v>40.268456375838923</v>
      </c>
      <c r="K73" s="101"/>
      <c r="L73" s="102"/>
    </row>
    <row r="74" spans="1:12" ht="17.25" customHeight="1" thickBot="1" x14ac:dyDescent="0.25">
      <c r="A74" s="69">
        <f t="shared" ref="A74:A114" si="23">A73</f>
        <v>26</v>
      </c>
      <c r="B74" s="103">
        <v>93</v>
      </c>
      <c r="C74" s="104">
        <v>10096458194</v>
      </c>
      <c r="D74" s="127" t="s">
        <v>224</v>
      </c>
      <c r="E74" s="128" t="s">
        <v>121</v>
      </c>
      <c r="F74" s="105" t="s">
        <v>30</v>
      </c>
      <c r="G74" s="110" t="str">
        <f>G73</f>
        <v>Саратовская область</v>
      </c>
      <c r="H74" s="202">
        <f>H73</f>
        <v>1.5516203703703704E-2</v>
      </c>
      <c r="I74" s="202">
        <f>I73</f>
        <v>1.9467592592592592E-3</v>
      </c>
      <c r="J74" s="114">
        <f>J73</f>
        <v>40.268456375838923</v>
      </c>
      <c r="K74" s="106"/>
      <c r="L74" s="107"/>
    </row>
    <row r="75" spans="1:12" ht="17.25" customHeight="1" x14ac:dyDescent="0.2">
      <c r="A75" s="71">
        <v>27</v>
      </c>
      <c r="B75" s="98">
        <v>61</v>
      </c>
      <c r="C75" s="99">
        <v>10083179096</v>
      </c>
      <c r="D75" s="124" t="s">
        <v>225</v>
      </c>
      <c r="E75" s="125" t="s">
        <v>125</v>
      </c>
      <c r="F75" s="100" t="s">
        <v>26</v>
      </c>
      <c r="G75" s="126" t="s">
        <v>162</v>
      </c>
      <c r="H75" s="201">
        <v>1.5555555555555553E-2</v>
      </c>
      <c r="I75" s="205">
        <f>H75-$H$23</f>
        <v>1.9861111111111086E-3</v>
      </c>
      <c r="J75" s="117">
        <f>IFERROR($J$19*3600/(HOUR(H75)*3600+MINUTE(H75)*60+SECOND(H75)),"")</f>
        <v>40.178571428571431</v>
      </c>
      <c r="K75" s="101"/>
      <c r="L75" s="102"/>
    </row>
    <row r="76" spans="1:12" ht="17.25" customHeight="1" thickBot="1" x14ac:dyDescent="0.25">
      <c r="A76" s="69">
        <f t="shared" ref="A76:A114" si="24">A75</f>
        <v>27</v>
      </c>
      <c r="B76" s="103">
        <v>62</v>
      </c>
      <c r="C76" s="104">
        <v>10083185867</v>
      </c>
      <c r="D76" s="127" t="s">
        <v>226</v>
      </c>
      <c r="E76" s="128" t="s">
        <v>75</v>
      </c>
      <c r="F76" s="105" t="s">
        <v>26</v>
      </c>
      <c r="G76" s="110" t="str">
        <f>G75</f>
        <v>Тюменская область</v>
      </c>
      <c r="H76" s="202">
        <f>H75</f>
        <v>1.5555555555555553E-2</v>
      </c>
      <c r="I76" s="202">
        <f>I75</f>
        <v>1.9861111111111086E-3</v>
      </c>
      <c r="J76" s="114">
        <f>J75</f>
        <v>40.178571428571431</v>
      </c>
      <c r="K76" s="106"/>
      <c r="L76" s="107"/>
    </row>
    <row r="77" spans="1:12" ht="17.25" customHeight="1" x14ac:dyDescent="0.2">
      <c r="A77" s="71">
        <v>28</v>
      </c>
      <c r="B77" s="98">
        <v>76</v>
      </c>
      <c r="C77" s="99">
        <v>10104925082</v>
      </c>
      <c r="D77" s="124" t="s">
        <v>227</v>
      </c>
      <c r="E77" s="125" t="s">
        <v>126</v>
      </c>
      <c r="F77" s="100" t="s">
        <v>43</v>
      </c>
      <c r="G77" s="126" t="s">
        <v>42</v>
      </c>
      <c r="H77" s="201">
        <v>1.5737268518518518E-2</v>
      </c>
      <c r="I77" s="205">
        <f>H77-$H$23</f>
        <v>2.1678240740740738E-3</v>
      </c>
      <c r="J77" s="117">
        <f>IFERROR($J$19*3600/(HOUR(H77)*3600+MINUTE(H77)*60+SECOND(H77)),"")</f>
        <v>39.705882352941174</v>
      </c>
      <c r="K77" s="101"/>
      <c r="L77" s="102"/>
    </row>
    <row r="78" spans="1:12" ht="17.25" customHeight="1" thickBot="1" x14ac:dyDescent="0.25">
      <c r="A78" s="69">
        <f t="shared" ref="A78:A114" si="25">A77</f>
        <v>28</v>
      </c>
      <c r="B78" s="103">
        <v>70</v>
      </c>
      <c r="C78" s="104">
        <v>10104990558</v>
      </c>
      <c r="D78" s="127" t="s">
        <v>228</v>
      </c>
      <c r="E78" s="128" t="s">
        <v>127</v>
      </c>
      <c r="F78" s="105" t="s">
        <v>43</v>
      </c>
      <c r="G78" s="110" t="str">
        <f>G77</f>
        <v>Самарская область</v>
      </c>
      <c r="H78" s="202">
        <f>H77</f>
        <v>1.5737268518518518E-2</v>
      </c>
      <c r="I78" s="202">
        <f>I77</f>
        <v>2.1678240740740738E-3</v>
      </c>
      <c r="J78" s="114">
        <f>J77</f>
        <v>39.705882352941174</v>
      </c>
      <c r="K78" s="106"/>
      <c r="L78" s="107"/>
    </row>
    <row r="79" spans="1:12" ht="17.25" customHeight="1" x14ac:dyDescent="0.2">
      <c r="A79" s="71">
        <v>29</v>
      </c>
      <c r="B79" s="98">
        <v>73</v>
      </c>
      <c r="C79" s="99">
        <v>10097306138</v>
      </c>
      <c r="D79" s="124" t="s">
        <v>229</v>
      </c>
      <c r="E79" s="125" t="s">
        <v>128</v>
      </c>
      <c r="F79" s="100" t="s">
        <v>26</v>
      </c>
      <c r="G79" s="126" t="s">
        <v>42</v>
      </c>
      <c r="H79" s="201">
        <v>1.5813657407407408E-2</v>
      </c>
      <c r="I79" s="205">
        <f>H79-$H$23</f>
        <v>2.2442129629629635E-3</v>
      </c>
      <c r="J79" s="117">
        <f>IFERROR($J$19*3600/(HOUR(H79)*3600+MINUTE(H79)*60+SECOND(H79)),"")</f>
        <v>39.53147877013177</v>
      </c>
      <c r="K79" s="101"/>
      <c r="L79" s="102"/>
    </row>
    <row r="80" spans="1:12" ht="17.25" customHeight="1" thickBot="1" x14ac:dyDescent="0.25">
      <c r="A80" s="69">
        <f t="shared" ref="A80:A114" si="26">A79</f>
        <v>29</v>
      </c>
      <c r="B80" s="103">
        <v>77</v>
      </c>
      <c r="C80" s="104">
        <v>10097304219</v>
      </c>
      <c r="D80" s="127" t="s">
        <v>230</v>
      </c>
      <c r="E80" s="128" t="s">
        <v>129</v>
      </c>
      <c r="F80" s="105" t="s">
        <v>26</v>
      </c>
      <c r="G80" s="110" t="str">
        <f>G79</f>
        <v>Самарская область</v>
      </c>
      <c r="H80" s="202">
        <f>H79</f>
        <v>1.5813657407407408E-2</v>
      </c>
      <c r="I80" s="202">
        <f>I79</f>
        <v>2.2442129629629635E-3</v>
      </c>
      <c r="J80" s="114">
        <f>J79</f>
        <v>39.53147877013177</v>
      </c>
      <c r="K80" s="106"/>
      <c r="L80" s="107"/>
    </row>
    <row r="81" spans="1:12" ht="17.25" customHeight="1" x14ac:dyDescent="0.2">
      <c r="A81" s="71">
        <v>30</v>
      </c>
      <c r="B81" s="98">
        <v>57</v>
      </c>
      <c r="C81" s="99">
        <v>10089768531</v>
      </c>
      <c r="D81" s="124" t="s">
        <v>231</v>
      </c>
      <c r="E81" s="125" t="s">
        <v>130</v>
      </c>
      <c r="F81" s="100" t="s">
        <v>43</v>
      </c>
      <c r="G81" s="126" t="s">
        <v>162</v>
      </c>
      <c r="H81" s="201">
        <v>1.5921296296296298E-2</v>
      </c>
      <c r="I81" s="205">
        <f>H81-$H$23</f>
        <v>2.3518518518518532E-3</v>
      </c>
      <c r="J81" s="117">
        <f>IFERROR($J$19*3600/(HOUR(H81)*3600+MINUTE(H81)*60+SECOND(H81)),"")</f>
        <v>39.244186046511629</v>
      </c>
      <c r="K81" s="101"/>
      <c r="L81" s="102"/>
    </row>
    <row r="82" spans="1:12" ht="17.25" customHeight="1" thickBot="1" x14ac:dyDescent="0.25">
      <c r="A82" s="69">
        <f t="shared" ref="A82:A114" si="27">A81</f>
        <v>30</v>
      </c>
      <c r="B82" s="103">
        <v>56</v>
      </c>
      <c r="C82" s="104">
        <v>10105797981</v>
      </c>
      <c r="D82" s="127" t="s">
        <v>232</v>
      </c>
      <c r="E82" s="128" t="s">
        <v>131</v>
      </c>
      <c r="F82" s="105" t="s">
        <v>43</v>
      </c>
      <c r="G82" s="110" t="str">
        <f>G81</f>
        <v>Тюменская область</v>
      </c>
      <c r="H82" s="202">
        <f>H81</f>
        <v>1.5921296296296298E-2</v>
      </c>
      <c r="I82" s="202">
        <f>I81</f>
        <v>2.3518518518518532E-3</v>
      </c>
      <c r="J82" s="114">
        <f>J81</f>
        <v>39.244186046511629</v>
      </c>
      <c r="K82" s="106"/>
      <c r="L82" s="107"/>
    </row>
    <row r="83" spans="1:12" ht="17.25" customHeight="1" x14ac:dyDescent="0.2">
      <c r="A83" s="71">
        <v>31</v>
      </c>
      <c r="B83" s="98">
        <v>25</v>
      </c>
      <c r="C83" s="99">
        <v>10119354642</v>
      </c>
      <c r="D83" s="124" t="s">
        <v>233</v>
      </c>
      <c r="E83" s="125" t="s">
        <v>132</v>
      </c>
      <c r="F83" s="100" t="s">
        <v>43</v>
      </c>
      <c r="G83" s="126" t="s">
        <v>167</v>
      </c>
      <c r="H83" s="201">
        <v>1.5924768518518515E-2</v>
      </c>
      <c r="I83" s="205">
        <f>H83-$H$23</f>
        <v>2.3553240740740704E-3</v>
      </c>
      <c r="J83" s="117">
        <f>IFERROR($J$19*3600/(HOUR(H83)*3600+MINUTE(H83)*60+SECOND(H83)),"")</f>
        <v>39.244186046511629</v>
      </c>
      <c r="K83" s="101"/>
      <c r="L83" s="102"/>
    </row>
    <row r="84" spans="1:12" ht="17.25" customHeight="1" thickBot="1" x14ac:dyDescent="0.25">
      <c r="A84" s="69">
        <f t="shared" ref="A84:A114" si="28">A83</f>
        <v>31</v>
      </c>
      <c r="B84" s="103">
        <v>26</v>
      </c>
      <c r="C84" s="104">
        <v>10119582691</v>
      </c>
      <c r="D84" s="127" t="s">
        <v>234</v>
      </c>
      <c r="E84" s="128" t="s">
        <v>133</v>
      </c>
      <c r="F84" s="105" t="s">
        <v>43</v>
      </c>
      <c r="G84" s="110" t="str">
        <f>G83</f>
        <v>Ростовская область</v>
      </c>
      <c r="H84" s="202">
        <f>H83</f>
        <v>1.5924768518518515E-2</v>
      </c>
      <c r="I84" s="202">
        <f>I83</f>
        <v>2.3553240740740704E-3</v>
      </c>
      <c r="J84" s="114">
        <f>J83</f>
        <v>39.244186046511629</v>
      </c>
      <c r="K84" s="106"/>
      <c r="L84" s="107"/>
    </row>
    <row r="85" spans="1:12" ht="17.25" customHeight="1" x14ac:dyDescent="0.2">
      <c r="A85" s="71">
        <v>32</v>
      </c>
      <c r="B85" s="98">
        <v>66</v>
      </c>
      <c r="C85" s="99">
        <v>10096408987</v>
      </c>
      <c r="D85" s="124" t="s">
        <v>235</v>
      </c>
      <c r="E85" s="125" t="s">
        <v>134</v>
      </c>
      <c r="F85" s="100" t="s">
        <v>43</v>
      </c>
      <c r="G85" s="126" t="s">
        <v>42</v>
      </c>
      <c r="H85" s="201">
        <v>1.6076388888888887E-2</v>
      </c>
      <c r="I85" s="205">
        <f>H85-$H$23</f>
        <v>2.5069444444444419E-3</v>
      </c>
      <c r="J85" s="117">
        <f>IFERROR($J$19*3600/(HOUR(H85)*3600+MINUTE(H85)*60+SECOND(H85)),"")</f>
        <v>38.876889848812098</v>
      </c>
      <c r="K85" s="101"/>
      <c r="L85" s="102"/>
    </row>
    <row r="86" spans="1:12" ht="17.25" customHeight="1" thickBot="1" x14ac:dyDescent="0.25">
      <c r="A86" s="69">
        <f t="shared" ref="A86:A114" si="29">A85</f>
        <v>32</v>
      </c>
      <c r="B86" s="103">
        <v>67</v>
      </c>
      <c r="C86" s="104">
        <v>10083910842</v>
      </c>
      <c r="D86" s="127" t="s">
        <v>236</v>
      </c>
      <c r="E86" s="128" t="s">
        <v>135</v>
      </c>
      <c r="F86" s="105" t="s">
        <v>43</v>
      </c>
      <c r="G86" s="110" t="str">
        <f>G85</f>
        <v>Самарская область</v>
      </c>
      <c r="H86" s="202">
        <f>H85</f>
        <v>1.6076388888888887E-2</v>
      </c>
      <c r="I86" s="202">
        <f>I85</f>
        <v>2.5069444444444419E-3</v>
      </c>
      <c r="J86" s="114">
        <f>J85</f>
        <v>38.876889848812098</v>
      </c>
      <c r="K86" s="106"/>
      <c r="L86" s="107"/>
    </row>
    <row r="87" spans="1:12" ht="17.25" customHeight="1" x14ac:dyDescent="0.2">
      <c r="A87" s="71">
        <v>33</v>
      </c>
      <c r="B87" s="98">
        <v>88</v>
      </c>
      <c r="C87" s="99">
        <v>10091437234</v>
      </c>
      <c r="D87" s="124" t="s">
        <v>237</v>
      </c>
      <c r="E87" s="125" t="s">
        <v>108</v>
      </c>
      <c r="F87" s="100" t="s">
        <v>30</v>
      </c>
      <c r="G87" s="126" t="s">
        <v>164</v>
      </c>
      <c r="H87" s="201">
        <v>1.6085648148148148E-2</v>
      </c>
      <c r="I87" s="205">
        <f>H87-$H$23</f>
        <v>2.5162037037037028E-3</v>
      </c>
      <c r="J87" s="117">
        <f>IFERROR($J$19*3600/(HOUR(H87)*3600+MINUTE(H87)*60+SECOND(H87)),"")</f>
        <v>38.848920863309353</v>
      </c>
      <c r="K87" s="101"/>
      <c r="L87" s="102"/>
    </row>
    <row r="88" spans="1:12" ht="17.25" customHeight="1" thickBot="1" x14ac:dyDescent="0.25">
      <c r="A88" s="69">
        <f t="shared" ref="A88:A114" si="30">A87</f>
        <v>33</v>
      </c>
      <c r="B88" s="103">
        <v>91</v>
      </c>
      <c r="C88" s="104">
        <v>10107339978</v>
      </c>
      <c r="D88" s="127" t="s">
        <v>238</v>
      </c>
      <c r="E88" s="128" t="s">
        <v>136</v>
      </c>
      <c r="F88" s="105" t="s">
        <v>26</v>
      </c>
      <c r="G88" s="110" t="str">
        <f>G87</f>
        <v>Саратовская область</v>
      </c>
      <c r="H88" s="202">
        <f>H87</f>
        <v>1.6085648148148148E-2</v>
      </c>
      <c r="I88" s="202">
        <f>I87</f>
        <v>2.5162037037037028E-3</v>
      </c>
      <c r="J88" s="114">
        <f>J87</f>
        <v>38.848920863309353</v>
      </c>
      <c r="K88" s="106"/>
      <c r="L88" s="107"/>
    </row>
    <row r="89" spans="1:12" ht="17.25" customHeight="1" x14ac:dyDescent="0.2">
      <c r="A89" s="71">
        <v>34</v>
      </c>
      <c r="B89" s="98">
        <v>35</v>
      </c>
      <c r="C89" s="99">
        <v>10091971845</v>
      </c>
      <c r="D89" s="124" t="s">
        <v>239</v>
      </c>
      <c r="E89" s="125" t="s">
        <v>139</v>
      </c>
      <c r="F89" s="100" t="s">
        <v>43</v>
      </c>
      <c r="G89" s="126" t="s">
        <v>38</v>
      </c>
      <c r="H89" s="201">
        <v>1.6177083333333335E-2</v>
      </c>
      <c r="I89" s="205">
        <f>H89-$H$23</f>
        <v>2.6076388888888902E-3</v>
      </c>
      <c r="J89" s="117">
        <f>IFERROR($J$19*3600/(HOUR(H89)*3600+MINUTE(H89)*60+SECOND(H89)),"")</f>
        <v>38.626609442060087</v>
      </c>
      <c r="K89" s="101"/>
      <c r="L89" s="102"/>
    </row>
    <row r="90" spans="1:12" ht="17.25" customHeight="1" thickBot="1" x14ac:dyDescent="0.25">
      <c r="A90" s="69">
        <f t="shared" ref="A90:A114" si="31">A89</f>
        <v>34</v>
      </c>
      <c r="B90" s="103">
        <v>37</v>
      </c>
      <c r="C90" s="104">
        <v>10092389248</v>
      </c>
      <c r="D90" s="127" t="s">
        <v>240</v>
      </c>
      <c r="E90" s="128" t="s">
        <v>140</v>
      </c>
      <c r="F90" s="105" t="s">
        <v>44</v>
      </c>
      <c r="G90" s="110" t="str">
        <f>G89</f>
        <v>Свердловская область</v>
      </c>
      <c r="H90" s="202">
        <f>H89</f>
        <v>1.6177083333333335E-2</v>
      </c>
      <c r="I90" s="202">
        <f>I89</f>
        <v>2.6076388888888902E-3</v>
      </c>
      <c r="J90" s="114">
        <f>J89</f>
        <v>38.626609442060087</v>
      </c>
      <c r="K90" s="106"/>
      <c r="L90" s="107"/>
    </row>
    <row r="91" spans="1:12" ht="17.25" customHeight="1" x14ac:dyDescent="0.2">
      <c r="A91" s="71">
        <v>35</v>
      </c>
      <c r="B91" s="98">
        <v>4</v>
      </c>
      <c r="C91" s="99">
        <v>10089250791</v>
      </c>
      <c r="D91" s="124" t="s">
        <v>241</v>
      </c>
      <c r="E91" s="125" t="s">
        <v>97</v>
      </c>
      <c r="F91" s="100" t="s">
        <v>30</v>
      </c>
      <c r="G91" s="126" t="s">
        <v>161</v>
      </c>
      <c r="H91" s="201">
        <v>1.6322916666666666E-2</v>
      </c>
      <c r="I91" s="205">
        <f>H91-$H$23</f>
        <v>2.7534722222222214E-3</v>
      </c>
      <c r="J91" s="117">
        <f>IFERROR($J$19*3600/(HOUR(H91)*3600+MINUTE(H91)*60+SECOND(H91)),"")</f>
        <v>38.297872340425535</v>
      </c>
      <c r="K91" s="101"/>
      <c r="L91" s="102"/>
    </row>
    <row r="92" spans="1:12" ht="17.25" customHeight="1" thickBot="1" x14ac:dyDescent="0.25">
      <c r="A92" s="69">
        <f t="shared" ref="A92:A114" si="32">A91</f>
        <v>35</v>
      </c>
      <c r="B92" s="103">
        <v>6</v>
      </c>
      <c r="C92" s="104">
        <v>10119055457</v>
      </c>
      <c r="D92" s="127" t="s">
        <v>242</v>
      </c>
      <c r="E92" s="128" t="s">
        <v>141</v>
      </c>
      <c r="F92" s="105" t="s">
        <v>43</v>
      </c>
      <c r="G92" s="110" t="str">
        <f>G91</f>
        <v>Республика Татарстан</v>
      </c>
      <c r="H92" s="202">
        <f>H91</f>
        <v>1.6322916666666666E-2</v>
      </c>
      <c r="I92" s="202">
        <f>I91</f>
        <v>2.7534722222222214E-3</v>
      </c>
      <c r="J92" s="114">
        <f>J91</f>
        <v>38.297872340425535</v>
      </c>
      <c r="K92" s="106"/>
      <c r="L92" s="107"/>
    </row>
    <row r="93" spans="1:12" ht="17.25" customHeight="1" x14ac:dyDescent="0.2">
      <c r="A93" s="71">
        <v>36</v>
      </c>
      <c r="B93" s="98">
        <v>72</v>
      </c>
      <c r="C93" s="99">
        <v>10113611030</v>
      </c>
      <c r="D93" s="124" t="s">
        <v>243</v>
      </c>
      <c r="E93" s="125" t="s">
        <v>142</v>
      </c>
      <c r="F93" s="100" t="s">
        <v>43</v>
      </c>
      <c r="G93" s="126" t="s">
        <v>42</v>
      </c>
      <c r="H93" s="201">
        <v>1.6456018518518519E-2</v>
      </c>
      <c r="I93" s="205">
        <f>H93-$H$23</f>
        <v>2.8865740740740744E-3</v>
      </c>
      <c r="J93" s="117">
        <f>IFERROR($J$19*3600/(HOUR(H93)*3600+MINUTE(H93)*60+SECOND(H93)),"")</f>
        <v>37.974683544303801</v>
      </c>
      <c r="K93" s="101"/>
      <c r="L93" s="102"/>
    </row>
    <row r="94" spans="1:12" ht="17.25" customHeight="1" thickBot="1" x14ac:dyDescent="0.25">
      <c r="A94" s="69">
        <f t="shared" ref="A94:A114" si="33">A93</f>
        <v>36</v>
      </c>
      <c r="B94" s="103">
        <v>139</v>
      </c>
      <c r="C94" s="104"/>
      <c r="D94" s="127" t="s">
        <v>244</v>
      </c>
      <c r="E94" s="128" t="s">
        <v>143</v>
      </c>
      <c r="F94" s="105" t="s">
        <v>43</v>
      </c>
      <c r="G94" s="110" t="str">
        <f>G93</f>
        <v>Самарская область</v>
      </c>
      <c r="H94" s="202">
        <f>H93</f>
        <v>1.6456018518518519E-2</v>
      </c>
      <c r="I94" s="202">
        <f>I93</f>
        <v>2.8865740740740744E-3</v>
      </c>
      <c r="J94" s="114">
        <f>J93</f>
        <v>37.974683544303801</v>
      </c>
      <c r="K94" s="106"/>
      <c r="L94" s="107"/>
    </row>
    <row r="95" spans="1:12" ht="17.25" customHeight="1" x14ac:dyDescent="0.2">
      <c r="A95" s="71">
        <v>37</v>
      </c>
      <c r="B95" s="98">
        <v>89</v>
      </c>
      <c r="C95" s="99">
        <v>10096431623</v>
      </c>
      <c r="D95" s="124" t="s">
        <v>245</v>
      </c>
      <c r="E95" s="125" t="s">
        <v>144</v>
      </c>
      <c r="F95" s="100" t="s">
        <v>30</v>
      </c>
      <c r="G95" s="126" t="s">
        <v>164</v>
      </c>
      <c r="H95" s="201">
        <v>1.6645833333333332E-2</v>
      </c>
      <c r="I95" s="205">
        <f>H95-$H$23</f>
        <v>3.0763888888888872E-3</v>
      </c>
      <c r="J95" s="117">
        <f>IFERROR($J$19*3600/(HOUR(H95)*3600+MINUTE(H95)*60+SECOND(H95)),"")</f>
        <v>37.552155771905426</v>
      </c>
      <c r="K95" s="101"/>
      <c r="L95" s="102"/>
    </row>
    <row r="96" spans="1:12" ht="17.25" customHeight="1" thickBot="1" x14ac:dyDescent="0.25">
      <c r="A96" s="69">
        <f t="shared" ref="A96:A114" si="34">A95</f>
        <v>37</v>
      </c>
      <c r="B96" s="103">
        <v>143</v>
      </c>
      <c r="C96" s="104"/>
      <c r="D96" s="127" t="s">
        <v>246</v>
      </c>
      <c r="E96" s="128" t="s">
        <v>145</v>
      </c>
      <c r="F96" s="105" t="s">
        <v>44</v>
      </c>
      <c r="G96" s="110" t="str">
        <f>G95</f>
        <v>Саратовская область</v>
      </c>
      <c r="H96" s="202">
        <f>H95</f>
        <v>1.6645833333333332E-2</v>
      </c>
      <c r="I96" s="202">
        <f>I95</f>
        <v>3.0763888888888872E-3</v>
      </c>
      <c r="J96" s="114">
        <f>J95</f>
        <v>37.552155771905426</v>
      </c>
      <c r="K96" s="106"/>
      <c r="L96" s="107"/>
    </row>
    <row r="97" spans="1:12" ht="17.25" customHeight="1" x14ac:dyDescent="0.2">
      <c r="A97" s="71">
        <v>38</v>
      </c>
      <c r="B97" s="98">
        <v>1</v>
      </c>
      <c r="C97" s="99">
        <v>10119067177</v>
      </c>
      <c r="D97" s="124" t="s">
        <v>247</v>
      </c>
      <c r="E97" s="125" t="s">
        <v>92</v>
      </c>
      <c r="F97" s="100" t="s">
        <v>43</v>
      </c>
      <c r="G97" s="126" t="s">
        <v>169</v>
      </c>
      <c r="H97" s="201">
        <v>1.6793981481481483E-2</v>
      </c>
      <c r="I97" s="205">
        <f>H97-$H$23</f>
        <v>3.2245370370370379E-3</v>
      </c>
      <c r="J97" s="117">
        <f>IFERROR($J$19*3600/(HOUR(H97)*3600+MINUTE(H97)*60+SECOND(H97)),"")</f>
        <v>37.215713301171604</v>
      </c>
      <c r="K97" s="101"/>
      <c r="L97" s="102"/>
    </row>
    <row r="98" spans="1:12" ht="17.25" customHeight="1" thickBot="1" x14ac:dyDescent="0.25">
      <c r="A98" s="69">
        <f t="shared" ref="A98:A114" si="35">A97</f>
        <v>38</v>
      </c>
      <c r="B98" s="103">
        <v>2</v>
      </c>
      <c r="C98" s="104">
        <v>10116028552</v>
      </c>
      <c r="D98" s="127" t="s">
        <v>248</v>
      </c>
      <c r="E98" s="128" t="s">
        <v>146</v>
      </c>
      <c r="F98" s="105" t="s">
        <v>43</v>
      </c>
      <c r="G98" s="110" t="str">
        <f>G97</f>
        <v>Воронежская область</v>
      </c>
      <c r="H98" s="202">
        <f>H97</f>
        <v>1.6793981481481483E-2</v>
      </c>
      <c r="I98" s="202">
        <f>I97</f>
        <v>3.2245370370370379E-3</v>
      </c>
      <c r="J98" s="114">
        <f>J97</f>
        <v>37.215713301171604</v>
      </c>
      <c r="K98" s="106"/>
      <c r="L98" s="107"/>
    </row>
    <row r="99" spans="1:12" ht="17.25" customHeight="1" x14ac:dyDescent="0.2">
      <c r="A99" s="71">
        <v>39</v>
      </c>
      <c r="B99" s="98">
        <v>69</v>
      </c>
      <c r="C99" s="99">
        <v>10113559601</v>
      </c>
      <c r="D99" s="124" t="s">
        <v>249</v>
      </c>
      <c r="E99" s="125" t="s">
        <v>147</v>
      </c>
      <c r="F99" s="100" t="s">
        <v>43</v>
      </c>
      <c r="G99" s="126" t="s">
        <v>42</v>
      </c>
      <c r="H99" s="201">
        <v>1.7145833333333336E-2</v>
      </c>
      <c r="I99" s="205">
        <f>H99-$H$23</f>
        <v>3.5763888888888911E-3</v>
      </c>
      <c r="J99" s="117">
        <f>IFERROR($J$19*3600/(HOUR(H99)*3600+MINUTE(H99)*60+SECOND(H99)),"")</f>
        <v>36.46185010128292</v>
      </c>
      <c r="K99" s="101"/>
      <c r="L99" s="102"/>
    </row>
    <row r="100" spans="1:12" ht="17.25" customHeight="1" thickBot="1" x14ac:dyDescent="0.25">
      <c r="A100" s="69">
        <f t="shared" ref="A100:A114" si="36">A99</f>
        <v>39</v>
      </c>
      <c r="B100" s="103">
        <v>68</v>
      </c>
      <c r="C100" s="104">
        <v>10110989701</v>
      </c>
      <c r="D100" s="127" t="s">
        <v>250</v>
      </c>
      <c r="E100" s="128" t="s">
        <v>148</v>
      </c>
      <c r="F100" s="105" t="s">
        <v>43</v>
      </c>
      <c r="G100" s="110" t="str">
        <f>G99</f>
        <v>Самарская область</v>
      </c>
      <c r="H100" s="202">
        <f>H99</f>
        <v>1.7145833333333336E-2</v>
      </c>
      <c r="I100" s="202">
        <f>I99</f>
        <v>3.5763888888888911E-3</v>
      </c>
      <c r="J100" s="114">
        <f>J99</f>
        <v>36.46185010128292</v>
      </c>
      <c r="K100" s="106"/>
      <c r="L100" s="107"/>
    </row>
    <row r="101" spans="1:12" ht="17.25" customHeight="1" x14ac:dyDescent="0.2">
      <c r="A101" s="71">
        <v>40</v>
      </c>
      <c r="B101" s="98">
        <v>157</v>
      </c>
      <c r="C101" s="99">
        <v>10103714909</v>
      </c>
      <c r="D101" s="124" t="s">
        <v>251</v>
      </c>
      <c r="E101" s="125" t="s">
        <v>149</v>
      </c>
      <c r="F101" s="100" t="s">
        <v>43</v>
      </c>
      <c r="G101" s="126" t="s">
        <v>159</v>
      </c>
      <c r="H101" s="201">
        <v>1.8444444444444444E-2</v>
      </c>
      <c r="I101" s="205">
        <f>H101-$H$23</f>
        <v>4.8749999999999991E-3</v>
      </c>
      <c r="J101" s="117">
        <f>IFERROR($J$19*3600/(HOUR(H101)*3600+MINUTE(H101)*60+SECOND(H101)),"")</f>
        <v>33.877038895859471</v>
      </c>
      <c r="K101" s="101"/>
      <c r="L101" s="102"/>
    </row>
    <row r="102" spans="1:12" ht="17.25" customHeight="1" thickBot="1" x14ac:dyDescent="0.25">
      <c r="A102" s="69">
        <f t="shared" ref="A102:A114" si="37">A101</f>
        <v>40</v>
      </c>
      <c r="B102" s="103">
        <v>114</v>
      </c>
      <c r="C102" s="104"/>
      <c r="D102" s="127" t="s">
        <v>252</v>
      </c>
      <c r="E102" s="128" t="s">
        <v>150</v>
      </c>
      <c r="F102" s="105" t="s">
        <v>43</v>
      </c>
      <c r="G102" s="110" t="str">
        <f>G101</f>
        <v>Москва</v>
      </c>
      <c r="H102" s="202">
        <f>H101</f>
        <v>1.8444444444444444E-2</v>
      </c>
      <c r="I102" s="202">
        <f>I101</f>
        <v>4.8749999999999991E-3</v>
      </c>
      <c r="J102" s="114">
        <f>J101</f>
        <v>33.877038895859471</v>
      </c>
      <c r="K102" s="106"/>
      <c r="L102" s="107"/>
    </row>
    <row r="103" spans="1:12" ht="17.25" customHeight="1" x14ac:dyDescent="0.2">
      <c r="A103" s="71">
        <v>41</v>
      </c>
      <c r="B103" s="98">
        <v>18</v>
      </c>
      <c r="C103" s="99">
        <v>10119245619</v>
      </c>
      <c r="D103" s="124" t="s">
        <v>253</v>
      </c>
      <c r="E103" s="125" t="s">
        <v>151</v>
      </c>
      <c r="F103" s="100" t="s">
        <v>43</v>
      </c>
      <c r="G103" s="126" t="s">
        <v>166</v>
      </c>
      <c r="H103" s="201">
        <v>1.9001157407407408E-2</v>
      </c>
      <c r="I103" s="205">
        <f>H103-$H$23</f>
        <v>5.4317129629629628E-3</v>
      </c>
      <c r="J103" s="117">
        <f>IFERROR($J$19*3600/(HOUR(H103)*3600+MINUTE(H103)*60+SECOND(H103)),"")</f>
        <v>32.886723507917175</v>
      </c>
      <c r="K103" s="101"/>
      <c r="L103" s="102"/>
    </row>
    <row r="104" spans="1:12" ht="17.25" customHeight="1" thickBot="1" x14ac:dyDescent="0.25">
      <c r="A104" s="69">
        <f t="shared" ref="A104:A114" si="38">A103</f>
        <v>41</v>
      </c>
      <c r="B104" s="103">
        <v>20</v>
      </c>
      <c r="C104" s="104">
        <v>10119245215</v>
      </c>
      <c r="D104" s="127" t="s">
        <v>254</v>
      </c>
      <c r="E104" s="128" t="s">
        <v>152</v>
      </c>
      <c r="F104" s="105" t="s">
        <v>43</v>
      </c>
      <c r="G104" s="110" t="str">
        <f>G103</f>
        <v>Ульяновская область</v>
      </c>
      <c r="H104" s="202">
        <f>H103</f>
        <v>1.9001157407407408E-2</v>
      </c>
      <c r="I104" s="202">
        <f>I103</f>
        <v>5.4317129629629628E-3</v>
      </c>
      <c r="J104" s="114">
        <f>J103</f>
        <v>32.886723507917175</v>
      </c>
      <c r="K104" s="106"/>
      <c r="L104" s="107"/>
    </row>
    <row r="105" spans="1:12" ht="17.25" customHeight="1" x14ac:dyDescent="0.2">
      <c r="A105" s="71">
        <v>42</v>
      </c>
      <c r="B105" s="98">
        <v>16</v>
      </c>
      <c r="C105" s="99">
        <v>10098741940</v>
      </c>
      <c r="D105" s="124" t="s">
        <v>255</v>
      </c>
      <c r="E105" s="125" t="s">
        <v>153</v>
      </c>
      <c r="F105" s="100" t="s">
        <v>43</v>
      </c>
      <c r="G105" s="126" t="s">
        <v>166</v>
      </c>
      <c r="H105" s="201">
        <v>2.3364583333333338E-2</v>
      </c>
      <c r="I105" s="205">
        <f>H105-$H$23</f>
        <v>9.7951388888888932E-3</v>
      </c>
      <c r="J105" s="117">
        <f>IFERROR($J$19*3600/(HOUR(H105)*3600+MINUTE(H105)*60+SECOND(H105)),"")</f>
        <v>26.745913818722141</v>
      </c>
      <c r="K105" s="101"/>
      <c r="L105" s="102"/>
    </row>
    <row r="106" spans="1:12" ht="17.25" customHeight="1" thickBot="1" x14ac:dyDescent="0.25">
      <c r="A106" s="69">
        <f t="shared" ref="A106:A114" si="39">A105</f>
        <v>42</v>
      </c>
      <c r="B106" s="103">
        <v>15</v>
      </c>
      <c r="C106" s="104">
        <v>10076267343</v>
      </c>
      <c r="D106" s="127" t="s">
        <v>256</v>
      </c>
      <c r="E106" s="128" t="s">
        <v>154</v>
      </c>
      <c r="F106" s="105" t="s">
        <v>43</v>
      </c>
      <c r="G106" s="110" t="str">
        <f>G105</f>
        <v>Ульяновская область</v>
      </c>
      <c r="H106" s="202">
        <f>H105</f>
        <v>2.3364583333333338E-2</v>
      </c>
      <c r="I106" s="202">
        <f>I105</f>
        <v>9.7951388888888932E-3</v>
      </c>
      <c r="J106" s="114">
        <f>J105</f>
        <v>26.745913818722141</v>
      </c>
      <c r="K106" s="106"/>
      <c r="L106" s="107"/>
    </row>
    <row r="107" spans="1:12" ht="17.25" customHeight="1" x14ac:dyDescent="0.2">
      <c r="A107" s="71">
        <v>43</v>
      </c>
      <c r="B107" s="98">
        <v>17</v>
      </c>
      <c r="C107" s="99">
        <v>10119617855</v>
      </c>
      <c r="D107" s="124" t="s">
        <v>257</v>
      </c>
      <c r="E107" s="125" t="s">
        <v>155</v>
      </c>
      <c r="F107" s="100" t="s">
        <v>43</v>
      </c>
      <c r="G107" s="126" t="s">
        <v>166</v>
      </c>
      <c r="H107" s="201">
        <v>2.3396990740740743E-2</v>
      </c>
      <c r="I107" s="205">
        <f>H107-$H$23</f>
        <v>9.8275462962962978E-3</v>
      </c>
      <c r="J107" s="117">
        <f>IFERROR($J$19*3600/(HOUR(H107)*3600+MINUTE(H107)*60+SECOND(H107)),"")</f>
        <v>26.706231454005934</v>
      </c>
      <c r="K107" s="101"/>
      <c r="L107" s="102"/>
    </row>
    <row r="108" spans="1:12" ht="17.25" customHeight="1" thickBot="1" x14ac:dyDescent="0.25">
      <c r="A108" s="69">
        <f t="shared" ref="A108:A114" si="40">A107</f>
        <v>43</v>
      </c>
      <c r="B108" s="103">
        <v>19</v>
      </c>
      <c r="C108" s="104"/>
      <c r="D108" s="127" t="s">
        <v>258</v>
      </c>
      <c r="E108" s="128" t="s">
        <v>156</v>
      </c>
      <c r="F108" s="105" t="s">
        <v>43</v>
      </c>
      <c r="G108" s="110" t="str">
        <f>G107</f>
        <v>Ульяновская область</v>
      </c>
      <c r="H108" s="202">
        <f>H107</f>
        <v>2.3396990740740743E-2</v>
      </c>
      <c r="I108" s="202">
        <f>I107</f>
        <v>9.8275462962962978E-3</v>
      </c>
      <c r="J108" s="114">
        <f>J107</f>
        <v>26.706231454005934</v>
      </c>
      <c r="K108" s="106"/>
      <c r="L108" s="107"/>
    </row>
    <row r="109" spans="1:12" ht="17.25" customHeight="1" x14ac:dyDescent="0.2">
      <c r="A109" s="71" t="s">
        <v>122</v>
      </c>
      <c r="B109" s="98">
        <v>30</v>
      </c>
      <c r="C109" s="99">
        <v>10081049544</v>
      </c>
      <c r="D109" s="124" t="s">
        <v>259</v>
      </c>
      <c r="E109" s="125" t="s">
        <v>157</v>
      </c>
      <c r="F109" s="100" t="s">
        <v>26</v>
      </c>
      <c r="G109" s="126" t="s">
        <v>159</v>
      </c>
      <c r="H109" s="201">
        <v>1.3756944444444445E-2</v>
      </c>
      <c r="I109" s="205">
        <f>H109-$H$23</f>
        <v>1.8750000000000017E-4</v>
      </c>
      <c r="J109" s="117">
        <f>IFERROR($J$19*3600/(HOUR(H109)*3600+MINUTE(H109)*60+SECOND(H109)),"")</f>
        <v>45.416316232127841</v>
      </c>
      <c r="K109" s="101"/>
      <c r="L109" s="102"/>
    </row>
    <row r="110" spans="1:12" ht="17.25" customHeight="1" thickBot="1" x14ac:dyDescent="0.25">
      <c r="A110" s="69" t="str">
        <f>A109</f>
        <v>ВК</v>
      </c>
      <c r="B110" s="103">
        <v>141</v>
      </c>
      <c r="C110" s="104">
        <v>10091275667</v>
      </c>
      <c r="D110" s="127" t="s">
        <v>260</v>
      </c>
      <c r="E110" s="128" t="s">
        <v>158</v>
      </c>
      <c r="F110" s="105" t="s">
        <v>43</v>
      </c>
      <c r="G110" s="200" t="s">
        <v>42</v>
      </c>
      <c r="H110" s="202">
        <f>H109</f>
        <v>1.3756944444444445E-2</v>
      </c>
      <c r="I110" s="202">
        <f>I109</f>
        <v>1.8750000000000017E-4</v>
      </c>
      <c r="J110" s="114">
        <f>J109</f>
        <v>45.416316232127841</v>
      </c>
      <c r="K110" s="106"/>
      <c r="L110" s="107"/>
    </row>
    <row r="111" spans="1:12" ht="17.25" customHeight="1" x14ac:dyDescent="0.2">
      <c r="A111" s="71" t="s">
        <v>122</v>
      </c>
      <c r="B111" s="98">
        <v>22</v>
      </c>
      <c r="C111" s="99">
        <v>10081412080</v>
      </c>
      <c r="D111" s="124" t="s">
        <v>261</v>
      </c>
      <c r="E111" s="125" t="s">
        <v>123</v>
      </c>
      <c r="F111" s="100" t="s">
        <v>26</v>
      </c>
      <c r="G111" s="126" t="s">
        <v>52</v>
      </c>
      <c r="H111" s="201">
        <v>1.5459490740740741E-2</v>
      </c>
      <c r="I111" s="205">
        <f>H111-$H$23</f>
        <v>1.8900462962962959E-3</v>
      </c>
      <c r="J111" s="117">
        <f>IFERROR($J$19*3600/(HOUR(H111)*3600+MINUTE(H111)*60+SECOND(H111)),"")</f>
        <v>40.419161676646709</v>
      </c>
      <c r="K111" s="101"/>
      <c r="L111" s="102"/>
    </row>
    <row r="112" spans="1:12" ht="17.25" customHeight="1" thickBot="1" x14ac:dyDescent="0.25">
      <c r="A112" s="69" t="str">
        <f t="shared" ref="A112:A114" si="41">A111</f>
        <v>ВК</v>
      </c>
      <c r="B112" s="103">
        <v>36</v>
      </c>
      <c r="C112" s="104">
        <v>10083942871</v>
      </c>
      <c r="D112" s="127" t="s">
        <v>262</v>
      </c>
      <c r="E112" s="128" t="s">
        <v>124</v>
      </c>
      <c r="F112" s="105" t="s">
        <v>30</v>
      </c>
      <c r="G112" s="200" t="s">
        <v>38</v>
      </c>
      <c r="H112" s="202">
        <f>H111</f>
        <v>1.5459490740740741E-2</v>
      </c>
      <c r="I112" s="202">
        <f>I111</f>
        <v>1.8900462962962959E-3</v>
      </c>
      <c r="J112" s="114">
        <f>J111</f>
        <v>40.419161676646709</v>
      </c>
      <c r="K112" s="106"/>
      <c r="L112" s="107"/>
    </row>
    <row r="113" spans="1:12" ht="17.25" customHeight="1" x14ac:dyDescent="0.2">
      <c r="A113" s="71" t="s">
        <v>122</v>
      </c>
      <c r="B113" s="98">
        <v>46</v>
      </c>
      <c r="C113" s="99">
        <v>10090041141</v>
      </c>
      <c r="D113" s="124" t="s">
        <v>263</v>
      </c>
      <c r="E113" s="125" t="s">
        <v>137</v>
      </c>
      <c r="F113" s="100" t="s">
        <v>43</v>
      </c>
      <c r="G113" s="126" t="s">
        <v>38</v>
      </c>
      <c r="H113" s="201">
        <v>1.6150462962962964E-2</v>
      </c>
      <c r="I113" s="205">
        <f>H113-$H$23</f>
        <v>2.5810185185185189E-3</v>
      </c>
      <c r="J113" s="117">
        <f>IFERROR($J$19*3600/(HOUR(H113)*3600+MINUTE(H113)*60+SECOND(H113)),"")</f>
        <v>38.70967741935484</v>
      </c>
      <c r="K113" s="101"/>
      <c r="L113" s="102"/>
    </row>
    <row r="114" spans="1:12" ht="17.25" customHeight="1" thickBot="1" x14ac:dyDescent="0.25">
      <c r="A114" s="69" t="str">
        <f t="shared" ref="A114" si="42">A113</f>
        <v>ВК</v>
      </c>
      <c r="B114" s="103">
        <v>55</v>
      </c>
      <c r="C114" s="104">
        <v>10108127496</v>
      </c>
      <c r="D114" s="127" t="s">
        <v>264</v>
      </c>
      <c r="E114" s="128" t="s">
        <v>138</v>
      </c>
      <c r="F114" s="105" t="s">
        <v>43</v>
      </c>
      <c r="G114" s="200" t="s">
        <v>170</v>
      </c>
      <c r="H114" s="202">
        <f>H113</f>
        <v>1.6150462962962964E-2</v>
      </c>
      <c r="I114" s="202">
        <f>I113</f>
        <v>2.5810185185185189E-3</v>
      </c>
      <c r="J114" s="114">
        <f>J113</f>
        <v>38.70967741935484</v>
      </c>
      <c r="K114" s="106"/>
      <c r="L114" s="107"/>
    </row>
    <row r="115" spans="1:12" ht="5.25" customHeight="1" thickBot="1" x14ac:dyDescent="0.25">
      <c r="A115" s="32"/>
      <c r="B115" s="33"/>
      <c r="C115" s="33"/>
      <c r="D115" s="1"/>
      <c r="E115" s="34"/>
      <c r="F115" s="20"/>
      <c r="G115" s="20"/>
      <c r="H115" s="35"/>
      <c r="I115" s="36"/>
      <c r="J115" s="37"/>
      <c r="K115" s="36"/>
      <c r="L115" s="36"/>
    </row>
    <row r="116" spans="1:12" ht="15.75" thickTop="1" x14ac:dyDescent="0.2">
      <c r="A116" s="182" t="s">
        <v>5</v>
      </c>
      <c r="B116" s="183"/>
      <c r="C116" s="183"/>
      <c r="D116" s="183"/>
      <c r="E116" s="83"/>
      <c r="F116" s="83"/>
      <c r="G116" s="183" t="s">
        <v>39</v>
      </c>
      <c r="H116" s="183"/>
      <c r="I116" s="183"/>
      <c r="J116" s="183"/>
      <c r="K116" s="183"/>
      <c r="L116" s="186"/>
    </row>
    <row r="117" spans="1:12" x14ac:dyDescent="0.2">
      <c r="A117" s="148" t="s">
        <v>171</v>
      </c>
      <c r="B117" s="149"/>
      <c r="C117" s="149"/>
      <c r="D117" s="150"/>
      <c r="E117" s="192"/>
      <c r="F117" s="61"/>
      <c r="G117" s="38" t="s">
        <v>27</v>
      </c>
      <c r="H117" s="74">
        <v>16</v>
      </c>
      <c r="I117" s="39"/>
      <c r="J117" s="40"/>
      <c r="K117" s="64" t="s">
        <v>25</v>
      </c>
      <c r="L117" s="65">
        <f>COUNTIF(F23:F110,"ЗМС")</f>
        <v>0</v>
      </c>
    </row>
    <row r="118" spans="1:12" x14ac:dyDescent="0.2">
      <c r="A118" s="148" t="s">
        <v>172</v>
      </c>
      <c r="B118" s="149"/>
      <c r="C118" s="149"/>
      <c r="D118" s="150"/>
      <c r="E118" s="192"/>
      <c r="F118" s="62"/>
      <c r="G118" s="42" t="s">
        <v>31</v>
      </c>
      <c r="H118" s="73">
        <v>46</v>
      </c>
      <c r="I118" s="193"/>
      <c r="J118" s="44"/>
      <c r="K118" s="64" t="s">
        <v>19</v>
      </c>
      <c r="L118" s="65">
        <f>COUNTIF(F23:F110,"МСМК")</f>
        <v>0</v>
      </c>
    </row>
    <row r="119" spans="1:12" x14ac:dyDescent="0.2">
      <c r="A119" s="148" t="s">
        <v>53</v>
      </c>
      <c r="B119" s="149"/>
      <c r="C119" s="149"/>
      <c r="D119" s="150"/>
      <c r="E119" s="192"/>
      <c r="F119" s="62"/>
      <c r="G119" s="42" t="s">
        <v>32</v>
      </c>
      <c r="H119" s="73">
        <v>46</v>
      </c>
      <c r="I119" s="193"/>
      <c r="J119" s="44"/>
      <c r="K119" s="64" t="s">
        <v>22</v>
      </c>
      <c r="L119" s="65">
        <f>COUNTIF(F23:F110,"МС")</f>
        <v>0</v>
      </c>
    </row>
    <row r="120" spans="1:12" x14ac:dyDescent="0.2">
      <c r="A120" s="148" t="s">
        <v>54</v>
      </c>
      <c r="B120" s="149"/>
      <c r="C120" s="149"/>
      <c r="D120" s="150"/>
      <c r="E120" s="192"/>
      <c r="F120" s="62"/>
      <c r="G120" s="42" t="s">
        <v>33</v>
      </c>
      <c r="H120" s="74">
        <v>46</v>
      </c>
      <c r="I120" s="193"/>
      <c r="J120" s="44"/>
      <c r="K120" s="64" t="s">
        <v>26</v>
      </c>
      <c r="L120" s="65">
        <f>COUNTIF(F23:F114,"КМС")</f>
        <v>21</v>
      </c>
    </row>
    <row r="121" spans="1:12" x14ac:dyDescent="0.2">
      <c r="A121" s="179"/>
      <c r="B121" s="180"/>
      <c r="C121" s="180"/>
      <c r="D121" s="181"/>
      <c r="E121" s="192"/>
      <c r="F121" s="62"/>
      <c r="G121" s="42" t="s">
        <v>34</v>
      </c>
      <c r="H121" s="74">
        <v>0</v>
      </c>
      <c r="I121" s="193"/>
      <c r="J121" s="44"/>
      <c r="K121" s="64" t="s">
        <v>30</v>
      </c>
      <c r="L121" s="65">
        <f>COUNTIF(F23:F114,"1 СР")</f>
        <v>20</v>
      </c>
    </row>
    <row r="122" spans="1:12" x14ac:dyDescent="0.2">
      <c r="A122" s="88"/>
      <c r="B122" s="89"/>
      <c r="C122" s="89"/>
      <c r="D122" s="90"/>
      <c r="E122" s="192"/>
      <c r="F122" s="62"/>
      <c r="G122" s="64" t="s">
        <v>45</v>
      </c>
      <c r="H122" s="75">
        <v>0</v>
      </c>
      <c r="I122" s="193"/>
      <c r="J122" s="44"/>
      <c r="K122" s="66" t="s">
        <v>43</v>
      </c>
      <c r="L122" s="67">
        <f>COUNTIF(F23:F114,"2 СР")</f>
        <v>46</v>
      </c>
    </row>
    <row r="123" spans="1:12" x14ac:dyDescent="0.2">
      <c r="A123" s="179"/>
      <c r="B123" s="180"/>
      <c r="C123" s="180"/>
      <c r="D123" s="181"/>
      <c r="E123" s="192"/>
      <c r="F123" s="62"/>
      <c r="G123" s="42" t="s">
        <v>35</v>
      </c>
      <c r="H123" s="74">
        <v>0</v>
      </c>
      <c r="I123" s="193"/>
      <c r="J123" s="44"/>
      <c r="K123" s="66" t="s">
        <v>44</v>
      </c>
      <c r="L123" s="65">
        <f>COUNTIF(F23:F114,"3 СР")</f>
        <v>4</v>
      </c>
    </row>
    <row r="124" spans="1:12" x14ac:dyDescent="0.2">
      <c r="A124" s="179"/>
      <c r="B124" s="180"/>
      <c r="C124" s="180"/>
      <c r="D124" s="181"/>
      <c r="E124" s="45"/>
      <c r="F124" s="63"/>
      <c r="G124" s="42" t="s">
        <v>36</v>
      </c>
      <c r="H124" s="74">
        <v>0</v>
      </c>
      <c r="I124" s="46"/>
      <c r="J124" s="47"/>
      <c r="K124" s="41"/>
      <c r="L124" s="59"/>
    </row>
    <row r="125" spans="1:12" ht="9.75" customHeight="1" x14ac:dyDescent="0.2">
      <c r="A125" s="48"/>
      <c r="B125" s="194"/>
      <c r="C125" s="194"/>
      <c r="D125" s="192"/>
      <c r="E125" s="195"/>
      <c r="F125" s="192"/>
      <c r="G125" s="192"/>
      <c r="H125" s="196"/>
      <c r="I125" s="192"/>
      <c r="J125" s="197"/>
      <c r="K125" s="192"/>
      <c r="L125" s="50"/>
    </row>
    <row r="126" spans="1:12" ht="15.75" x14ac:dyDescent="0.2">
      <c r="A126" s="188" t="s">
        <v>3</v>
      </c>
      <c r="B126" s="189"/>
      <c r="C126" s="189"/>
      <c r="D126" s="189"/>
      <c r="E126" s="191" t="s">
        <v>11</v>
      </c>
      <c r="F126" s="191"/>
      <c r="G126" s="191"/>
      <c r="H126" s="189" t="s">
        <v>4</v>
      </c>
      <c r="I126" s="189"/>
      <c r="J126" s="189"/>
      <c r="K126" s="189" t="s">
        <v>71</v>
      </c>
      <c r="L126" s="190"/>
    </row>
    <row r="127" spans="1:12" x14ac:dyDescent="0.2">
      <c r="A127" s="48"/>
      <c r="B127" s="192"/>
      <c r="C127" s="192"/>
      <c r="D127" s="192"/>
      <c r="E127" s="192"/>
      <c r="F127" s="39"/>
      <c r="G127" s="39"/>
      <c r="H127" s="39"/>
      <c r="I127" s="39"/>
      <c r="J127" s="39"/>
      <c r="K127" s="39"/>
      <c r="L127" s="54"/>
    </row>
    <row r="128" spans="1:12" x14ac:dyDescent="0.2">
      <c r="A128" s="51"/>
      <c r="B128" s="194"/>
      <c r="C128" s="194"/>
      <c r="D128" s="194"/>
      <c r="E128" s="198"/>
      <c r="F128" s="194"/>
      <c r="G128" s="194"/>
      <c r="H128" s="199"/>
      <c r="I128" s="194"/>
      <c r="J128" s="194"/>
      <c r="K128" s="194"/>
      <c r="L128" s="53"/>
    </row>
    <row r="129" spans="1:27" x14ac:dyDescent="0.2">
      <c r="A129" s="51"/>
      <c r="B129" s="194"/>
      <c r="C129" s="194"/>
      <c r="D129" s="194"/>
      <c r="E129" s="198"/>
      <c r="F129" s="194"/>
      <c r="G129" s="194"/>
      <c r="H129" s="199"/>
      <c r="I129" s="194"/>
      <c r="J129" s="194"/>
      <c r="K129" s="194"/>
      <c r="L129" s="53"/>
    </row>
    <row r="130" spans="1:27" x14ac:dyDescent="0.2">
      <c r="A130" s="51"/>
      <c r="B130" s="194"/>
      <c r="C130" s="194"/>
      <c r="D130" s="194"/>
      <c r="E130" s="198"/>
      <c r="F130" s="194"/>
      <c r="G130" s="194"/>
      <c r="H130" s="199"/>
      <c r="I130" s="194"/>
      <c r="J130" s="194"/>
      <c r="K130" s="194"/>
      <c r="L130" s="53"/>
    </row>
    <row r="131" spans="1:27" x14ac:dyDescent="0.2">
      <c r="A131" s="51"/>
      <c r="B131" s="194"/>
      <c r="C131" s="194"/>
      <c r="D131" s="194"/>
      <c r="E131" s="198"/>
      <c r="F131" s="194"/>
      <c r="G131" s="194"/>
      <c r="H131" s="199"/>
      <c r="I131" s="194"/>
      <c r="J131" s="194"/>
      <c r="K131" s="194"/>
      <c r="L131" s="53"/>
    </row>
    <row r="132" spans="1:27" ht="16.5" thickBot="1" x14ac:dyDescent="0.25">
      <c r="A132" s="184" t="s">
        <v>37</v>
      </c>
      <c r="B132" s="185"/>
      <c r="C132" s="185"/>
      <c r="D132" s="185"/>
      <c r="E132" s="185" t="str">
        <f>G17</f>
        <v>ВОСТРУХИН М.Н. (ВК, г. САРАТОВ)</v>
      </c>
      <c r="F132" s="185"/>
      <c r="G132" s="185"/>
      <c r="H132" s="185" t="str">
        <f>G18</f>
        <v>ГАЙДАРЕНКО С.С. (1К, г. САРАТОВ)</v>
      </c>
      <c r="I132" s="185"/>
      <c r="J132" s="185"/>
      <c r="K132" s="185" t="str">
        <f>G19</f>
        <v>ТРУШИН Б.К. (ВК, г. САРАТОВ)</v>
      </c>
      <c r="L132" s="187"/>
    </row>
    <row r="133" spans="1:27" s="19" customFormat="1" ht="13.5" thickTop="1" x14ac:dyDescent="0.2">
      <c r="A133" s="2"/>
      <c r="B133" s="52"/>
      <c r="C133" s="52"/>
      <c r="D133" s="2"/>
      <c r="F133" s="2"/>
      <c r="G133" s="2"/>
      <c r="H133" s="43"/>
      <c r="I133" s="2"/>
      <c r="J133" s="4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s="78" customFormat="1" ht="18.75" x14ac:dyDescent="0.2">
      <c r="B134" s="79"/>
      <c r="C134" s="79"/>
      <c r="E134" s="80"/>
      <c r="H134" s="81"/>
      <c r="J134" s="82"/>
    </row>
    <row r="135" spans="1:27" ht="21" x14ac:dyDescent="0.2">
      <c r="A135" s="76" t="s">
        <v>46</v>
      </c>
      <c r="B135" s="76"/>
      <c r="C135" s="77"/>
      <c r="D135" s="178" t="s">
        <v>47</v>
      </c>
      <c r="E135" s="178"/>
      <c r="F135" s="178"/>
      <c r="G135" s="178"/>
    </row>
    <row r="136" spans="1:27" ht="18.75" x14ac:dyDescent="0.2">
      <c r="D136" s="78" t="s">
        <v>48</v>
      </c>
    </row>
  </sheetData>
  <mergeCells count="49">
    <mergeCell ref="A116:D116"/>
    <mergeCell ref="A132:D132"/>
    <mergeCell ref="G116:L116"/>
    <mergeCell ref="A126:D126"/>
    <mergeCell ref="E126:G126"/>
    <mergeCell ref="E132:G132"/>
    <mergeCell ref="K126:L126"/>
    <mergeCell ref="K132:L132"/>
    <mergeCell ref="H126:J126"/>
    <mergeCell ref="H132:J132"/>
    <mergeCell ref="A117:D117"/>
    <mergeCell ref="A118:D118"/>
    <mergeCell ref="A120:D120"/>
    <mergeCell ref="D135:G135"/>
    <mergeCell ref="A121:D121"/>
    <mergeCell ref="A123:D123"/>
    <mergeCell ref="A124:D124"/>
    <mergeCell ref="A119:D119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E21:E22"/>
    <mergeCell ref="F21:F22"/>
    <mergeCell ref="A12:L12"/>
    <mergeCell ref="D21:D22"/>
    <mergeCell ref="A13:D13"/>
    <mergeCell ref="G21:G22"/>
    <mergeCell ref="A1:L1"/>
    <mergeCell ref="A2:L2"/>
    <mergeCell ref="A3:L3"/>
    <mergeCell ref="A4:L4"/>
    <mergeCell ref="A5:L5"/>
    <mergeCell ref="A21:A22"/>
    <mergeCell ref="B21:B22"/>
    <mergeCell ref="H21:H22"/>
    <mergeCell ref="H16:L16"/>
    <mergeCell ref="H17:L17"/>
    <mergeCell ref="H18:L18"/>
    <mergeCell ref="C21:C22"/>
    <mergeCell ref="I21:I22"/>
    <mergeCell ref="J21:J22"/>
    <mergeCell ref="K21:K22"/>
    <mergeCell ref="L21:L22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8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I31 J24:J25 I35 I37 I39 I41 I43 I45 I47 I49 I51 I53 J27 J29 J31 J33 J35 J37 J39 J41 J43 J45 J47 J49 J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ПГ без отсечек</vt:lpstr>
      <vt:lpstr>'ПГ без отсечек'!Заголовки_для_печати</vt:lpstr>
      <vt:lpstr>'ПГ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2021-09-01T15:23:20Z</dcterms:modified>
</cp:coreProperties>
</file>