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"/>
    </mc:Choice>
  </mc:AlternateContent>
  <xr:revisionPtr revIDLastSave="0" documentId="13_ncr:1_{BC973B92-9636-4A4C-92AB-72D72FA41FA4}" xr6:coauthVersionLast="47" xr6:coauthVersionMax="47" xr10:uidLastSave="{00000000-0000-0000-0000-000000000000}"/>
  <bookViews>
    <workbookView xWindow="-108" yWindow="-108" windowWidth="23256" windowHeight="12456" tabRatio="789" firstSheet="1" activeTab="4" xr2:uid="{00000000-000D-0000-FFFF-FFFF00000000}"/>
  </bookViews>
  <sheets>
    <sheet name="База спортсменов" sheetId="95" r:id="rId1"/>
    <sheet name="групповая гонка ж 19.04" sheetId="94" r:id="rId2"/>
    <sheet name="групповая гонка ю 19.04" sheetId="98" r:id="rId3"/>
    <sheet name="групповая гонка ж 20.04" sheetId="106" r:id="rId4"/>
    <sheet name="групповая гонка ю 20.04" sheetId="107" r:id="rId5"/>
  </sheets>
  <definedNames>
    <definedName name="_xlnm._FilterDatabase" localSheetId="0" hidden="1">'База спортсменов'!$A$1:$I$119</definedName>
    <definedName name="_xlnm.Print_Titles" localSheetId="1">'групповая гонка ж 19.04'!$21:$22</definedName>
    <definedName name="_xlnm.Print_Titles" localSheetId="3">'групповая гонка ж 20.04'!$21:$22</definedName>
    <definedName name="_xlnm.Print_Titles" localSheetId="2">'групповая гонка ю 19.04'!$21:$22</definedName>
    <definedName name="_xlnm.Print_Titles" localSheetId="4">'групповая гонка ю 20.04'!$21:$22</definedName>
    <definedName name="_xlnm.Print_Area" localSheetId="0">'База спортсменов'!$A$1:$H$149</definedName>
    <definedName name="_xlnm.Print_Area" localSheetId="1">'групповая гонка ж 19.04'!$A$1:$M$91</definedName>
    <definedName name="_xlnm.Print_Area" localSheetId="3">'групповая гонка ж 20.04'!$A$1:$N$90</definedName>
    <definedName name="_xlnm.Print_Area" localSheetId="2">'групповая гонка ю 19.04'!$A$1:$M$96</definedName>
    <definedName name="_xlnm.Print_Area" localSheetId="4">'групповая гонка ю 20.04'!$A$1:$N$96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7" i="106" l="1"/>
  <c r="N76" i="106"/>
  <c r="N75" i="106"/>
  <c r="N74" i="106"/>
  <c r="N85" i="107"/>
  <c r="N84" i="107"/>
  <c r="N83" i="107"/>
  <c r="N82" i="107"/>
  <c r="N81" i="107"/>
  <c r="N79" i="107"/>
  <c r="N80" i="107"/>
  <c r="I86" i="107"/>
  <c r="I85" i="107"/>
  <c r="I84" i="107"/>
  <c r="I83" i="107"/>
  <c r="I82" i="107"/>
  <c r="I81" i="107"/>
  <c r="I80" i="107" s="1"/>
  <c r="J25" i="107"/>
  <c r="K25" i="107"/>
  <c r="J26" i="107"/>
  <c r="K26" i="107"/>
  <c r="J27" i="107"/>
  <c r="K27" i="107"/>
  <c r="J28" i="107"/>
  <c r="K28" i="107"/>
  <c r="J29" i="107"/>
  <c r="K29" i="107"/>
  <c r="J30" i="107"/>
  <c r="K30" i="107"/>
  <c r="J31" i="107"/>
  <c r="K31" i="107"/>
  <c r="J32" i="107"/>
  <c r="K32" i="107"/>
  <c r="J33" i="107"/>
  <c r="K33" i="107"/>
  <c r="J34" i="107"/>
  <c r="K34" i="107"/>
  <c r="J35" i="107"/>
  <c r="K35" i="107"/>
  <c r="J36" i="107"/>
  <c r="K36" i="107"/>
  <c r="J37" i="107"/>
  <c r="K37" i="107"/>
  <c r="J38" i="107"/>
  <c r="K38" i="107"/>
  <c r="J39" i="107"/>
  <c r="K39" i="107"/>
  <c r="J40" i="107"/>
  <c r="K40" i="107"/>
  <c r="J41" i="107"/>
  <c r="K41" i="107"/>
  <c r="J42" i="107"/>
  <c r="K42" i="107"/>
  <c r="J43" i="107"/>
  <c r="K43" i="107"/>
  <c r="J44" i="107"/>
  <c r="K44" i="107"/>
  <c r="J45" i="107"/>
  <c r="K45" i="107"/>
  <c r="J46" i="107"/>
  <c r="K46" i="107"/>
  <c r="J47" i="107"/>
  <c r="K47" i="107"/>
  <c r="J48" i="107"/>
  <c r="K48" i="107"/>
  <c r="J49" i="107"/>
  <c r="K49" i="107"/>
  <c r="J50" i="107"/>
  <c r="K50" i="107"/>
  <c r="J51" i="107"/>
  <c r="K51" i="107"/>
  <c r="J52" i="107"/>
  <c r="K52" i="107"/>
  <c r="K24" i="107"/>
  <c r="K23" i="107"/>
  <c r="J24" i="107"/>
  <c r="N80" i="106"/>
  <c r="N79" i="106"/>
  <c r="N78" i="106"/>
  <c r="J25" i="106"/>
  <c r="K25" i="106"/>
  <c r="J26" i="106"/>
  <c r="K26" i="106"/>
  <c r="J27" i="106"/>
  <c r="K27" i="106"/>
  <c r="J28" i="106"/>
  <c r="K28" i="106"/>
  <c r="J29" i="106"/>
  <c r="K29" i="106"/>
  <c r="J30" i="106"/>
  <c r="K30" i="106"/>
  <c r="J31" i="106"/>
  <c r="K31" i="106"/>
  <c r="J32" i="106"/>
  <c r="K32" i="106"/>
  <c r="J33" i="106"/>
  <c r="K33" i="106"/>
  <c r="J34" i="106"/>
  <c r="K34" i="106"/>
  <c r="J35" i="106"/>
  <c r="K35" i="106"/>
  <c r="J36" i="106"/>
  <c r="K36" i="106"/>
  <c r="J37" i="106"/>
  <c r="K37" i="106"/>
  <c r="J38" i="106"/>
  <c r="K38" i="106"/>
  <c r="J39" i="106"/>
  <c r="K39" i="106"/>
  <c r="J40" i="106"/>
  <c r="K40" i="106"/>
  <c r="J41" i="106"/>
  <c r="K41" i="106"/>
  <c r="J42" i="106"/>
  <c r="K42" i="106"/>
  <c r="J43" i="106"/>
  <c r="K43" i="106"/>
  <c r="J44" i="106"/>
  <c r="K44" i="106"/>
  <c r="J45" i="106"/>
  <c r="K45" i="106"/>
  <c r="K24" i="106"/>
  <c r="K23" i="106"/>
  <c r="J24" i="106"/>
  <c r="I81" i="106"/>
  <c r="I80" i="106"/>
  <c r="I79" i="106"/>
  <c r="I78" i="106"/>
  <c r="I77" i="106"/>
  <c r="J25" i="98"/>
  <c r="K25" i="98"/>
  <c r="J26" i="98"/>
  <c r="K26" i="98"/>
  <c r="J27" i="98"/>
  <c r="K27" i="98"/>
  <c r="J28" i="98"/>
  <c r="K28" i="98"/>
  <c r="J29" i="98"/>
  <c r="K29" i="98"/>
  <c r="J30" i="98"/>
  <c r="K30" i="98"/>
  <c r="J31" i="98"/>
  <c r="K31" i="98"/>
  <c r="J32" i="98"/>
  <c r="K32" i="98"/>
  <c r="J33" i="98"/>
  <c r="K33" i="98"/>
  <c r="J34" i="98"/>
  <c r="K34" i="98"/>
  <c r="J35" i="98"/>
  <c r="K35" i="98"/>
  <c r="J36" i="98"/>
  <c r="K36" i="98"/>
  <c r="J37" i="98"/>
  <c r="K37" i="98"/>
  <c r="J38" i="98"/>
  <c r="K38" i="98"/>
  <c r="J39" i="98"/>
  <c r="K39" i="98"/>
  <c r="J40" i="98"/>
  <c r="K40" i="98"/>
  <c r="J41" i="98"/>
  <c r="K41" i="98"/>
  <c r="J42" i="98"/>
  <c r="K42" i="98"/>
  <c r="J43" i="98"/>
  <c r="K43" i="98"/>
  <c r="J44" i="98"/>
  <c r="K44" i="98"/>
  <c r="J45" i="98"/>
  <c r="K45" i="98"/>
  <c r="J46" i="98"/>
  <c r="K46" i="98"/>
  <c r="J47" i="98"/>
  <c r="K47" i="98"/>
  <c r="J48" i="98"/>
  <c r="K48" i="98"/>
  <c r="J49" i="98"/>
  <c r="K49" i="98"/>
  <c r="J50" i="98"/>
  <c r="K50" i="98"/>
  <c r="J51" i="98"/>
  <c r="K51" i="98"/>
  <c r="J52" i="98"/>
  <c r="K52" i="98"/>
  <c r="J53" i="98"/>
  <c r="K53" i="98"/>
  <c r="K24" i="98"/>
  <c r="J24" i="98"/>
  <c r="K23" i="98"/>
  <c r="M87" i="98"/>
  <c r="M86" i="98"/>
  <c r="M85" i="98"/>
  <c r="M84" i="98"/>
  <c r="M83" i="98"/>
  <c r="M82" i="98"/>
  <c r="M81" i="98"/>
  <c r="I88" i="98"/>
  <c r="I87" i="98"/>
  <c r="I86" i="98"/>
  <c r="I85" i="98"/>
  <c r="I84" i="98"/>
  <c r="I83" i="94"/>
  <c r="I82" i="94"/>
  <c r="I81" i="94"/>
  <c r="I80" i="94"/>
  <c r="I79" i="94"/>
  <c r="I76" i="106" l="1"/>
  <c r="I75" i="106" s="1"/>
  <c r="I83" i="98"/>
  <c r="I82" i="98" s="1"/>
  <c r="I78" i="94"/>
  <c r="I77" i="94" s="1"/>
  <c r="M82" i="94" l="1"/>
  <c r="M81" i="94"/>
  <c r="M80" i="94"/>
  <c r="M79" i="94"/>
  <c r="M78" i="94"/>
  <c r="M77" i="94"/>
  <c r="M76" i="94"/>
  <c r="J25" i="94"/>
  <c r="K25" i="94"/>
  <c r="J26" i="94"/>
  <c r="K26" i="94"/>
  <c r="J27" i="94"/>
  <c r="K27" i="94"/>
  <c r="J28" i="94"/>
  <c r="K28" i="94"/>
  <c r="J29" i="94"/>
  <c r="K29" i="94"/>
  <c r="J30" i="94"/>
  <c r="K30" i="94"/>
  <c r="J31" i="94"/>
  <c r="K31" i="94"/>
  <c r="J32" i="94"/>
  <c r="K32" i="94"/>
  <c r="J33" i="94"/>
  <c r="K33" i="94"/>
  <c r="J34" i="94"/>
  <c r="K34" i="94"/>
  <c r="J35" i="94"/>
  <c r="K35" i="94"/>
  <c r="J36" i="94"/>
  <c r="K36" i="94"/>
  <c r="J37" i="94"/>
  <c r="K37" i="94"/>
  <c r="J38" i="94"/>
  <c r="K38" i="94"/>
  <c r="J39" i="94"/>
  <c r="K39" i="94"/>
  <c r="J40" i="94"/>
  <c r="K40" i="94"/>
  <c r="J41" i="94"/>
  <c r="K41" i="94"/>
  <c r="J42" i="94"/>
  <c r="K42" i="94"/>
  <c r="J43" i="94"/>
  <c r="K43" i="94"/>
  <c r="J44" i="94"/>
  <c r="K44" i="94"/>
  <c r="J45" i="94"/>
  <c r="K45" i="94"/>
  <c r="J46" i="94"/>
  <c r="K46" i="94"/>
  <c r="J47" i="94"/>
  <c r="K47" i="94"/>
  <c r="K24" i="94"/>
  <c r="J24" i="94"/>
  <c r="K23" i="94"/>
</calcChain>
</file>

<file path=xl/sharedStrings.xml><?xml version="1.0" encoding="utf-8"?>
<sst xmlns="http://schemas.openxmlformats.org/spreadsheetml/2006/main" count="1688" uniqueCount="272">
  <si>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</si>
  <si>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</si>
  <si>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</si>
  <si>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</si>
  <si>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</si>
  <si>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</si>
  <si>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</si>
  <si>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</si>
  <si>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</si>
  <si>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</si>
  <si>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</si>
  <si>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</si>
  <si>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КОД ФВСР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</si>
  <si>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</si>
  <si>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</si>
  <si>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</si>
  <si>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</si>
  <si>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</si>
  <si>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</si>
  <si>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</si>
  <si>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</si>
  <si>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</si>
  <si>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</si>
  <si>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</si>
  <si>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</si>
  <si>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Санкт-Петербург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</si>
  <si>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</si>
  <si>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</si>
  <si>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</si>
  <si>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</si>
  <si>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</si>
  <si>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</si>
  <si>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</si>
  <si>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</si>
  <si>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</si>
  <si>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</si>
  <si>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</si>
  <si>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</si>
  <si>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шоссе - групповая гонка</t>
  </si>
  <si>
    <t>ДАТА РОЖД.</t>
  </si>
  <si>
    <t>UCI ID</t>
  </si>
  <si>
    <t>ДИСТАНЦИЯ: ДЛИНА КРУГА/КРУГОВ</t>
  </si>
  <si>
    <t>МАКСИМАЛЬНЫЙ ПЕРЕПАД (HD):</t>
  </si>
  <si>
    <t>СУММА ПОЛОЖИТЕЛЬНЫХ ПЕРЕПАДОВ ВЫСОТЫ НА ДИСТАНЦИИ (ТС):</t>
  </si>
  <si>
    <t>1 СР</t>
  </si>
  <si>
    <t>Лимит времени</t>
  </si>
  <si>
    <t>Принадлежность к организации</t>
  </si>
  <si>
    <t>№</t>
  </si>
  <si>
    <t>Фамилия Имя</t>
  </si>
  <si>
    <t>Дата рожд.</t>
  </si>
  <si>
    <t>Разряд</t>
  </si>
  <si>
    <t>Субъект РФ</t>
  </si>
  <si>
    <t>UCI Team</t>
  </si>
  <si>
    <t>ВСЕРОССИЙСКИЕ СОРЕВНОВАНИЯ</t>
  </si>
  <si>
    <t>Воронежская область</t>
  </si>
  <si>
    <t>ЖЕНЩИНЫ</t>
  </si>
  <si>
    <t>СШОР им. Коренькова</t>
  </si>
  <si>
    <t>СЫРАДОЕВА Маргарита</t>
  </si>
  <si>
    <t>КРЫЛОВА Седа</t>
  </si>
  <si>
    <t>ФАДЕЕВА Екатерина</t>
  </si>
  <si>
    <t>БОРОНИНА Валерия</t>
  </si>
  <si>
    <t>СШОР им. Коренькова - Псковская обл. ЦСКА</t>
  </si>
  <si>
    <t>КУЗНЕЦОВА Ирина</t>
  </si>
  <si>
    <t>СШОР им. Коренькова - Псковская обл.</t>
  </si>
  <si>
    <t>ПЕЧЕРСКИХ Анастасия</t>
  </si>
  <si>
    <t>НОВИКОВА Кристина</t>
  </si>
  <si>
    <t>СЪЕДИНА Александра</t>
  </si>
  <si>
    <t>ПРОЗОРОВА Елизавета</t>
  </si>
  <si>
    <t>УВАРОВА Марина</t>
  </si>
  <si>
    <t>Самарская область</t>
  </si>
  <si>
    <t>Новосибирская область</t>
  </si>
  <si>
    <t>МОГИЛЕВСКАЯ Анастасия</t>
  </si>
  <si>
    <t>Республика Адыгея</t>
  </si>
  <si>
    <t>ГБУ РА СШОР по велоспорту</t>
  </si>
  <si>
    <t>АРЧИБАСОВА Елизавета</t>
  </si>
  <si>
    <t>САБЛИНА Валерия</t>
  </si>
  <si>
    <t>Иркутская область</t>
  </si>
  <si>
    <t>Комитет Республики Адыгея по физической культуре и спорту</t>
  </si>
  <si>
    <t>Федерация велосипедного спорта Республики Адыгея</t>
  </si>
  <si>
    <t xml:space="preserve">Попова Е.В. (ВК, г. Воронеж) </t>
  </si>
  <si>
    <t>КРАПИВИНА Дарья</t>
  </si>
  <si>
    <t>Сестрорецк "Олимпийский резерв"</t>
  </si>
  <si>
    <t>ЛЕБЕДЕВА Дарья</t>
  </si>
  <si>
    <t>ЖЕЛОНКИНА Софья</t>
  </si>
  <si>
    <t>САГДИЕВА Асия</t>
  </si>
  <si>
    <t>БЕК Анастасия</t>
  </si>
  <si>
    <t>ГЛАДЧЕНКО Татьяна</t>
  </si>
  <si>
    <t>ЖУРАВЛЕВА Екатерина</t>
  </si>
  <si>
    <t>ДАВЫДОВСКАЯ Ольга</t>
  </si>
  <si>
    <t>ПАХОМОВА Анастасия</t>
  </si>
  <si>
    <t>БОР Елизавета</t>
  </si>
  <si>
    <t>БРЮХОВА Мария</t>
  </si>
  <si>
    <t>НОВИКОВА Дарья</t>
  </si>
  <si>
    <t>ГБУ СШОР Петродворцового района</t>
  </si>
  <si>
    <t>САМСОНОВА Анастасия</t>
  </si>
  <si>
    <t>МУЧКАЕВА Людмила</t>
  </si>
  <si>
    <t>БОГДАНОВА Алена</t>
  </si>
  <si>
    <t>*</t>
  </si>
  <si>
    <t>Свердловская область</t>
  </si>
  <si>
    <t>СЫЧЕВА Марина</t>
  </si>
  <si>
    <t>ГАУ ДО СО СШОР по велоспорту "Велогор"</t>
  </si>
  <si>
    <t>БУЛАТОВА Влада</t>
  </si>
  <si>
    <t>ТРЕТЬЯКОВА Евгения</t>
  </si>
  <si>
    <t>ДЕМИДОВА Анна</t>
  </si>
  <si>
    <t>ДМИТРОЦ Карина</t>
  </si>
  <si>
    <t>ЖАПАРОВА Регина</t>
  </si>
  <si>
    <t>Хабаровский край</t>
  </si>
  <si>
    <t>КГАУ ХКСШОР</t>
  </si>
  <si>
    <t>СИМАКОВА Алёна</t>
  </si>
  <si>
    <t>ЛОЦМАНОВА Сабина</t>
  </si>
  <si>
    <t>СТЕПАНОВА Дарья</t>
  </si>
  <si>
    <t>НУ(К)ОР, Омская область</t>
  </si>
  <si>
    <t>ИВАНЦОВА Мария</t>
  </si>
  <si>
    <t>Краснодарский край</t>
  </si>
  <si>
    <t>ЗАХОДЯКО Алиса</t>
  </si>
  <si>
    <t>ГБУ КК "СШОР по велосипедному спорту"</t>
  </si>
  <si>
    <t>БАЛУХИНА Ариадна</t>
  </si>
  <si>
    <t>БУЛЫГИНА Мария</t>
  </si>
  <si>
    <t>ЛИХАНОВА Марина</t>
  </si>
  <si>
    <t>Республика Бурятия</t>
  </si>
  <si>
    <t>РСШОР Бурятия-Забайкальский край</t>
  </si>
  <si>
    <t>БУНЕЕВА Дарья</t>
  </si>
  <si>
    <t>МБУДО СШОР №8</t>
  </si>
  <si>
    <t>СМИРНОВА Диана</t>
  </si>
  <si>
    <t>РУЖНИКОВА Анастасия</t>
  </si>
  <si>
    <t>КОВЯЗИНА Валерия</t>
  </si>
  <si>
    <t>ЛУКАШЕНКО Анастасия</t>
  </si>
  <si>
    <t>Москва</t>
  </si>
  <si>
    <t>ГБУ ДО "МГФСО"</t>
  </si>
  <si>
    <t>ЗАХАРКИНА Валерия</t>
  </si>
  <si>
    <t>БАЛАЕВА Софья</t>
  </si>
  <si>
    <t>РЫБИНА Светлана</t>
  </si>
  <si>
    <t>ГАУ ДО СО СШОР  "Уктусские горы"</t>
  </si>
  <si>
    <t>МАРТЫНОВА Гюнель</t>
  </si>
  <si>
    <t>ВИННИК Ангелина</t>
  </si>
  <si>
    <t>ВАВИЛИНА Афида</t>
  </si>
  <si>
    <t>КУЗЬМИНОВА Яна</t>
  </si>
  <si>
    <t>юни</t>
  </si>
  <si>
    <t>ТИСЛЕНКО Дарья</t>
  </si>
  <si>
    <t>ТИСЛЕНКО Елизавета</t>
  </si>
  <si>
    <t>БАВЫКИНА Елизавета</t>
  </si>
  <si>
    <t>ВЫВОЛОКИНА Анастасия</t>
  </si>
  <si>
    <t>КИСИЕВА Арина</t>
  </si>
  <si>
    <t>КОРОТКАЯ Анастасия</t>
  </si>
  <si>
    <t>МБУ ДО СО СШОР №15 - ГУОР - Volga Union CA</t>
  </si>
  <si>
    <t xml:space="preserve">МБУ ДО СО СШОР №15 - ГУОР </t>
  </si>
  <si>
    <t>МБУ  СО СШОР №15</t>
  </si>
  <si>
    <t>СЕМЫШЕВА Таисия</t>
  </si>
  <si>
    <t>КИРИЛЛОВА Полина</t>
  </si>
  <si>
    <t>БОЛОТОВА Алёна</t>
  </si>
  <si>
    <t>КАНЕЕВА Дарья</t>
  </si>
  <si>
    <t>СШОР им. Коренькова- Омск</t>
  </si>
  <si>
    <t>МБУ ШР СШ "Юность" Шелехов</t>
  </si>
  <si>
    <t>СШОР ШВСМ,  ГУОР, Клуб "Байкал-ДВ"</t>
  </si>
  <si>
    <t>ОГКУ СШОР "ОЛИМПИЕЦ" г. Усолье-Сибирское, клуб "Байкал-ДВ"</t>
  </si>
  <si>
    <t>СШОР "ОЛИМПИЕЦ", ГУОР, г. Усолье-Сибирское, клуб "Байкал-ДВ"</t>
  </si>
  <si>
    <t xml:space="preserve">СШОР "ОЛИМПИЕЦ" клуб "Байкал-ДВ" г. Усолье-Сибирское, </t>
  </si>
  <si>
    <t>"СШОР Волна" / "СШОР по велосипедному спорту"</t>
  </si>
  <si>
    <t>МАЛЬКОВА Татьяна</t>
  </si>
  <si>
    <t>Воронов А.М. (1СК, г. Майкоп)</t>
  </si>
  <si>
    <t>Ширяева Н.С. (1СК, г. Майкоп)</t>
  </si>
  <si>
    <t>ГОРОХОВА Анастасия</t>
  </si>
  <si>
    <t>Удмуртская Республика</t>
  </si>
  <si>
    <t>МБУДО "ДЮСШ Воткинск"</t>
  </si>
  <si>
    <t>ВЕРНЯЕВА Арина</t>
  </si>
  <si>
    <t>МБУДО "ДЮСШ пос. Новый"</t>
  </si>
  <si>
    <t>ЦЫМБАЛЮК Ксения</t>
  </si>
  <si>
    <t>ЧУРЕНКОВА Таисия</t>
  </si>
  <si>
    <t>НФ</t>
  </si>
  <si>
    <t>Сестрорецк "Олимпийский резерв"- Псковская обл.</t>
  </si>
  <si>
    <t>ЛЕМЕШКО Александра</t>
  </si>
  <si>
    <t xml:space="preserve">ГБУ ДО АО «ОСШ» </t>
  </si>
  <si>
    <t>Астраханская область</t>
  </si>
  <si>
    <t>ШАРАХМАТОВА Виктория</t>
  </si>
  <si>
    <t>КАЗАНЦЕВА Виктория</t>
  </si>
  <si>
    <t>ДАНЬШИНА Полина</t>
  </si>
  <si>
    <t>СШОР "ШВСМ по велоспорту"</t>
  </si>
  <si>
    <t>КОКАРЕВА Аглая</t>
  </si>
  <si>
    <t>ЧЕРТИХИНА Юлия</t>
  </si>
  <si>
    <t>ИСМАГИЛОВА Лилия</t>
  </si>
  <si>
    <t>МАЛЬКОВА Дарья</t>
  </si>
  <si>
    <t>ГОЛЯЕВА Валерия</t>
  </si>
  <si>
    <t>КОРЯКОВА Дарья</t>
  </si>
  <si>
    <t>Псковская область</t>
  </si>
  <si>
    <t>ГАУ ПО "СШ Олимп"</t>
  </si>
  <si>
    <t>АБАСОВА Наталья</t>
  </si>
  <si>
    <t>Московская область</t>
  </si>
  <si>
    <t>"СШОР по велоспорту"</t>
  </si>
  <si>
    <t>ЮНИОРКИ 17-18 лет</t>
  </si>
  <si>
    <t>ПАНИНА Татьяна</t>
  </si>
  <si>
    <t>Республика Татарстан</t>
  </si>
  <si>
    <t>Татнефтьвело</t>
  </si>
  <si>
    <t>КИЧИГИНА Дарья</t>
  </si>
  <si>
    <t>МБУ "СШ №1", г. Бугульма, "Татнефтьвело"</t>
  </si>
  <si>
    <t>КАСИМОВА Лиана</t>
  </si>
  <si>
    <t>СШОР "Яр Чаллы"</t>
  </si>
  <si>
    <t>"СШ" №1 "Татнефтьвело"</t>
  </si>
  <si>
    <t>НИГМАТУЛЛИНА Рената</t>
  </si>
  <si>
    <t>ЕГОРОВА Алина</t>
  </si>
  <si>
    <t>КИЧИГИНА Кристина</t>
  </si>
  <si>
    <t>ЗАКУТЬКО Олеся</t>
  </si>
  <si>
    <t>ГАУ ДО СО СШОР №7, ЦСКА</t>
  </si>
  <si>
    <t>ВОЛОДИНА Софья</t>
  </si>
  <si>
    <t>Ростовская область</t>
  </si>
  <si>
    <t>РОСВЕЛО, СШОР №15, Тульская область</t>
  </si>
  <si>
    <t>БАБУШКИНА Оксана</t>
  </si>
  <si>
    <t>РОУОР</t>
  </si>
  <si>
    <t>АГАЕВА Алина</t>
  </si>
  <si>
    <t>РОСВЕЛО, СШОР №15</t>
  </si>
  <si>
    <t>МАЙСУРАДЗЕ Лия</t>
  </si>
  <si>
    <t>САВЕКО Полина</t>
  </si>
  <si>
    <t>КИРИЧЕНКО Анастасия</t>
  </si>
  <si>
    <t>МАХНОВА Екатерина</t>
  </si>
  <si>
    <t>КУЦИК Марина</t>
  </si>
  <si>
    <t>ЛЫСОГОР Алёна</t>
  </si>
  <si>
    <t>ГАРЕЕВА Айгуль</t>
  </si>
  <si>
    <t>Республика Башкортостан</t>
  </si>
  <si>
    <t xml:space="preserve">ГАУ СШОР по велоспорту РБ </t>
  </si>
  <si>
    <t>ХАЛИТОВА Алина</t>
  </si>
  <si>
    <t>БУШМЕЛЕВА Виктория</t>
  </si>
  <si>
    <t>ИВАНОВА Виктория</t>
  </si>
  <si>
    <t>КОБЕЦ Александра</t>
  </si>
  <si>
    <t>САВЧЕНКО Ольга</t>
  </si>
  <si>
    <t>ГБУ ДО МО "СШОР по велоспорту"</t>
  </si>
  <si>
    <t>ГАУ ДО СО СШОР №7</t>
  </si>
  <si>
    <t>ГБУ ДО РО "СШОР "ЦОП №1"</t>
  </si>
  <si>
    <t>ГРЯЗНОВА Дарья</t>
  </si>
  <si>
    <t>АКУЛАЕВА Екатерина</t>
  </si>
  <si>
    <t>РАХМАТУЛЛИНА Дания</t>
  </si>
  <si>
    <t>Саратовская область</t>
  </si>
  <si>
    <t>ГБПОУ СОУОР, Volga Union CA</t>
  </si>
  <si>
    <t>ЕМЕЛЬЯНЕНКО Олеся</t>
  </si>
  <si>
    <t>ГАУ ДО СО СШОР №7, УОР г. Смоленск</t>
  </si>
  <si>
    <t>ЕВДОКИМОВА Александра</t>
  </si>
  <si>
    <t>МБУ ДО СО СШОР №15</t>
  </si>
  <si>
    <t>АЛЕКСЕЕВА Таисия</t>
  </si>
  <si>
    <t>БУ УР ДО СШОР по велоспорту, ЦСКА</t>
  </si>
  <si>
    <t>2.12.007 п. 1.1 старт без росписи</t>
  </si>
  <si>
    <t>НОВОЛОДСКАЯ Ангелина</t>
  </si>
  <si>
    <t>ГБУ РА СШОР по велоспорту, ЦСКА</t>
  </si>
  <si>
    <t>шоссе - групповая гонка до 170 км</t>
  </si>
  <si>
    <t xml:space="preserve">МАУ СШОР Белорецкого района, ГАУ СШОР по велоспорту РБ </t>
  </si>
  <si>
    <t>НС</t>
  </si>
  <si>
    <t>ДСКВ</t>
  </si>
  <si>
    <t>Дисквалифицировать 2.12.007 п. 7.1 сокращение дистанции</t>
  </si>
  <si>
    <t>предупредить 2.12.007 п. 4.3 - подталкивание</t>
  </si>
  <si>
    <t>2.12.007 п. 4.7 - лидирование</t>
  </si>
  <si>
    <t>ШТРАФ</t>
  </si>
  <si>
    <t/>
  </si>
  <si>
    <t>МЕСТО ПРОВЕДЕНИЯ: г. Майкоп</t>
  </si>
  <si>
    <t>ДАТА ПРОВЕДЕНИЯ: 19 апреля 2023 года</t>
  </si>
  <si>
    <t>НАЧАЛО ГОНКИ: 11ч 00м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</si>
  <si>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13ч 45м</t>
    </r>
  </si>
  <si>
    <t>№ ВРВС: 0080601611Я</t>
  </si>
  <si>
    <t>№ ЕКП 2023: 31288</t>
  </si>
  <si>
    <t>Попова Е.В. (ВК, г. Воронеж)</t>
  </si>
  <si>
    <t>НАЗВАНИЕ ТРАССЫ / РЕГ. НОМЕР: а/д Майкоп-Кужорская</t>
  </si>
  <si>
    <t>Температура: +21</t>
  </si>
  <si>
    <t>Влажность: 50%</t>
  </si>
  <si>
    <t>Осадки: переменная облачность</t>
  </si>
  <si>
    <t>Ветер: 4 м/с</t>
  </si>
  <si>
    <t>2 СР</t>
  </si>
  <si>
    <t>3 СР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</si>
  <si>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13ч 07м</t>
    </r>
  </si>
  <si>
    <t>ДАТА ПРОВЕДЕНИЯ: 20 апреля 2023 года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</si>
  <si>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13ч 16м</t>
    </r>
  </si>
  <si>
    <t>№ ВРВС: 0080631811Я</t>
  </si>
  <si>
    <t>Температура: +15</t>
  </si>
  <si>
    <t>Влажность: 90%</t>
  </si>
  <si>
    <t>Осадки: дождь</t>
  </si>
  <si>
    <t>Ветер: 3 м/с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</si>
  <si>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12ч 57м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</si>
</sst>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hh:mm:ss"/>
    <numFmt numFmtId="168" formatCode="[$-F400]h:mm:ss\ AM/PM"/>
  </numFmts>
  <fonts count="2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17" fillId="0" borderId="0"/>
    <xf numFmtId="0" fontId="2" fillId="0" borderId="0"/>
  </cellStyleXfs>
  <cellXfs count="226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right" vertical="center"/>
    </xf>
    <xf numFmtId="0" fontId="12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1" fillId="0" borderId="5" xfId="0" applyFont="1" applyBorder="1" applyAlignment="1">
      <alignment vertical="center"/>
    </xf>
    <xf numFmtId="1" fontId="12" fillId="0" borderId="2" xfId="0" applyNumberFormat="1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11" fillId="0" borderId="5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11" fillId="0" borderId="14" xfId="0" applyFont="1" applyBorder="1" applyAlignment="1">
      <alignment horizontal="left" vertical="center"/>
    </xf>
    <xf numFmtId="0" fontId="11" fillId="0" borderId="16" xfId="0" applyFont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1" fillId="2" borderId="17" xfId="0" applyFont="1" applyFill="1" applyBorder="1" applyAlignment="1">
      <alignment vertical="center"/>
    </xf>
    <xf numFmtId="1" fontId="5" fillId="0" borderId="5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1" fontId="5" fillId="0" borderId="26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11" fillId="0" borderId="12" xfId="0" applyFont="1" applyBorder="1" applyAlignment="1">
      <alignment horizontal="left" vertical="center"/>
    </xf>
    <xf numFmtId="2" fontId="12" fillId="0" borderId="2" xfId="0" applyNumberFormat="1" applyFont="1" applyBorder="1" applyAlignment="1">
      <alignment vertical="center"/>
    </xf>
    <xf numFmtId="2" fontId="12" fillId="0" borderId="3" xfId="0" applyNumberFormat="1" applyFont="1" applyBorder="1" applyAlignment="1">
      <alignment vertical="center"/>
    </xf>
    <xf numFmtId="2" fontId="11" fillId="2" borderId="5" xfId="0" applyNumberFormat="1" applyFont="1" applyFill="1" applyBorder="1" applyAlignment="1">
      <alignment vertical="center"/>
    </xf>
    <xf numFmtId="2" fontId="12" fillId="0" borderId="5" xfId="0" applyNumberFormat="1" applyFont="1" applyBorder="1" applyAlignment="1">
      <alignment vertical="center"/>
    </xf>
    <xf numFmtId="2" fontId="5" fillId="0" borderId="26" xfId="0" applyNumberFormat="1" applyFont="1" applyBorder="1" applyAlignment="1">
      <alignment vertical="center"/>
    </xf>
    <xf numFmtId="2" fontId="15" fillId="0" borderId="0" xfId="0" applyNumberFormat="1" applyFont="1" applyAlignment="1">
      <alignment vertical="center" wrapText="1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Alignment="1">
      <alignment vertical="center"/>
    </xf>
    <xf numFmtId="0" fontId="5" fillId="0" borderId="29" xfId="0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49" fontId="5" fillId="0" borderId="31" xfId="0" applyNumberFormat="1" applyFont="1" applyBorder="1" applyAlignment="1">
      <alignment vertical="center"/>
    </xf>
    <xf numFmtId="2" fontId="5" fillId="0" borderId="32" xfId="0" applyNumberFormat="1" applyFont="1" applyBorder="1" applyAlignment="1">
      <alignment vertical="center"/>
    </xf>
    <xf numFmtId="49" fontId="5" fillId="0" borderId="33" xfId="0" applyNumberFormat="1" applyFont="1" applyBorder="1" applyAlignment="1">
      <alignment vertical="center"/>
    </xf>
    <xf numFmtId="2" fontId="5" fillId="0" borderId="34" xfId="0" applyNumberFormat="1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164" fontId="15" fillId="0" borderId="0" xfId="0" applyNumberFormat="1" applyFont="1" applyAlignment="1">
      <alignment horizontal="center" vertical="center" wrapText="1"/>
    </xf>
    <xf numFmtId="0" fontId="18" fillId="0" borderId="0" xfId="9" applyFont="1" applyAlignment="1">
      <alignment vertical="center" wrapText="1"/>
    </xf>
    <xf numFmtId="0" fontId="20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18" fillId="0" borderId="0" xfId="9" applyFont="1" applyAlignment="1">
      <alignment horizontal="center" vertical="center" wrapText="1"/>
    </xf>
    <xf numFmtId="14" fontId="5" fillId="0" borderId="2" xfId="0" applyNumberFormat="1" applyFont="1" applyBorder="1"/>
    <xf numFmtId="14" fontId="15" fillId="0" borderId="0" xfId="0" applyNumberFormat="1" applyFont="1" applyAlignment="1">
      <alignment horizontal="center" vertical="center"/>
    </xf>
    <xf numFmtId="0" fontId="14" fillId="0" borderId="11" xfId="0" applyFont="1" applyBorder="1" applyAlignment="1">
      <alignment horizontal="right" vertical="center"/>
    </xf>
    <xf numFmtId="14" fontId="5" fillId="0" borderId="0" xfId="0" applyNumberFormat="1" applyFont="1"/>
    <xf numFmtId="0" fontId="22" fillId="0" borderId="1" xfId="9" applyFont="1" applyBorder="1" applyAlignment="1">
      <alignment vertical="center" wrapText="1"/>
    </xf>
    <xf numFmtId="0" fontId="22" fillId="0" borderId="0" xfId="9" applyFont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18" fillId="0" borderId="0" xfId="9" applyFont="1" applyAlignment="1">
      <alignment vertical="center"/>
    </xf>
    <xf numFmtId="0" fontId="5" fillId="0" borderId="31" xfId="0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horizontal="justify"/>
    </xf>
    <xf numFmtId="1" fontId="18" fillId="0" borderId="0" xfId="9" applyNumberFormat="1" applyFont="1" applyAlignment="1">
      <alignment horizontal="center" vertical="center" wrapText="1"/>
    </xf>
    <xf numFmtId="0" fontId="19" fillId="0" borderId="0" xfId="9" applyFont="1" applyAlignment="1">
      <alignment vertical="center" wrapText="1"/>
    </xf>
    <xf numFmtId="0" fontId="14" fillId="0" borderId="5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4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25" fillId="0" borderId="1" xfId="9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22" fillId="0" borderId="0" xfId="9" applyFont="1" applyAlignment="1">
      <alignment vertical="center"/>
    </xf>
    <xf numFmtId="49" fontId="23" fillId="0" borderId="17" xfId="0" applyNumberFormat="1" applyFont="1" applyBorder="1" applyAlignment="1">
      <alignment horizontal="right" vertical="center"/>
    </xf>
    <xf numFmtId="0" fontId="12" fillId="0" borderId="17" xfId="0" applyFont="1" applyBorder="1" applyAlignment="1">
      <alignment horizontal="right" vertical="center"/>
    </xf>
    <xf numFmtId="0" fontId="15" fillId="0" borderId="5" xfId="0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right" vertical="center"/>
    </xf>
    <xf numFmtId="49" fontId="5" fillId="0" borderId="5" xfId="0" applyNumberFormat="1" applyFont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2" fontId="5" fillId="0" borderId="2" xfId="0" applyNumberFormat="1" applyFont="1" applyBorder="1" applyAlignment="1">
      <alignment vertical="center"/>
    </xf>
    <xf numFmtId="2" fontId="5" fillId="0" borderId="3" xfId="0" applyNumberFormat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14" fontId="15" fillId="0" borderId="0" xfId="0" applyNumberFormat="1" applyFont="1" applyFill="1" applyAlignment="1">
      <alignment horizontal="center" vertical="center"/>
    </xf>
    <xf numFmtId="164" fontId="15" fillId="0" borderId="0" xfId="0" applyNumberFormat="1" applyFont="1" applyFill="1" applyAlignment="1">
      <alignment horizontal="center" vertical="center" wrapText="1"/>
    </xf>
    <xf numFmtId="0" fontId="18" fillId="0" borderId="0" xfId="9" applyFont="1" applyFill="1" applyAlignment="1">
      <alignment vertical="center" wrapText="1"/>
    </xf>
    <xf numFmtId="0" fontId="20" fillId="0" borderId="0" xfId="0" applyFont="1" applyFill="1" applyAlignment="1">
      <alignment horizontal="center"/>
    </xf>
    <xf numFmtId="0" fontId="18" fillId="0" borderId="0" xfId="9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1" fillId="2" borderId="16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6" fillId="2" borderId="38" xfId="0" applyFont="1" applyFill="1" applyBorder="1" applyAlignment="1">
      <alignment horizontal="center" vertical="center"/>
    </xf>
    <xf numFmtId="0" fontId="6" fillId="2" borderId="21" xfId="3" applyFont="1" applyFill="1" applyBorder="1" applyAlignment="1">
      <alignment horizontal="center" vertical="center" wrapText="1"/>
    </xf>
    <xf numFmtId="1" fontId="6" fillId="2" borderId="21" xfId="3" applyNumberFormat="1" applyFont="1" applyFill="1" applyBorder="1" applyAlignment="1">
      <alignment horizontal="center" vertical="center" wrapText="1"/>
    </xf>
    <xf numFmtId="2" fontId="6" fillId="2" borderId="21" xfId="3" applyNumberFormat="1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 wrapText="1"/>
    </xf>
    <xf numFmtId="1" fontId="6" fillId="2" borderId="1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25" fillId="0" borderId="42" xfId="9" applyFont="1" applyBorder="1" applyAlignment="1">
      <alignment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22" fillId="0" borderId="1" xfId="8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1" fontId="25" fillId="0" borderId="1" xfId="8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14" fontId="25" fillId="0" borderId="1" xfId="0" applyNumberFormat="1" applyFont="1" applyBorder="1" applyAlignment="1">
      <alignment horizontal="center" vertical="center"/>
    </xf>
    <xf numFmtId="164" fontId="25" fillId="0" borderId="1" xfId="0" applyNumberFormat="1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 wrapText="1"/>
    </xf>
    <xf numFmtId="1" fontId="25" fillId="0" borderId="42" xfId="8" applyNumberFormat="1" applyFont="1" applyBorder="1" applyAlignment="1">
      <alignment horizontal="center" vertical="center" wrapText="1"/>
    </xf>
    <xf numFmtId="0" fontId="25" fillId="0" borderId="42" xfId="0" applyFont="1" applyBorder="1" applyAlignment="1">
      <alignment horizontal="left" vertical="center" wrapText="1"/>
    </xf>
    <xf numFmtId="14" fontId="25" fillId="0" borderId="42" xfId="0" applyNumberFormat="1" applyFont="1" applyBorder="1" applyAlignment="1">
      <alignment horizontal="center" vertical="center"/>
    </xf>
    <xf numFmtId="164" fontId="25" fillId="0" borderId="42" xfId="0" applyNumberFormat="1" applyFont="1" applyBorder="1" applyAlignment="1">
      <alignment horizontal="center" vertical="center" wrapText="1"/>
    </xf>
    <xf numFmtId="165" fontId="5" fillId="0" borderId="42" xfId="0" applyNumberFormat="1" applyFont="1" applyBorder="1" applyAlignment="1">
      <alignment horizontal="center" vertical="center"/>
    </xf>
    <xf numFmtId="2" fontId="5" fillId="0" borderId="42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168" fontId="5" fillId="0" borderId="1" xfId="0" applyNumberFormat="1" applyFont="1" applyBorder="1" applyAlignment="1">
      <alignment horizontal="center" vertical="center"/>
    </xf>
    <xf numFmtId="21" fontId="5" fillId="0" borderId="1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vertical="center"/>
    </xf>
    <xf numFmtId="0" fontId="12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justify"/>
    </xf>
    <xf numFmtId="1" fontId="18" fillId="0" borderId="0" xfId="9" applyNumberFormat="1" applyFont="1" applyBorder="1" applyAlignment="1">
      <alignment horizontal="center" vertical="center" wrapText="1"/>
    </xf>
    <xf numFmtId="0" fontId="19" fillId="0" borderId="0" xfId="9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 wrapText="1"/>
    </xf>
    <xf numFmtId="0" fontId="22" fillId="0" borderId="42" xfId="9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/>
    </xf>
    <xf numFmtId="0" fontId="3" fillId="0" borderId="0" xfId="0" applyFont="1"/>
    <xf numFmtId="0" fontId="25" fillId="0" borderId="37" xfId="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5" fillId="0" borderId="42" xfId="0" applyFont="1" applyBorder="1" applyAlignment="1">
      <alignment horizontal="center" vertical="center" wrapText="1"/>
    </xf>
    <xf numFmtId="1" fontId="22" fillId="0" borderId="42" xfId="8" applyNumberFormat="1" applyFont="1" applyBorder="1" applyAlignment="1">
      <alignment horizontal="center" vertical="center" wrapText="1"/>
    </xf>
    <xf numFmtId="0" fontId="5" fillId="0" borderId="42" xfId="0" applyFont="1" applyBorder="1" applyAlignment="1">
      <alignment horizontal="left" vertical="center" wrapText="1"/>
    </xf>
    <xf numFmtId="14" fontId="5" fillId="0" borderId="42" xfId="0" applyNumberFormat="1" applyFont="1" applyBorder="1" applyAlignment="1">
      <alignment horizontal="center" vertical="center"/>
    </xf>
    <xf numFmtId="164" fontId="5" fillId="0" borderId="42" xfId="0" applyNumberFormat="1" applyFont="1" applyBorder="1" applyAlignment="1">
      <alignment horizontal="center" vertical="center" wrapText="1"/>
    </xf>
    <xf numFmtId="21" fontId="25" fillId="0" borderId="1" xfId="0" applyNumberFormat="1" applyFont="1" applyBorder="1" applyAlignment="1">
      <alignment horizontal="center" vertical="center"/>
    </xf>
    <xf numFmtId="45" fontId="5" fillId="0" borderId="1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11" fillId="2" borderId="44" xfId="0" applyFont="1" applyFill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" xfId="8" xr:uid="{00000000-0005-0000-0000-000007000000}"/>
    <cellStyle name="Обычный_ID4938_RS_1" xfId="9" xr:uid="{00000000-0005-0000-0000-000008000000}"/>
    <cellStyle name="Обычный_Стартовый протокол Смирнов_20101106_Results" xfId="3" xr:uid="{00000000-0005-0000-0000-000009000000}"/>
  </cellStyles>
  <dxfs count="20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297181</xdr:colOff>
      <xdr:row>0</xdr:row>
      <xdr:rowOff>114301</xdr:rowOff>
    </xdr:from>
    <xdr:to>
      <xdr:col>4</xdr:col>
      <xdr:colOff>426753</xdr:colOff>
      <xdr:row>3</xdr:row>
      <xdr:rowOff>190500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0631" y="114301"/>
          <a:ext cx="1015397" cy="676274"/>
        </a:xfrm>
        <a:prstGeom prst="rect">
          <a:avLst/>
        </a:prstGeom>
      </xdr:spPr>
    </xdr:pic>
    <xdr:clientData/>
  </xdr:twoCellAnchor>
  <xdr:twoCellAnchor editAs="oneCell">
    <xdr:from>
      <xdr:col>11</xdr:col>
      <xdr:colOff>104775</xdr:colOff>
      <xdr:row>0</xdr:row>
      <xdr:rowOff>76200</xdr:rowOff>
    </xdr:from>
    <xdr:to>
      <xdr:col>12</xdr:col>
      <xdr:colOff>9525</xdr:colOff>
      <xdr:row>4</xdr:row>
      <xdr:rowOff>9525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2575" y="76200"/>
          <a:ext cx="790575" cy="800100"/>
        </a:xfrm>
        <a:prstGeom prst="rect">
          <a:avLst/>
        </a:prstGeom>
      </xdr:spPr>
    </xdr:pic>
    <xdr:clientData/>
  </xdr:twoCellAnchor>
  <xdr:twoCellAnchor editAs="oneCell">
    <xdr:from>
      <xdr:col>12</xdr:col>
      <xdr:colOff>455296</xdr:colOff>
      <xdr:row>0</xdr:row>
      <xdr:rowOff>32385</xdr:rowOff>
    </xdr:from>
    <xdr:to>
      <xdr:col>12</xdr:col>
      <xdr:colOff>1664970</xdr:colOff>
      <xdr:row>4</xdr:row>
      <xdr:rowOff>113137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16" t="24041" r="3675" b="24472"/>
        <a:stretch/>
      </xdr:blipFill>
      <xdr:spPr bwMode="auto">
        <a:xfrm>
          <a:off x="10696576" y="32385"/>
          <a:ext cx="1209674" cy="9418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68580</xdr:rowOff>
    </xdr:from>
    <xdr:to>
      <xdr:col>2</xdr:col>
      <xdr:colOff>219074</xdr:colOff>
      <xdr:row>4</xdr:row>
      <xdr:rowOff>41200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68580"/>
          <a:ext cx="1150619" cy="8336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449581</xdr:colOff>
      <xdr:row>0</xdr:row>
      <xdr:rowOff>28575</xdr:rowOff>
    </xdr:from>
    <xdr:to>
      <xdr:col>4</xdr:col>
      <xdr:colOff>742950</xdr:colOff>
      <xdr:row>3</xdr:row>
      <xdr:rowOff>190500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3031" y="28575"/>
          <a:ext cx="1179194" cy="762000"/>
        </a:xfrm>
        <a:prstGeom prst="rect">
          <a:avLst/>
        </a:prstGeom>
      </xdr:spPr>
    </xdr:pic>
    <xdr:clientData/>
  </xdr:twoCellAnchor>
  <xdr:twoCellAnchor editAs="oneCell">
    <xdr:from>
      <xdr:col>10</xdr:col>
      <xdr:colOff>657225</xdr:colOff>
      <xdr:row>0</xdr:row>
      <xdr:rowOff>28575</xdr:rowOff>
    </xdr:from>
    <xdr:to>
      <xdr:col>11</xdr:col>
      <xdr:colOff>628650</xdr:colOff>
      <xdr:row>4</xdr:row>
      <xdr:rowOff>19050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0150" y="28575"/>
          <a:ext cx="876300" cy="857250"/>
        </a:xfrm>
        <a:prstGeom prst="rect">
          <a:avLst/>
        </a:prstGeom>
      </xdr:spPr>
    </xdr:pic>
    <xdr:clientData/>
  </xdr:twoCellAnchor>
  <xdr:twoCellAnchor editAs="oneCell">
    <xdr:from>
      <xdr:col>11</xdr:col>
      <xdr:colOff>847727</xdr:colOff>
      <xdr:row>0</xdr:row>
      <xdr:rowOff>47625</xdr:rowOff>
    </xdr:from>
    <xdr:to>
      <xdr:col>12</xdr:col>
      <xdr:colOff>1171576</xdr:colOff>
      <xdr:row>4</xdr:row>
      <xdr:rowOff>128377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16" t="24041" r="3675" b="24472"/>
        <a:stretch/>
      </xdr:blipFill>
      <xdr:spPr bwMode="auto">
        <a:xfrm>
          <a:off x="9915527" y="47625"/>
          <a:ext cx="1209674" cy="94752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95250</xdr:rowOff>
    </xdr:from>
    <xdr:to>
      <xdr:col>2</xdr:col>
      <xdr:colOff>190499</xdr:colOff>
      <xdr:row>4</xdr:row>
      <xdr:rowOff>67870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95250"/>
          <a:ext cx="1150619" cy="8336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664734</xdr:colOff>
      <xdr:row>0</xdr:row>
      <xdr:rowOff>159124</xdr:rowOff>
    </xdr:from>
    <xdr:to>
      <xdr:col>4</xdr:col>
      <xdr:colOff>794306</xdr:colOff>
      <xdr:row>3</xdr:row>
      <xdr:rowOff>235323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922" y="159124"/>
          <a:ext cx="1043972" cy="667870"/>
        </a:xfrm>
        <a:prstGeom prst="rect">
          <a:avLst/>
        </a:prstGeom>
      </xdr:spPr>
    </xdr:pic>
    <xdr:clientData/>
  </xdr:twoCellAnchor>
  <xdr:twoCellAnchor editAs="oneCell">
    <xdr:from>
      <xdr:col>11</xdr:col>
      <xdr:colOff>624728</xdr:colOff>
      <xdr:row>0</xdr:row>
      <xdr:rowOff>40341</xdr:rowOff>
    </xdr:from>
    <xdr:to>
      <xdr:col>12</xdr:col>
      <xdr:colOff>511549</xdr:colOff>
      <xdr:row>3</xdr:row>
      <xdr:rowOff>242607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5952" y="40341"/>
          <a:ext cx="819150" cy="793937"/>
        </a:xfrm>
        <a:prstGeom prst="rect">
          <a:avLst/>
        </a:prstGeom>
      </xdr:spPr>
    </xdr:pic>
    <xdr:clientData/>
  </xdr:twoCellAnchor>
  <xdr:twoCellAnchor editAs="oneCell">
    <xdr:from>
      <xdr:col>13</xdr:col>
      <xdr:colOff>28576</xdr:colOff>
      <xdr:row>0</xdr:row>
      <xdr:rowOff>9525</xdr:rowOff>
    </xdr:from>
    <xdr:to>
      <xdr:col>13</xdr:col>
      <xdr:colOff>1238250</xdr:colOff>
      <xdr:row>5</xdr:row>
      <xdr:rowOff>630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16" t="24041" r="3675" b="24472"/>
        <a:stretch/>
      </xdr:blipFill>
      <xdr:spPr bwMode="auto">
        <a:xfrm>
          <a:off x="10744201" y="9525"/>
          <a:ext cx="1209674" cy="94752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17930</xdr:colOff>
      <xdr:row>0</xdr:row>
      <xdr:rowOff>70822</xdr:rowOff>
    </xdr:from>
    <xdr:to>
      <xdr:col>2</xdr:col>
      <xdr:colOff>208429</xdr:colOff>
      <xdr:row>4</xdr:row>
      <xdr:rowOff>43442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30" y="70822"/>
          <a:ext cx="1158687" cy="8332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479660</xdr:colOff>
      <xdr:row>0</xdr:row>
      <xdr:rowOff>128838</xdr:rowOff>
    </xdr:from>
    <xdr:to>
      <xdr:col>4</xdr:col>
      <xdr:colOff>773029</xdr:colOff>
      <xdr:row>4</xdr:row>
      <xdr:rowOff>20053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2186" y="128838"/>
          <a:ext cx="1205764" cy="763504"/>
        </a:xfrm>
        <a:prstGeom prst="rect">
          <a:avLst/>
        </a:prstGeom>
      </xdr:spPr>
    </xdr:pic>
    <xdr:clientData/>
  </xdr:twoCellAnchor>
  <xdr:twoCellAnchor editAs="oneCell">
    <xdr:from>
      <xdr:col>11</xdr:col>
      <xdr:colOff>75698</xdr:colOff>
      <xdr:row>0</xdr:row>
      <xdr:rowOff>48627</xdr:rowOff>
    </xdr:from>
    <xdr:to>
      <xdr:col>12</xdr:col>
      <xdr:colOff>217571</xdr:colOff>
      <xdr:row>4</xdr:row>
      <xdr:rowOff>39102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0172" y="48627"/>
          <a:ext cx="903873" cy="862764"/>
        </a:xfrm>
        <a:prstGeom prst="rect">
          <a:avLst/>
        </a:prstGeom>
      </xdr:spPr>
    </xdr:pic>
    <xdr:clientData/>
  </xdr:twoCellAnchor>
  <xdr:twoCellAnchor editAs="oneCell">
    <xdr:from>
      <xdr:col>12</xdr:col>
      <xdr:colOff>847727</xdr:colOff>
      <xdr:row>0</xdr:row>
      <xdr:rowOff>47625</xdr:rowOff>
    </xdr:from>
    <xdr:to>
      <xdr:col>13</xdr:col>
      <xdr:colOff>1171577</xdr:colOff>
      <xdr:row>4</xdr:row>
      <xdr:rowOff>128377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16" t="24041" r="3675" b="24472"/>
        <a:stretch/>
      </xdr:blipFill>
      <xdr:spPr bwMode="auto">
        <a:xfrm>
          <a:off x="9915527" y="47625"/>
          <a:ext cx="1209674" cy="94752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110490</xdr:rowOff>
    </xdr:from>
    <xdr:to>
      <xdr:col>2</xdr:col>
      <xdr:colOff>190499</xdr:colOff>
      <xdr:row>4</xdr:row>
      <xdr:rowOff>83110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10490"/>
          <a:ext cx="1150619" cy="833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148"/>
  <sheetViews>
    <sheetView view="pageBreakPreview" zoomScale="60" zoomScaleNormal="85" workbookViewId="0">
      <pane ySplit="1" topLeftCell="A2" activePane="bottomLeft" state="frozen"/>
      <selection pane="bottomLeft" activeCell="A105" sqref="A105:XFD105"/>
    </sheetView>
  </sheetViews>
  <sheetFormatPr defaultColWidth="8.88671875" defaultRowHeight="16.95" customHeight="1" x14ac:dyDescent="0.25"/>
  <cols>
    <col min="1" max="1" width="8.88671875" style="69" customWidth="1"/>
    <col min="2" max="2" width="7.6640625" style="78" customWidth="1"/>
    <col min="3" max="3" width="15.6640625" style="68" customWidth="1"/>
    <col min="4" max="4" width="28.6640625" style="68" customWidth="1"/>
    <col min="5" max="5" width="15.6640625" style="68" customWidth="1"/>
    <col min="6" max="6" width="10.6640625" style="68" customWidth="1"/>
    <col min="7" max="7" width="29" style="68" customWidth="1"/>
    <col min="8" max="8" width="60.6640625" style="67" customWidth="1"/>
    <col min="9" max="9" width="12.6640625" style="69" customWidth="1"/>
    <col min="10" max="16384" width="8.88671875" style="68"/>
  </cols>
  <sheetData>
    <row r="1" spans="1:9" s="70" customFormat="1" ht="16.95" customHeight="1" x14ac:dyDescent="0.25">
      <c r="A1" s="70" t="s">
        <v>137</v>
      </c>
      <c r="B1" s="70" t="s">
        <v>47</v>
      </c>
      <c r="C1" s="70" t="s">
        <v>40</v>
      </c>
      <c r="D1" s="70" t="s">
        <v>48</v>
      </c>
      <c r="E1" s="70" t="s">
        <v>49</v>
      </c>
      <c r="F1" s="70" t="s">
        <v>50</v>
      </c>
      <c r="G1" s="70" t="s">
        <v>51</v>
      </c>
      <c r="H1" s="70" t="s">
        <v>46</v>
      </c>
      <c r="I1" s="70" t="s">
        <v>52</v>
      </c>
    </row>
    <row r="2" spans="1:9" ht="16.95" customHeight="1" x14ac:dyDescent="0.25">
      <c r="A2" s="63"/>
      <c r="C2" s="64"/>
      <c r="D2" s="65"/>
      <c r="E2" s="73"/>
      <c r="F2" s="66"/>
      <c r="G2" s="67"/>
      <c r="I2" s="71"/>
    </row>
    <row r="3" spans="1:9" ht="16.95" customHeight="1" x14ac:dyDescent="0.25">
      <c r="A3" s="63"/>
      <c r="B3" s="78">
        <v>1</v>
      </c>
      <c r="C3" s="64">
        <v>10008696537</v>
      </c>
      <c r="D3" s="65" t="s">
        <v>57</v>
      </c>
      <c r="E3" s="73">
        <v>34795</v>
      </c>
      <c r="F3" s="66" t="s">
        <v>26</v>
      </c>
      <c r="G3" s="67" t="s">
        <v>25</v>
      </c>
      <c r="H3" s="67" t="s">
        <v>61</v>
      </c>
      <c r="I3" s="71"/>
    </row>
    <row r="4" spans="1:9" ht="16.95" customHeight="1" x14ac:dyDescent="0.25">
      <c r="A4" s="63"/>
      <c r="B4" s="78">
        <v>2</v>
      </c>
      <c r="C4" s="64">
        <v>10023500858</v>
      </c>
      <c r="D4" s="65" t="s">
        <v>62</v>
      </c>
      <c r="E4" s="73">
        <v>35854</v>
      </c>
      <c r="F4" s="66" t="s">
        <v>26</v>
      </c>
      <c r="G4" s="67" t="s">
        <v>25</v>
      </c>
      <c r="H4" s="67" t="s">
        <v>63</v>
      </c>
      <c r="I4" s="71"/>
    </row>
    <row r="5" spans="1:9" ht="16.95" customHeight="1" x14ac:dyDescent="0.25">
      <c r="A5" s="63"/>
      <c r="B5" s="78">
        <v>3</v>
      </c>
      <c r="C5" s="64">
        <v>10036018306</v>
      </c>
      <c r="D5" s="65" t="s">
        <v>64</v>
      </c>
      <c r="E5" s="73">
        <v>37284</v>
      </c>
      <c r="F5" s="66" t="s">
        <v>26</v>
      </c>
      <c r="G5" s="67" t="s">
        <v>25</v>
      </c>
      <c r="H5" s="67" t="s">
        <v>56</v>
      </c>
      <c r="I5" s="71"/>
    </row>
    <row r="6" spans="1:9" ht="16.95" customHeight="1" x14ac:dyDescent="0.25">
      <c r="A6" s="63"/>
      <c r="B6" s="78">
        <v>4</v>
      </c>
      <c r="C6" s="64">
        <v>10050875369</v>
      </c>
      <c r="D6" s="65" t="s">
        <v>59</v>
      </c>
      <c r="E6" s="73">
        <v>37306</v>
      </c>
      <c r="F6" s="66" t="s">
        <v>26</v>
      </c>
      <c r="G6" s="67" t="s">
        <v>25</v>
      </c>
      <c r="H6" s="67" t="s">
        <v>56</v>
      </c>
      <c r="I6" s="71"/>
    </row>
    <row r="7" spans="1:9" ht="16.95" customHeight="1" x14ac:dyDescent="0.25">
      <c r="A7" s="63"/>
      <c r="B7" s="78">
        <v>5</v>
      </c>
      <c r="C7" s="64">
        <v>10036064681</v>
      </c>
      <c r="D7" s="65" t="s">
        <v>65</v>
      </c>
      <c r="E7" s="73">
        <v>37700</v>
      </c>
      <c r="F7" s="66" t="s">
        <v>35</v>
      </c>
      <c r="G7" s="67" t="s">
        <v>25</v>
      </c>
      <c r="H7" s="67" t="s">
        <v>56</v>
      </c>
      <c r="I7" s="71"/>
    </row>
    <row r="8" spans="1:9" ht="16.95" customHeight="1" x14ac:dyDescent="0.25">
      <c r="A8" s="63"/>
      <c r="B8" s="78">
        <v>6</v>
      </c>
      <c r="C8" s="64">
        <v>10091997915</v>
      </c>
      <c r="D8" s="65" t="s">
        <v>66</v>
      </c>
      <c r="E8" s="73">
        <v>34151</v>
      </c>
      <c r="F8" s="66" t="s">
        <v>26</v>
      </c>
      <c r="G8" s="67" t="s">
        <v>25</v>
      </c>
      <c r="H8" s="67" t="s">
        <v>56</v>
      </c>
      <c r="I8" s="71"/>
    </row>
    <row r="9" spans="1:9" ht="16.95" customHeight="1" x14ac:dyDescent="0.25">
      <c r="A9" s="63"/>
      <c r="B9" s="78">
        <v>7</v>
      </c>
      <c r="C9" s="64">
        <v>10036034975</v>
      </c>
      <c r="D9" s="65" t="s">
        <v>67</v>
      </c>
      <c r="E9" s="73">
        <v>37638</v>
      </c>
      <c r="F9" s="66" t="s">
        <v>35</v>
      </c>
      <c r="G9" s="67" t="s">
        <v>25</v>
      </c>
      <c r="H9" s="67" t="s">
        <v>56</v>
      </c>
      <c r="I9" s="71"/>
    </row>
    <row r="10" spans="1:9" ht="16.95" customHeight="1" x14ac:dyDescent="0.25">
      <c r="A10" s="63"/>
      <c r="B10" s="78">
        <v>8</v>
      </c>
      <c r="C10" s="64">
        <v>10036027400</v>
      </c>
      <c r="D10" s="65" t="s">
        <v>147</v>
      </c>
      <c r="E10" s="73">
        <v>38154</v>
      </c>
      <c r="F10" s="66" t="s">
        <v>26</v>
      </c>
      <c r="G10" s="67" t="s">
        <v>25</v>
      </c>
      <c r="H10" s="67" t="s">
        <v>56</v>
      </c>
      <c r="I10" s="71"/>
    </row>
    <row r="11" spans="1:9" ht="16.95" customHeight="1" x14ac:dyDescent="0.25">
      <c r="A11" s="63"/>
      <c r="B11" s="78">
        <v>9</v>
      </c>
      <c r="C11" s="64">
        <v>10015151582</v>
      </c>
      <c r="D11" s="65" t="s">
        <v>148</v>
      </c>
      <c r="E11" s="73">
        <v>35711</v>
      </c>
      <c r="F11" s="66" t="s">
        <v>26</v>
      </c>
      <c r="G11" s="67" t="s">
        <v>25</v>
      </c>
      <c r="H11" s="67" t="s">
        <v>56</v>
      </c>
      <c r="I11" s="71"/>
    </row>
    <row r="12" spans="1:9" ht="16.95" customHeight="1" x14ac:dyDescent="0.25">
      <c r="A12" s="63"/>
      <c r="B12" s="78">
        <v>10</v>
      </c>
      <c r="C12" s="64">
        <v>10034971211</v>
      </c>
      <c r="D12" s="65" t="s">
        <v>150</v>
      </c>
      <c r="E12" s="73">
        <v>36766</v>
      </c>
      <c r="F12" s="66" t="s">
        <v>35</v>
      </c>
      <c r="G12" s="67" t="s">
        <v>25</v>
      </c>
      <c r="H12" s="67" t="s">
        <v>151</v>
      </c>
      <c r="I12" s="71"/>
    </row>
    <row r="13" spans="1:9" ht="16.95" customHeight="1" x14ac:dyDescent="0.25">
      <c r="A13" s="63"/>
      <c r="B13" s="78">
        <v>11</v>
      </c>
      <c r="C13" s="64">
        <v>10083179403</v>
      </c>
      <c r="D13" s="65" t="s">
        <v>149</v>
      </c>
      <c r="E13" s="73">
        <v>38007</v>
      </c>
      <c r="F13" s="66" t="s">
        <v>35</v>
      </c>
      <c r="G13" s="67" t="s">
        <v>25</v>
      </c>
      <c r="H13" s="67" t="s">
        <v>151</v>
      </c>
      <c r="I13" s="71"/>
    </row>
    <row r="14" spans="1:9" ht="16.95" customHeight="1" x14ac:dyDescent="0.25">
      <c r="A14" s="63"/>
      <c r="C14" s="64"/>
      <c r="D14" s="65"/>
      <c r="E14" s="73"/>
      <c r="F14" s="66"/>
      <c r="G14" s="67"/>
      <c r="I14" s="71"/>
    </row>
    <row r="15" spans="1:9" ht="16.95" customHeight="1" x14ac:dyDescent="0.25">
      <c r="A15" s="63"/>
      <c r="B15" s="78">
        <v>12</v>
      </c>
      <c r="C15" s="64">
        <v>10077478833</v>
      </c>
      <c r="D15" s="65" t="s">
        <v>92</v>
      </c>
      <c r="E15" s="73">
        <v>37484</v>
      </c>
      <c r="F15" s="66" t="s">
        <v>26</v>
      </c>
      <c r="G15" s="67" t="s">
        <v>25</v>
      </c>
      <c r="H15" s="67" t="s">
        <v>93</v>
      </c>
      <c r="I15" s="71"/>
    </row>
    <row r="16" spans="1:9" ht="16.95" customHeight="1" x14ac:dyDescent="0.25">
      <c r="A16" s="63"/>
      <c r="B16" s="78">
        <v>13</v>
      </c>
      <c r="C16" s="64">
        <v>10079777026</v>
      </c>
      <c r="D16" s="65" t="s">
        <v>94</v>
      </c>
      <c r="E16" s="73">
        <v>38050</v>
      </c>
      <c r="F16" s="66" t="s">
        <v>35</v>
      </c>
      <c r="G16" s="67" t="s">
        <v>25</v>
      </c>
      <c r="H16" s="67" t="s">
        <v>93</v>
      </c>
      <c r="I16" s="71"/>
    </row>
    <row r="18" spans="1:9" ht="16.95" customHeight="1" x14ac:dyDescent="0.25">
      <c r="A18" s="63"/>
      <c r="B18" s="78">
        <v>14</v>
      </c>
      <c r="C18" s="64">
        <v>10126421090</v>
      </c>
      <c r="D18" s="65" t="s">
        <v>101</v>
      </c>
      <c r="E18" s="73">
        <v>37209</v>
      </c>
      <c r="F18" s="66" t="s">
        <v>35</v>
      </c>
      <c r="G18" s="67" t="s">
        <v>98</v>
      </c>
      <c r="H18" s="67" t="s">
        <v>132</v>
      </c>
      <c r="I18" s="71"/>
    </row>
    <row r="19" spans="1:9" ht="16.95" customHeight="1" x14ac:dyDescent="0.25">
      <c r="A19" s="63"/>
      <c r="B19" s="78">
        <v>15</v>
      </c>
      <c r="C19" s="64">
        <v>10012584621</v>
      </c>
      <c r="D19" s="65" t="s">
        <v>102</v>
      </c>
      <c r="E19" s="73">
        <v>31552</v>
      </c>
      <c r="F19" s="66" t="s">
        <v>26</v>
      </c>
      <c r="G19" s="67" t="s">
        <v>98</v>
      </c>
      <c r="H19" s="67" t="s">
        <v>132</v>
      </c>
      <c r="I19" s="71"/>
    </row>
    <row r="20" spans="1:9" ht="16.95" customHeight="1" x14ac:dyDescent="0.25">
      <c r="A20" s="63"/>
      <c r="B20" s="78">
        <v>16</v>
      </c>
      <c r="C20" s="64">
        <v>10092434819</v>
      </c>
      <c r="D20" s="65" t="s">
        <v>103</v>
      </c>
      <c r="E20" s="73">
        <v>37505</v>
      </c>
      <c r="F20" s="66" t="s">
        <v>35</v>
      </c>
      <c r="G20" s="67" t="s">
        <v>98</v>
      </c>
      <c r="H20" s="67" t="s">
        <v>132</v>
      </c>
      <c r="I20" s="71"/>
    </row>
    <row r="21" spans="1:9" ht="16.95" customHeight="1" x14ac:dyDescent="0.25">
      <c r="A21" s="63"/>
      <c r="C21" s="64"/>
      <c r="D21" s="65"/>
      <c r="E21" s="73"/>
      <c r="F21" s="66"/>
      <c r="G21" s="67"/>
      <c r="I21" s="71"/>
    </row>
    <row r="22" spans="1:9" ht="16.5" customHeight="1" x14ac:dyDescent="0.25">
      <c r="A22" s="63"/>
      <c r="B22" s="78">
        <v>17</v>
      </c>
      <c r="C22" s="64">
        <v>10059040143</v>
      </c>
      <c r="D22" s="65" t="s">
        <v>121</v>
      </c>
      <c r="E22" s="73">
        <v>37426</v>
      </c>
      <c r="F22" s="66" t="s">
        <v>26</v>
      </c>
      <c r="G22" s="67" t="s">
        <v>76</v>
      </c>
      <c r="H22" s="77" t="s">
        <v>153</v>
      </c>
      <c r="I22" s="71"/>
    </row>
    <row r="23" spans="1:9" ht="16.95" customHeight="1" x14ac:dyDescent="0.25">
      <c r="A23" s="63"/>
      <c r="B23" s="78">
        <v>18</v>
      </c>
      <c r="C23" s="64">
        <v>10092441283</v>
      </c>
      <c r="D23" s="65" t="s">
        <v>104</v>
      </c>
      <c r="E23" s="73">
        <v>37941</v>
      </c>
      <c r="F23" s="66" t="s">
        <v>35</v>
      </c>
      <c r="G23" s="67" t="s">
        <v>76</v>
      </c>
      <c r="H23" s="77" t="s">
        <v>154</v>
      </c>
      <c r="I23" s="71"/>
    </row>
    <row r="24" spans="1:9" ht="16.95" customHeight="1" x14ac:dyDescent="0.25">
      <c r="A24" s="63"/>
      <c r="B24" s="78">
        <v>19</v>
      </c>
      <c r="C24" s="64">
        <v>10052804154</v>
      </c>
      <c r="D24" s="65" t="s">
        <v>75</v>
      </c>
      <c r="E24" s="73">
        <v>37537</v>
      </c>
      <c r="F24" s="66" t="s">
        <v>35</v>
      </c>
      <c r="G24" s="67" t="s">
        <v>76</v>
      </c>
      <c r="H24" s="77" t="s">
        <v>152</v>
      </c>
      <c r="I24" s="71"/>
    </row>
    <row r="26" spans="1:9" ht="16.95" customHeight="1" x14ac:dyDescent="0.25">
      <c r="A26" s="63"/>
      <c r="C26" s="64"/>
      <c r="D26" s="65"/>
      <c r="E26" s="73"/>
      <c r="F26" s="66"/>
      <c r="G26" s="67"/>
      <c r="I26" s="71"/>
    </row>
    <row r="27" spans="1:9" ht="16.95" customHeight="1" x14ac:dyDescent="0.25">
      <c r="A27" s="63"/>
      <c r="B27" s="78">
        <v>20</v>
      </c>
      <c r="C27" s="64">
        <v>10034989193</v>
      </c>
      <c r="D27" s="65" t="s">
        <v>105</v>
      </c>
      <c r="E27" s="73">
        <v>36445</v>
      </c>
      <c r="F27" s="66" t="s">
        <v>26</v>
      </c>
      <c r="G27" s="67" t="s">
        <v>106</v>
      </c>
      <c r="H27" s="67" t="s">
        <v>107</v>
      </c>
      <c r="I27" s="71"/>
    </row>
    <row r="28" spans="1:9" ht="16.95" customHeight="1" x14ac:dyDescent="0.25">
      <c r="A28" s="63"/>
      <c r="B28" s="78">
        <v>21</v>
      </c>
      <c r="C28" s="64">
        <v>10092428553</v>
      </c>
      <c r="D28" s="65" t="s">
        <v>108</v>
      </c>
      <c r="E28" s="73">
        <v>38296</v>
      </c>
      <c r="F28" s="66" t="s">
        <v>35</v>
      </c>
      <c r="G28" s="67" t="s">
        <v>106</v>
      </c>
      <c r="H28" s="67" t="s">
        <v>107</v>
      </c>
      <c r="I28" s="71"/>
    </row>
    <row r="29" spans="1:9" ht="16.95" customHeight="1" x14ac:dyDescent="0.25">
      <c r="A29" s="63"/>
      <c r="C29" s="64"/>
      <c r="D29" s="65"/>
      <c r="E29" s="73"/>
      <c r="F29" s="66"/>
      <c r="G29" s="67"/>
      <c r="I29" s="71"/>
    </row>
    <row r="30" spans="1:9" ht="16.95" customHeight="1" x14ac:dyDescent="0.25">
      <c r="A30" s="63"/>
      <c r="B30" s="78">
        <v>22</v>
      </c>
      <c r="C30" s="64">
        <v>10009692001</v>
      </c>
      <c r="D30" s="65" t="s">
        <v>110</v>
      </c>
      <c r="E30" s="73">
        <v>35536</v>
      </c>
      <c r="F30" s="66" t="s">
        <v>26</v>
      </c>
      <c r="G30" s="67" t="s">
        <v>70</v>
      </c>
      <c r="H30" s="67" t="s">
        <v>111</v>
      </c>
      <c r="I30" s="71"/>
    </row>
    <row r="31" spans="1:9" ht="16.95" customHeight="1" x14ac:dyDescent="0.25">
      <c r="A31" s="63"/>
      <c r="B31" s="78">
        <v>23</v>
      </c>
      <c r="C31" s="64">
        <v>10036059328</v>
      </c>
      <c r="D31" s="65" t="s">
        <v>112</v>
      </c>
      <c r="E31" s="73">
        <v>37004</v>
      </c>
      <c r="F31" s="66" t="s">
        <v>26</v>
      </c>
      <c r="G31" s="67" t="s">
        <v>70</v>
      </c>
      <c r="H31" s="67" t="s">
        <v>111</v>
      </c>
      <c r="I31" s="71"/>
    </row>
    <row r="32" spans="1:9" ht="16.95" customHeight="1" x14ac:dyDescent="0.25">
      <c r="A32" s="63"/>
      <c r="C32" s="64"/>
      <c r="D32" s="65"/>
      <c r="E32" s="73"/>
      <c r="F32" s="66"/>
      <c r="G32" s="67"/>
      <c r="I32" s="71"/>
    </row>
    <row r="33" spans="1:10" ht="16.95" customHeight="1" x14ac:dyDescent="0.25">
      <c r="A33" s="63"/>
      <c r="B33" s="78">
        <v>24</v>
      </c>
      <c r="C33" s="64">
        <v>10013919985</v>
      </c>
      <c r="D33" s="65" t="s">
        <v>58</v>
      </c>
      <c r="E33" s="73">
        <v>34593</v>
      </c>
      <c r="F33" s="66" t="s">
        <v>26</v>
      </c>
      <c r="G33" s="67" t="s">
        <v>113</v>
      </c>
      <c r="H33" s="77" t="s">
        <v>157</v>
      </c>
      <c r="I33" s="71"/>
    </row>
    <row r="34" spans="1:10" ht="16.95" customHeight="1" x14ac:dyDescent="0.25">
      <c r="A34" s="63"/>
      <c r="B34" s="78">
        <v>25</v>
      </c>
      <c r="C34" s="64">
        <v>10082146856</v>
      </c>
      <c r="D34" s="65" t="s">
        <v>114</v>
      </c>
      <c r="E34" s="73">
        <v>38316</v>
      </c>
      <c r="F34" s="66" t="s">
        <v>35</v>
      </c>
      <c r="G34" s="67" t="s">
        <v>113</v>
      </c>
      <c r="H34" s="77" t="s">
        <v>115</v>
      </c>
      <c r="I34" s="71"/>
    </row>
    <row r="35" spans="1:10" s="89" customFormat="1" ht="16.95" customHeight="1" x14ac:dyDescent="0.25">
      <c r="B35" s="78">
        <v>26</v>
      </c>
      <c r="C35" s="64">
        <v>10034976059</v>
      </c>
      <c r="D35" s="65" t="s">
        <v>173</v>
      </c>
      <c r="E35" s="73">
        <v>36829</v>
      </c>
      <c r="F35" s="66" t="s">
        <v>35</v>
      </c>
      <c r="G35" s="67" t="s">
        <v>113</v>
      </c>
      <c r="H35" s="77"/>
      <c r="I35" s="90"/>
      <c r="J35" s="67"/>
    </row>
    <row r="36" spans="1:10" s="89" customFormat="1" ht="16.95" customHeight="1" x14ac:dyDescent="0.25">
      <c r="B36" s="78">
        <v>27</v>
      </c>
      <c r="C36" s="64">
        <v>10114015396</v>
      </c>
      <c r="D36" s="65" t="s">
        <v>174</v>
      </c>
      <c r="E36" s="73">
        <v>36017</v>
      </c>
      <c r="F36" s="66" t="s">
        <v>35</v>
      </c>
      <c r="G36" s="67" t="s">
        <v>113</v>
      </c>
      <c r="H36" s="77"/>
      <c r="I36" s="90"/>
      <c r="J36" s="67"/>
    </row>
    <row r="37" spans="1:10" ht="16.95" customHeight="1" x14ac:dyDescent="0.25">
      <c r="A37" s="63"/>
      <c r="C37" s="64"/>
      <c r="D37" s="65"/>
      <c r="E37" s="73"/>
      <c r="F37" s="66"/>
      <c r="G37" s="67"/>
      <c r="I37" s="71"/>
    </row>
    <row r="38" spans="1:10" ht="16.95" customHeight="1" x14ac:dyDescent="0.25">
      <c r="A38" s="63"/>
      <c r="B38" s="78">
        <v>28</v>
      </c>
      <c r="C38" s="64">
        <v>10007913564</v>
      </c>
      <c r="D38" s="65" t="s">
        <v>118</v>
      </c>
      <c r="E38" s="73">
        <v>33173</v>
      </c>
      <c r="F38" s="66" t="s">
        <v>26</v>
      </c>
      <c r="G38" s="67" t="s">
        <v>119</v>
      </c>
      <c r="H38" s="67" t="s">
        <v>120</v>
      </c>
      <c r="I38" s="71"/>
    </row>
    <row r="39" spans="1:10" ht="16.95" customHeight="1" x14ac:dyDescent="0.25">
      <c r="B39" s="63"/>
      <c r="C39" s="64"/>
      <c r="D39" s="65"/>
      <c r="E39" s="63"/>
      <c r="F39" s="66"/>
      <c r="G39" s="67"/>
      <c r="I39" s="71"/>
    </row>
    <row r="40" spans="1:10" ht="16.95" customHeight="1" x14ac:dyDescent="0.25">
      <c r="A40" s="63"/>
      <c r="B40" s="78">
        <v>29</v>
      </c>
      <c r="C40" s="64">
        <v>10036014666</v>
      </c>
      <c r="D40" s="65" t="s">
        <v>60</v>
      </c>
      <c r="E40" s="73">
        <v>37544</v>
      </c>
      <c r="F40" s="66" t="s">
        <v>26</v>
      </c>
      <c r="G40" s="67" t="s">
        <v>54</v>
      </c>
      <c r="H40" s="67" t="s">
        <v>122</v>
      </c>
      <c r="I40" s="71"/>
    </row>
    <row r="41" spans="1:10" ht="16.95" customHeight="1" x14ac:dyDescent="0.25">
      <c r="B41" s="63"/>
      <c r="C41" s="64"/>
      <c r="D41" s="65"/>
      <c r="E41" s="63"/>
      <c r="F41" s="66"/>
      <c r="G41" s="67"/>
      <c r="I41" s="71"/>
    </row>
    <row r="42" spans="1:10" ht="16.95" customHeight="1" x14ac:dyDescent="0.25">
      <c r="A42" s="63"/>
      <c r="B42" s="78">
        <v>30</v>
      </c>
      <c r="C42" s="64">
        <v>10015267578</v>
      </c>
      <c r="D42" s="65" t="s">
        <v>180</v>
      </c>
      <c r="E42" s="73">
        <v>36846</v>
      </c>
      <c r="F42" s="66" t="s">
        <v>26</v>
      </c>
      <c r="G42" s="67" t="s">
        <v>127</v>
      </c>
      <c r="H42" s="67" t="s">
        <v>128</v>
      </c>
      <c r="I42" s="71"/>
    </row>
    <row r="43" spans="1:10" ht="16.95" customHeight="1" x14ac:dyDescent="0.25">
      <c r="A43" s="63"/>
      <c r="B43" s="78">
        <v>31</v>
      </c>
      <c r="C43" s="64">
        <v>10034955245</v>
      </c>
      <c r="D43" s="65" t="s">
        <v>126</v>
      </c>
      <c r="E43" s="73">
        <v>36753</v>
      </c>
      <c r="F43" s="66" t="s">
        <v>26</v>
      </c>
      <c r="G43" s="67" t="s">
        <v>127</v>
      </c>
      <c r="H43" s="67" t="s">
        <v>128</v>
      </c>
      <c r="I43" s="71"/>
    </row>
    <row r="44" spans="1:10" ht="16.95" customHeight="1" x14ac:dyDescent="0.25">
      <c r="A44" s="63"/>
      <c r="B44" s="78">
        <v>32</v>
      </c>
      <c r="C44" s="64">
        <v>10036015070</v>
      </c>
      <c r="D44" s="65" t="s">
        <v>129</v>
      </c>
      <c r="E44" s="73">
        <v>36912</v>
      </c>
      <c r="F44" s="66" t="s">
        <v>26</v>
      </c>
      <c r="G44" s="67" t="s">
        <v>127</v>
      </c>
      <c r="H44" s="67" t="s">
        <v>128</v>
      </c>
      <c r="I44" s="71"/>
    </row>
    <row r="45" spans="1:10" ht="16.95" customHeight="1" x14ac:dyDescent="0.25">
      <c r="A45" s="63"/>
      <c r="B45" s="78">
        <v>33</v>
      </c>
      <c r="C45" s="64">
        <v>10036042251</v>
      </c>
      <c r="D45" s="65" t="s">
        <v>130</v>
      </c>
      <c r="E45" s="73">
        <v>37325</v>
      </c>
      <c r="F45" s="66" t="s">
        <v>26</v>
      </c>
      <c r="G45" s="67" t="s">
        <v>127</v>
      </c>
      <c r="H45" s="67" t="s">
        <v>128</v>
      </c>
      <c r="I45" s="71"/>
    </row>
    <row r="46" spans="1:10" ht="16.95" customHeight="1" x14ac:dyDescent="0.25">
      <c r="B46" s="78">
        <v>34</v>
      </c>
      <c r="C46" s="64">
        <v>10036017494</v>
      </c>
      <c r="D46" s="65" t="s">
        <v>181</v>
      </c>
      <c r="E46" s="73">
        <v>37057</v>
      </c>
      <c r="F46" s="66" t="s">
        <v>26</v>
      </c>
      <c r="G46" s="67" t="s">
        <v>127</v>
      </c>
      <c r="H46" s="67" t="s">
        <v>128</v>
      </c>
    </row>
    <row r="47" spans="1:10" ht="16.95" customHeight="1" x14ac:dyDescent="0.25">
      <c r="B47" s="63"/>
      <c r="C47" s="64"/>
      <c r="D47" s="65"/>
      <c r="E47" s="63"/>
      <c r="F47" s="66"/>
      <c r="G47" s="67"/>
      <c r="I47" s="71"/>
    </row>
    <row r="48" spans="1:10" ht="16.95" customHeight="1" x14ac:dyDescent="0.25">
      <c r="A48" s="63"/>
      <c r="B48" s="78">
        <v>35</v>
      </c>
      <c r="C48" s="64">
        <v>10023524807</v>
      </c>
      <c r="D48" s="65" t="s">
        <v>133</v>
      </c>
      <c r="E48" s="73">
        <v>36182</v>
      </c>
      <c r="F48" s="66" t="s">
        <v>26</v>
      </c>
      <c r="G48" s="67" t="s">
        <v>72</v>
      </c>
      <c r="H48" s="67" t="s">
        <v>239</v>
      </c>
      <c r="I48" s="71"/>
    </row>
    <row r="49" spans="1:10" ht="16.95" customHeight="1" x14ac:dyDescent="0.25">
      <c r="A49" s="63"/>
      <c r="B49" s="78">
        <v>36</v>
      </c>
      <c r="C49" s="64">
        <v>10080746117</v>
      </c>
      <c r="D49" s="65" t="s">
        <v>71</v>
      </c>
      <c r="E49" s="73">
        <v>37876</v>
      </c>
      <c r="F49" s="66" t="s">
        <v>35</v>
      </c>
      <c r="G49" s="67" t="s">
        <v>72</v>
      </c>
      <c r="H49" s="67" t="s">
        <v>73</v>
      </c>
      <c r="I49" s="71"/>
    </row>
    <row r="50" spans="1:10" ht="16.95" customHeight="1" x14ac:dyDescent="0.25">
      <c r="A50" s="63"/>
      <c r="B50" s="78">
        <v>37</v>
      </c>
      <c r="C50" s="64">
        <v>10093888708</v>
      </c>
      <c r="D50" s="65" t="s">
        <v>74</v>
      </c>
      <c r="E50" s="73">
        <v>36544</v>
      </c>
      <c r="F50" s="66" t="s">
        <v>26</v>
      </c>
      <c r="G50" s="67" t="s">
        <v>72</v>
      </c>
      <c r="H50" s="67" t="s">
        <v>73</v>
      </c>
      <c r="I50" s="71"/>
    </row>
    <row r="51" spans="1:10" ht="16.95" customHeight="1" x14ac:dyDescent="0.25">
      <c r="A51" s="63"/>
      <c r="B51" s="78">
        <v>38</v>
      </c>
      <c r="C51" s="64">
        <v>10036017393</v>
      </c>
      <c r="D51" s="65" t="s">
        <v>167</v>
      </c>
      <c r="E51" s="73">
        <v>37128</v>
      </c>
      <c r="F51" s="66" t="s">
        <v>26</v>
      </c>
      <c r="G51" s="67" t="s">
        <v>72</v>
      </c>
      <c r="H51" s="67" t="s">
        <v>73</v>
      </c>
      <c r="I51" s="71"/>
    </row>
    <row r="52" spans="1:10" ht="16.95" customHeight="1" x14ac:dyDescent="0.25">
      <c r="B52" s="63"/>
      <c r="C52" s="64"/>
      <c r="D52" s="65"/>
      <c r="E52" s="63"/>
      <c r="F52" s="66"/>
      <c r="G52" s="67"/>
      <c r="I52" s="71"/>
    </row>
    <row r="53" spans="1:10" ht="16.95" customHeight="1" x14ac:dyDescent="0.25">
      <c r="A53" s="63"/>
      <c r="B53" s="78">
        <v>39</v>
      </c>
      <c r="C53" s="64">
        <v>10034947868</v>
      </c>
      <c r="D53" s="65" t="s">
        <v>68</v>
      </c>
      <c r="E53" s="73">
        <v>36839</v>
      </c>
      <c r="F53" s="66" t="s">
        <v>26</v>
      </c>
      <c r="G53" s="67" t="s">
        <v>69</v>
      </c>
      <c r="H53" s="67" t="s">
        <v>201</v>
      </c>
      <c r="I53" s="71"/>
    </row>
    <row r="54" spans="1:10" ht="16.95" customHeight="1" x14ac:dyDescent="0.25">
      <c r="A54" s="63"/>
      <c r="B54" s="78">
        <v>40</v>
      </c>
      <c r="C54" s="64">
        <v>10083910640</v>
      </c>
      <c r="D54" s="65" t="s">
        <v>138</v>
      </c>
      <c r="E54" s="73">
        <v>38225</v>
      </c>
      <c r="F54" s="66" t="s">
        <v>26</v>
      </c>
      <c r="G54" s="67" t="s">
        <v>69</v>
      </c>
      <c r="H54" s="67" t="s">
        <v>144</v>
      </c>
      <c r="I54" s="71"/>
    </row>
    <row r="55" spans="1:10" ht="16.95" customHeight="1" x14ac:dyDescent="0.25">
      <c r="A55" s="63"/>
      <c r="B55" s="78">
        <v>41</v>
      </c>
      <c r="C55" s="64">
        <v>10083910539</v>
      </c>
      <c r="D55" s="65" t="s">
        <v>139</v>
      </c>
      <c r="E55" s="73">
        <v>38225</v>
      </c>
      <c r="F55" s="66" t="s">
        <v>26</v>
      </c>
      <c r="G55" s="67" t="s">
        <v>69</v>
      </c>
      <c r="H55" s="67" t="s">
        <v>144</v>
      </c>
      <c r="I55" s="71"/>
    </row>
    <row r="56" spans="1:10" ht="16.95" customHeight="1" x14ac:dyDescent="0.25">
      <c r="A56" s="63"/>
      <c r="B56" s="78">
        <v>42</v>
      </c>
      <c r="C56" s="64">
        <v>10051128377</v>
      </c>
      <c r="D56" s="65" t="s">
        <v>140</v>
      </c>
      <c r="E56" s="73">
        <v>38286</v>
      </c>
      <c r="F56" s="66" t="s">
        <v>35</v>
      </c>
      <c r="G56" s="67" t="s">
        <v>69</v>
      </c>
      <c r="H56" s="67" t="s">
        <v>145</v>
      </c>
      <c r="I56" s="71"/>
    </row>
    <row r="57" spans="1:10" ht="16.95" customHeight="1" x14ac:dyDescent="0.25">
      <c r="A57" s="63"/>
      <c r="B57" s="78">
        <v>43</v>
      </c>
      <c r="C57" s="64">
        <v>10036032046</v>
      </c>
      <c r="D57" s="65" t="s">
        <v>231</v>
      </c>
      <c r="E57" s="73">
        <v>37813</v>
      </c>
      <c r="F57" s="66" t="s">
        <v>35</v>
      </c>
      <c r="G57" s="67" t="s">
        <v>69</v>
      </c>
      <c r="H57" s="67" t="s">
        <v>232</v>
      </c>
      <c r="I57" s="71"/>
    </row>
    <row r="58" spans="1:10" ht="16.95" customHeight="1" x14ac:dyDescent="0.25">
      <c r="A58" s="63"/>
      <c r="B58" s="78">
        <v>44</v>
      </c>
      <c r="C58" s="64">
        <v>10034922004</v>
      </c>
      <c r="D58" s="65" t="s">
        <v>233</v>
      </c>
      <c r="E58" s="73">
        <v>35799</v>
      </c>
      <c r="F58" s="66" t="s">
        <v>35</v>
      </c>
      <c r="G58" s="67" t="s">
        <v>69</v>
      </c>
      <c r="H58" s="67" t="s">
        <v>234</v>
      </c>
      <c r="I58" s="71"/>
    </row>
    <row r="59" spans="1:10" ht="16.95" customHeight="1" x14ac:dyDescent="0.25">
      <c r="A59" s="63"/>
      <c r="C59" s="64"/>
      <c r="D59" s="65"/>
      <c r="E59" s="73"/>
      <c r="F59" s="66"/>
      <c r="G59" s="67"/>
      <c r="I59" s="71"/>
    </row>
    <row r="60" spans="1:10" ht="16.95" customHeight="1" x14ac:dyDescent="0.25">
      <c r="B60" s="63">
        <v>45</v>
      </c>
      <c r="C60" s="64">
        <v>10009045333</v>
      </c>
      <c r="D60" s="65" t="s">
        <v>166</v>
      </c>
      <c r="E60" s="73">
        <v>35438</v>
      </c>
      <c r="F60" s="66" t="s">
        <v>26</v>
      </c>
      <c r="G60" s="67" t="s">
        <v>162</v>
      </c>
      <c r="H60" s="67" t="s">
        <v>236</v>
      </c>
      <c r="I60" s="71"/>
    </row>
    <row r="61" spans="1:10" ht="16.95" customHeight="1" x14ac:dyDescent="0.25">
      <c r="B61" s="63"/>
      <c r="C61" s="64"/>
      <c r="D61" s="65"/>
      <c r="E61" s="73"/>
      <c r="F61" s="66"/>
      <c r="G61" s="67"/>
      <c r="I61" s="71"/>
    </row>
    <row r="62" spans="1:10" s="89" customFormat="1" ht="16.95" customHeight="1" x14ac:dyDescent="0.25">
      <c r="B62" s="90">
        <v>46</v>
      </c>
      <c r="C62" s="64">
        <v>10007740277</v>
      </c>
      <c r="D62" s="65" t="s">
        <v>185</v>
      </c>
      <c r="E62" s="73">
        <v>34840</v>
      </c>
      <c r="F62" s="66" t="s">
        <v>22</v>
      </c>
      <c r="G62" s="67" t="s">
        <v>186</v>
      </c>
      <c r="H62" s="67" t="s">
        <v>187</v>
      </c>
      <c r="I62" s="90"/>
      <c r="J62" s="67"/>
    </row>
    <row r="63" spans="1:10" s="89" customFormat="1" ht="16.95" customHeight="1" x14ac:dyDescent="0.25">
      <c r="B63" s="90"/>
      <c r="C63" s="64"/>
      <c r="D63" s="65"/>
      <c r="E63" s="73"/>
      <c r="F63" s="66"/>
      <c r="G63" s="67"/>
      <c r="H63" s="67"/>
      <c r="I63" s="90"/>
      <c r="J63" s="67"/>
    </row>
    <row r="64" spans="1:10" s="89" customFormat="1" ht="16.95" customHeight="1" x14ac:dyDescent="0.25">
      <c r="B64" s="90">
        <v>47</v>
      </c>
      <c r="C64" s="64">
        <v>10034956356</v>
      </c>
      <c r="D64" s="65" t="s">
        <v>189</v>
      </c>
      <c r="E64" s="73">
        <v>25557</v>
      </c>
      <c r="F64" s="66" t="s">
        <v>22</v>
      </c>
      <c r="G64" s="67" t="s">
        <v>190</v>
      </c>
      <c r="H64" s="67" t="s">
        <v>191</v>
      </c>
      <c r="I64" s="90"/>
      <c r="J64" s="67"/>
    </row>
    <row r="65" spans="1:10" s="89" customFormat="1" ht="16.95" customHeight="1" x14ac:dyDescent="0.25">
      <c r="B65" s="90">
        <v>48</v>
      </c>
      <c r="C65" s="64">
        <v>10083877803</v>
      </c>
      <c r="D65" s="65" t="s">
        <v>192</v>
      </c>
      <c r="E65" s="73">
        <v>38288</v>
      </c>
      <c r="F65" s="66" t="s">
        <v>35</v>
      </c>
      <c r="G65" s="67" t="s">
        <v>190</v>
      </c>
      <c r="H65" s="67" t="s">
        <v>193</v>
      </c>
      <c r="I65" s="90"/>
      <c r="J65" s="67"/>
    </row>
    <row r="66" spans="1:10" s="89" customFormat="1" ht="16.95" customHeight="1" x14ac:dyDescent="0.25">
      <c r="B66" s="90"/>
      <c r="C66" s="64"/>
      <c r="D66" s="65"/>
      <c r="E66" s="73"/>
      <c r="F66" s="66"/>
      <c r="G66" s="67"/>
      <c r="H66" s="67"/>
      <c r="I66" s="90"/>
      <c r="J66" s="67"/>
    </row>
    <row r="67" spans="1:10" s="89" customFormat="1" ht="16.95" customHeight="1" x14ac:dyDescent="0.25">
      <c r="B67" s="90">
        <v>49</v>
      </c>
      <c r="C67" s="64">
        <v>10036021437</v>
      </c>
      <c r="D67" s="65" t="s">
        <v>202</v>
      </c>
      <c r="E67" s="73">
        <v>37302</v>
      </c>
      <c r="F67" s="66" t="s">
        <v>26</v>
      </c>
      <c r="G67" s="67" t="s">
        <v>203</v>
      </c>
      <c r="H67" s="67" t="s">
        <v>204</v>
      </c>
      <c r="I67" s="90"/>
      <c r="J67" s="79" t="s">
        <v>203</v>
      </c>
    </row>
    <row r="68" spans="1:10" s="89" customFormat="1" ht="16.95" customHeight="1" x14ac:dyDescent="0.25">
      <c r="B68" s="90">
        <v>50</v>
      </c>
      <c r="C68" s="64">
        <v>10080173413</v>
      </c>
      <c r="D68" s="65" t="s">
        <v>205</v>
      </c>
      <c r="E68" s="73">
        <v>38006</v>
      </c>
      <c r="F68" s="66" t="s">
        <v>35</v>
      </c>
      <c r="G68" s="67" t="s">
        <v>203</v>
      </c>
      <c r="H68" s="67" t="s">
        <v>206</v>
      </c>
      <c r="I68" s="90"/>
      <c r="J68" s="79" t="s">
        <v>203</v>
      </c>
    </row>
    <row r="69" spans="1:10" s="89" customFormat="1" ht="16.95" customHeight="1" x14ac:dyDescent="0.25">
      <c r="B69" s="90">
        <v>51</v>
      </c>
      <c r="C69" s="64">
        <v>10080703374</v>
      </c>
      <c r="D69" s="65" t="s">
        <v>214</v>
      </c>
      <c r="E69" s="73">
        <v>38130</v>
      </c>
      <c r="F69" s="66" t="s">
        <v>35</v>
      </c>
      <c r="G69" s="67" t="s">
        <v>203</v>
      </c>
      <c r="H69" s="67" t="s">
        <v>206</v>
      </c>
      <c r="I69" s="90"/>
      <c r="J69" s="79" t="s">
        <v>203</v>
      </c>
    </row>
    <row r="70" spans="1:10" s="89" customFormat="1" ht="16.95" customHeight="1" x14ac:dyDescent="0.25">
      <c r="B70" s="90">
        <v>52</v>
      </c>
      <c r="C70" s="64">
        <v>10036083374</v>
      </c>
      <c r="D70" s="94" t="s">
        <v>235</v>
      </c>
      <c r="E70" s="73">
        <v>36956</v>
      </c>
      <c r="F70" s="66" t="s">
        <v>35</v>
      </c>
      <c r="G70" s="67" t="s">
        <v>203</v>
      </c>
      <c r="H70" s="67" t="s">
        <v>225</v>
      </c>
      <c r="I70" s="90"/>
      <c r="J70" s="79" t="s">
        <v>203</v>
      </c>
    </row>
    <row r="71" spans="1:10" ht="16.95" customHeight="1" x14ac:dyDescent="0.25">
      <c r="B71" s="63"/>
      <c r="C71" s="92"/>
      <c r="D71"/>
      <c r="E71" s="93"/>
      <c r="F71" s="66"/>
      <c r="G71" s="67"/>
      <c r="I71" s="71"/>
    </row>
    <row r="72" spans="1:10" s="89" customFormat="1" ht="16.95" customHeight="1" x14ac:dyDescent="0.25">
      <c r="B72" s="90">
        <v>53</v>
      </c>
      <c r="C72" s="64">
        <v>10036037908</v>
      </c>
      <c r="D72" s="65" t="s">
        <v>215</v>
      </c>
      <c r="E72" s="73">
        <v>37125</v>
      </c>
      <c r="F72" s="66" t="s">
        <v>26</v>
      </c>
      <c r="G72" s="79" t="s">
        <v>216</v>
      </c>
      <c r="H72" s="67" t="s">
        <v>217</v>
      </c>
      <c r="I72" s="90"/>
      <c r="J72" s="79"/>
    </row>
    <row r="73" spans="1:10" ht="16.95" customHeight="1" x14ac:dyDescent="0.25">
      <c r="B73" s="63"/>
      <c r="C73" s="92"/>
      <c r="D73"/>
      <c r="E73" s="63"/>
      <c r="F73" s="66"/>
      <c r="G73" s="67"/>
      <c r="I73" s="71"/>
    </row>
    <row r="74" spans="1:10" ht="16.95" customHeight="1" x14ac:dyDescent="0.25">
      <c r="A74" s="63" t="s">
        <v>97</v>
      </c>
      <c r="B74" s="78">
        <v>60</v>
      </c>
      <c r="C74" s="64">
        <v>10083214765</v>
      </c>
      <c r="D74" s="65" t="s">
        <v>80</v>
      </c>
      <c r="E74" s="73">
        <v>38652</v>
      </c>
      <c r="F74" s="66" t="s">
        <v>26</v>
      </c>
      <c r="G74" s="67" t="s">
        <v>25</v>
      </c>
      <c r="H74" s="67" t="s">
        <v>81</v>
      </c>
      <c r="I74" s="71"/>
    </row>
    <row r="75" spans="1:10" ht="16.95" customHeight="1" x14ac:dyDescent="0.25">
      <c r="A75" s="63" t="s">
        <v>97</v>
      </c>
      <c r="B75" s="78">
        <v>61</v>
      </c>
      <c r="C75" s="64">
        <v>10094394926</v>
      </c>
      <c r="D75" s="65" t="s">
        <v>82</v>
      </c>
      <c r="E75" s="73">
        <v>38595</v>
      </c>
      <c r="F75" s="66" t="s">
        <v>35</v>
      </c>
      <c r="G75" s="67" t="s">
        <v>25</v>
      </c>
      <c r="H75" s="67" t="s">
        <v>81</v>
      </c>
      <c r="I75" s="71"/>
    </row>
    <row r="76" spans="1:10" ht="16.95" customHeight="1" x14ac:dyDescent="0.25">
      <c r="A76" s="63" t="s">
        <v>97</v>
      </c>
      <c r="B76" s="78">
        <v>116</v>
      </c>
      <c r="C76" s="64">
        <v>10111058920</v>
      </c>
      <c r="D76" s="65" t="s">
        <v>83</v>
      </c>
      <c r="E76" s="73">
        <v>38947</v>
      </c>
      <c r="F76" s="66" t="s">
        <v>35</v>
      </c>
      <c r="G76" s="67" t="s">
        <v>25</v>
      </c>
      <c r="H76" s="67" t="s">
        <v>81</v>
      </c>
      <c r="I76" s="71"/>
    </row>
    <row r="77" spans="1:10" ht="16.95" customHeight="1" x14ac:dyDescent="0.25">
      <c r="A77" s="63" t="s">
        <v>97</v>
      </c>
      <c r="B77" s="78">
        <v>117</v>
      </c>
      <c r="C77" s="64">
        <v>10101387010</v>
      </c>
      <c r="D77" s="65" t="s">
        <v>84</v>
      </c>
      <c r="E77" s="73">
        <v>38387</v>
      </c>
      <c r="F77" s="66" t="s">
        <v>26</v>
      </c>
      <c r="G77" s="67" t="s">
        <v>25</v>
      </c>
      <c r="H77" s="67" t="s">
        <v>81</v>
      </c>
      <c r="I77" s="71"/>
    </row>
    <row r="78" spans="1:10" ht="16.95" customHeight="1" x14ac:dyDescent="0.25">
      <c r="A78" s="109" t="s">
        <v>97</v>
      </c>
      <c r="B78" s="110">
        <v>64</v>
      </c>
      <c r="C78" s="111">
        <v>10101383875</v>
      </c>
      <c r="D78" s="112" t="s">
        <v>85</v>
      </c>
      <c r="E78" s="113">
        <v>38568</v>
      </c>
      <c r="F78" s="114" t="s">
        <v>26</v>
      </c>
      <c r="G78" s="115" t="s">
        <v>25</v>
      </c>
      <c r="H78" s="115" t="s">
        <v>81</v>
      </c>
      <c r="I78" s="71"/>
    </row>
    <row r="79" spans="1:10" ht="16.95" customHeight="1" x14ac:dyDescent="0.25">
      <c r="A79" s="109" t="s">
        <v>97</v>
      </c>
      <c r="B79" s="110">
        <v>118</v>
      </c>
      <c r="C79" s="111">
        <v>10116088368</v>
      </c>
      <c r="D79" s="112" t="s">
        <v>86</v>
      </c>
      <c r="E79" s="113">
        <v>39045</v>
      </c>
      <c r="F79" s="114" t="s">
        <v>35</v>
      </c>
      <c r="G79" s="115" t="s">
        <v>25</v>
      </c>
      <c r="H79" s="115" t="s">
        <v>81</v>
      </c>
      <c r="I79" s="71"/>
    </row>
    <row r="80" spans="1:10" ht="16.95" customHeight="1" x14ac:dyDescent="0.25">
      <c r="A80" s="109" t="s">
        <v>97</v>
      </c>
      <c r="B80" s="110">
        <v>66</v>
      </c>
      <c r="C80" s="111">
        <v>10111016480</v>
      </c>
      <c r="D80" s="112" t="s">
        <v>87</v>
      </c>
      <c r="E80" s="113">
        <v>38870</v>
      </c>
      <c r="F80" s="114" t="s">
        <v>35</v>
      </c>
      <c r="G80" s="115" t="s">
        <v>25</v>
      </c>
      <c r="H80" s="115" t="s">
        <v>169</v>
      </c>
      <c r="I80" s="71"/>
    </row>
    <row r="81" spans="1:10" ht="16.95" customHeight="1" x14ac:dyDescent="0.25">
      <c r="A81" s="109" t="s">
        <v>97</v>
      </c>
      <c r="B81" s="110">
        <v>67</v>
      </c>
      <c r="C81" s="111">
        <v>10111079330</v>
      </c>
      <c r="D81" s="112" t="s">
        <v>88</v>
      </c>
      <c r="E81" s="113">
        <v>38979</v>
      </c>
      <c r="F81" s="114" t="s">
        <v>35</v>
      </c>
      <c r="G81" s="115" t="s">
        <v>25</v>
      </c>
      <c r="H81" s="115" t="s">
        <v>169</v>
      </c>
      <c r="I81" s="71"/>
    </row>
    <row r="82" spans="1:10" ht="16.95" customHeight="1" x14ac:dyDescent="0.25">
      <c r="A82" s="109" t="s">
        <v>97</v>
      </c>
      <c r="B82" s="110">
        <v>68</v>
      </c>
      <c r="C82" s="111">
        <v>10093565473</v>
      </c>
      <c r="D82" s="112" t="s">
        <v>89</v>
      </c>
      <c r="E82" s="113">
        <v>38388</v>
      </c>
      <c r="F82" s="114" t="s">
        <v>35</v>
      </c>
      <c r="G82" s="115" t="s">
        <v>25</v>
      </c>
      <c r="H82" s="115" t="s">
        <v>56</v>
      </c>
      <c r="I82" s="71"/>
    </row>
    <row r="83" spans="1:10" ht="16.95" customHeight="1" x14ac:dyDescent="0.25">
      <c r="A83" s="109" t="s">
        <v>97</v>
      </c>
      <c r="B83" s="110">
        <v>69</v>
      </c>
      <c r="C83" s="111">
        <v>10092421378</v>
      </c>
      <c r="D83" s="112" t="s">
        <v>90</v>
      </c>
      <c r="E83" s="113">
        <v>38855</v>
      </c>
      <c r="F83" s="114" t="s">
        <v>35</v>
      </c>
      <c r="G83" s="115" t="s">
        <v>25</v>
      </c>
      <c r="H83" s="115" t="s">
        <v>56</v>
      </c>
      <c r="I83" s="71"/>
    </row>
    <row r="84" spans="1:10" ht="16.5" customHeight="1" x14ac:dyDescent="0.25">
      <c r="A84" s="109" t="s">
        <v>97</v>
      </c>
      <c r="B84" s="110">
        <v>70</v>
      </c>
      <c r="C84" s="111">
        <v>10094924079</v>
      </c>
      <c r="D84" s="112" t="s">
        <v>91</v>
      </c>
      <c r="E84" s="113">
        <v>38788</v>
      </c>
      <c r="F84" s="114" t="s">
        <v>35</v>
      </c>
      <c r="G84" s="115" t="s">
        <v>25</v>
      </c>
      <c r="H84" s="115" t="s">
        <v>56</v>
      </c>
      <c r="I84" s="71"/>
    </row>
    <row r="85" spans="1:10" ht="16.95" customHeight="1" x14ac:dyDescent="0.25">
      <c r="A85" s="116"/>
      <c r="B85" s="109"/>
      <c r="C85" s="111"/>
      <c r="D85" s="112"/>
      <c r="E85" s="109"/>
      <c r="F85" s="114"/>
      <c r="G85" s="115"/>
      <c r="H85" s="115"/>
      <c r="I85" s="71"/>
    </row>
    <row r="86" spans="1:10" ht="16.95" customHeight="1" x14ac:dyDescent="0.25">
      <c r="A86" s="109" t="s">
        <v>97</v>
      </c>
      <c r="B86" s="110">
        <v>71</v>
      </c>
      <c r="C86" s="111">
        <v>10088344146</v>
      </c>
      <c r="D86" s="112" t="s">
        <v>95</v>
      </c>
      <c r="E86" s="113">
        <v>38624</v>
      </c>
      <c r="F86" s="114" t="s">
        <v>35</v>
      </c>
      <c r="G86" s="115" t="s">
        <v>25</v>
      </c>
      <c r="H86" s="115" t="s">
        <v>93</v>
      </c>
      <c r="I86" s="71"/>
    </row>
    <row r="87" spans="1:10" ht="16.95" customHeight="1" x14ac:dyDescent="0.25">
      <c r="A87" s="109" t="s">
        <v>97</v>
      </c>
      <c r="B87" s="110">
        <v>72</v>
      </c>
      <c r="C87" s="111">
        <v>10093069258</v>
      </c>
      <c r="D87" s="112" t="s">
        <v>96</v>
      </c>
      <c r="E87" s="113">
        <v>38836</v>
      </c>
      <c r="F87" s="114" t="s">
        <v>35</v>
      </c>
      <c r="G87" s="115" t="s">
        <v>25</v>
      </c>
      <c r="H87" s="115" t="s">
        <v>93</v>
      </c>
      <c r="I87" s="71"/>
    </row>
    <row r="88" spans="1:10" ht="16.95" customHeight="1" x14ac:dyDescent="0.25">
      <c r="A88" s="116"/>
      <c r="B88" s="109"/>
      <c r="C88" s="111"/>
      <c r="D88" s="112"/>
      <c r="E88" s="109"/>
      <c r="F88" s="114"/>
      <c r="G88" s="115"/>
      <c r="H88" s="115"/>
      <c r="I88" s="71"/>
    </row>
    <row r="89" spans="1:10" ht="16.95" customHeight="1" x14ac:dyDescent="0.25">
      <c r="A89" s="116" t="s">
        <v>97</v>
      </c>
      <c r="B89" s="110">
        <v>73</v>
      </c>
      <c r="C89" s="111">
        <v>10094559422</v>
      </c>
      <c r="D89" s="112" t="s">
        <v>123</v>
      </c>
      <c r="E89" s="113">
        <v>38505</v>
      </c>
      <c r="F89" s="114" t="s">
        <v>26</v>
      </c>
      <c r="G89" s="115" t="s">
        <v>25</v>
      </c>
      <c r="H89" s="115" t="s">
        <v>176</v>
      </c>
      <c r="I89" s="71"/>
    </row>
    <row r="90" spans="1:10" ht="16.95" customHeight="1" x14ac:dyDescent="0.25">
      <c r="A90" s="116" t="s">
        <v>97</v>
      </c>
      <c r="B90" s="110">
        <v>74</v>
      </c>
      <c r="C90" s="111">
        <v>10111632836</v>
      </c>
      <c r="D90" s="112" t="s">
        <v>175</v>
      </c>
      <c r="E90" s="113">
        <v>39137</v>
      </c>
      <c r="F90" s="114" t="s">
        <v>35</v>
      </c>
      <c r="G90" s="115" t="s">
        <v>25</v>
      </c>
      <c r="H90" s="115" t="s">
        <v>176</v>
      </c>
      <c r="I90" s="90"/>
      <c r="J90" s="91"/>
    </row>
    <row r="91" spans="1:10" ht="16.95" customHeight="1" x14ac:dyDescent="0.25">
      <c r="A91" s="116" t="s">
        <v>97</v>
      </c>
      <c r="B91" s="110">
        <v>75</v>
      </c>
      <c r="C91" s="111">
        <v>10111631927</v>
      </c>
      <c r="D91" s="112" t="s">
        <v>177</v>
      </c>
      <c r="E91" s="113">
        <v>39348</v>
      </c>
      <c r="F91" s="114" t="s">
        <v>35</v>
      </c>
      <c r="G91" s="115" t="s">
        <v>25</v>
      </c>
      <c r="H91" s="115" t="s">
        <v>176</v>
      </c>
      <c r="I91" s="90"/>
      <c r="J91" s="91"/>
    </row>
    <row r="92" spans="1:10" ht="16.95" customHeight="1" x14ac:dyDescent="0.25">
      <c r="A92" s="116" t="s">
        <v>97</v>
      </c>
      <c r="B92" s="110">
        <v>76</v>
      </c>
      <c r="C92" s="111">
        <v>10080748238</v>
      </c>
      <c r="D92" s="112" t="s">
        <v>178</v>
      </c>
      <c r="E92" s="113">
        <v>39121</v>
      </c>
      <c r="F92" s="114" t="s">
        <v>35</v>
      </c>
      <c r="G92" s="115" t="s">
        <v>25</v>
      </c>
      <c r="H92" s="115" t="s">
        <v>176</v>
      </c>
      <c r="I92" s="90"/>
      <c r="J92" s="91"/>
    </row>
    <row r="93" spans="1:10" ht="16.95" customHeight="1" x14ac:dyDescent="0.25">
      <c r="A93" s="116" t="s">
        <v>97</v>
      </c>
      <c r="B93" s="110">
        <v>77</v>
      </c>
      <c r="C93" s="111">
        <v>10095661683</v>
      </c>
      <c r="D93" s="112" t="s">
        <v>179</v>
      </c>
      <c r="E93" s="113">
        <v>39098</v>
      </c>
      <c r="F93" s="114" t="s">
        <v>35</v>
      </c>
      <c r="G93" s="115" t="s">
        <v>25</v>
      </c>
      <c r="H93" s="115" t="s">
        <v>176</v>
      </c>
      <c r="I93" s="90"/>
      <c r="J93" s="91"/>
    </row>
    <row r="94" spans="1:10" ht="16.95" customHeight="1" x14ac:dyDescent="0.25">
      <c r="A94" s="116" t="s">
        <v>97</v>
      </c>
      <c r="B94" s="110">
        <v>119</v>
      </c>
      <c r="C94" s="111">
        <v>10124975083</v>
      </c>
      <c r="D94" s="112" t="s">
        <v>238</v>
      </c>
      <c r="E94" s="113">
        <v>40017</v>
      </c>
      <c r="F94" s="114" t="s">
        <v>35</v>
      </c>
      <c r="G94" s="117" t="s">
        <v>25</v>
      </c>
      <c r="H94" s="115" t="s">
        <v>176</v>
      </c>
      <c r="I94" s="90"/>
      <c r="J94" s="91"/>
    </row>
    <row r="95" spans="1:10" ht="16.95" customHeight="1" x14ac:dyDescent="0.25">
      <c r="A95" s="109"/>
      <c r="B95" s="110"/>
      <c r="C95" s="111"/>
      <c r="D95" s="112"/>
      <c r="E95" s="113"/>
      <c r="F95" s="114"/>
      <c r="G95" s="117"/>
      <c r="H95" s="115"/>
      <c r="I95" s="90"/>
      <c r="J95" s="91"/>
    </row>
    <row r="96" spans="1:10" ht="16.95" customHeight="1" x14ac:dyDescent="0.25">
      <c r="A96" s="109" t="s">
        <v>97</v>
      </c>
      <c r="B96" s="110">
        <v>78</v>
      </c>
      <c r="C96" s="111">
        <v>10077687078</v>
      </c>
      <c r="D96" s="112" t="s">
        <v>99</v>
      </c>
      <c r="E96" s="113">
        <v>38562</v>
      </c>
      <c r="F96" s="114" t="s">
        <v>35</v>
      </c>
      <c r="G96" s="115" t="s">
        <v>98</v>
      </c>
      <c r="H96" s="115" t="s">
        <v>100</v>
      </c>
      <c r="I96" s="68"/>
    </row>
    <row r="97" spans="1:14" ht="16.95" customHeight="1" x14ac:dyDescent="0.25">
      <c r="A97" s="63" t="s">
        <v>97</v>
      </c>
      <c r="B97" s="78">
        <v>79</v>
      </c>
      <c r="C97" s="64">
        <v>10090420249</v>
      </c>
      <c r="D97" s="65" t="s">
        <v>226</v>
      </c>
      <c r="E97" s="73">
        <v>38848</v>
      </c>
      <c r="F97" s="66" t="s">
        <v>35</v>
      </c>
      <c r="G97" s="67" t="s">
        <v>98</v>
      </c>
      <c r="H97" s="67" t="s">
        <v>100</v>
      </c>
      <c r="I97" s="68"/>
    </row>
    <row r="98" spans="1:14" ht="16.95" customHeight="1" x14ac:dyDescent="0.25">
      <c r="A98" s="63" t="s">
        <v>97</v>
      </c>
      <c r="B98" s="78">
        <v>80</v>
      </c>
      <c r="C98" s="64">
        <v>10089944646</v>
      </c>
      <c r="D98" s="65" t="s">
        <v>227</v>
      </c>
      <c r="E98" s="73">
        <v>39043</v>
      </c>
      <c r="F98" s="66" t="s">
        <v>44</v>
      </c>
      <c r="G98" s="67" t="s">
        <v>98</v>
      </c>
      <c r="H98" s="67" t="s">
        <v>100</v>
      </c>
      <c r="I98" s="64"/>
      <c r="J98" s="65"/>
      <c r="K98" s="73"/>
      <c r="L98" s="66"/>
      <c r="M98" s="67"/>
      <c r="N98" s="67"/>
    </row>
    <row r="99" spans="1:14" ht="16.95" customHeight="1" x14ac:dyDescent="0.25">
      <c r="I99" s="64"/>
      <c r="J99" s="65"/>
      <c r="K99" s="73"/>
      <c r="L99" s="66"/>
      <c r="M99" s="67"/>
      <c r="N99" s="67"/>
    </row>
    <row r="100" spans="1:14" ht="16.95" customHeight="1" x14ac:dyDescent="0.25">
      <c r="A100" s="63" t="s">
        <v>97</v>
      </c>
      <c r="B100" s="78">
        <v>81</v>
      </c>
      <c r="C100" s="64">
        <v>10104450186</v>
      </c>
      <c r="D100" s="65" t="s">
        <v>124</v>
      </c>
      <c r="E100" s="73">
        <v>38405</v>
      </c>
      <c r="F100" s="66" t="s">
        <v>35</v>
      </c>
      <c r="G100" s="67" t="s">
        <v>76</v>
      </c>
      <c r="H100" s="77" t="s">
        <v>155</v>
      </c>
      <c r="I100" s="71"/>
    </row>
    <row r="101" spans="1:14" ht="16.95" customHeight="1" x14ac:dyDescent="0.25">
      <c r="A101" s="63" t="s">
        <v>97</v>
      </c>
      <c r="B101" s="78">
        <v>82</v>
      </c>
      <c r="C101" s="64">
        <v>10104450792</v>
      </c>
      <c r="D101" s="65" t="s">
        <v>125</v>
      </c>
      <c r="E101" s="73">
        <v>38473</v>
      </c>
      <c r="F101" s="66" t="s">
        <v>35</v>
      </c>
      <c r="G101" s="67" t="s">
        <v>76</v>
      </c>
      <c r="H101" s="77" t="s">
        <v>156</v>
      </c>
      <c r="I101" s="71"/>
    </row>
    <row r="103" spans="1:14" ht="16.95" customHeight="1" x14ac:dyDescent="0.25">
      <c r="A103" s="63" t="s">
        <v>97</v>
      </c>
      <c r="B103" s="78">
        <v>83</v>
      </c>
      <c r="C103" s="64">
        <v>10140425365</v>
      </c>
      <c r="D103" s="65" t="s">
        <v>109</v>
      </c>
      <c r="E103" s="73">
        <v>38528</v>
      </c>
      <c r="F103" s="66" t="s">
        <v>44</v>
      </c>
      <c r="G103" s="67" t="s">
        <v>106</v>
      </c>
      <c r="H103" s="67" t="s">
        <v>107</v>
      </c>
      <c r="I103" s="71"/>
    </row>
    <row r="107" spans="1:14" ht="16.95" customHeight="1" x14ac:dyDescent="0.25">
      <c r="A107" s="63" t="s">
        <v>97</v>
      </c>
      <c r="B107" s="78">
        <v>84</v>
      </c>
      <c r="C107" s="64">
        <v>10114924368</v>
      </c>
      <c r="D107" s="65" t="s">
        <v>116</v>
      </c>
      <c r="E107" s="73">
        <v>38762</v>
      </c>
      <c r="F107" s="66" t="s">
        <v>35</v>
      </c>
      <c r="G107" s="67" t="s">
        <v>113</v>
      </c>
      <c r="H107" s="77" t="s">
        <v>157</v>
      </c>
      <c r="I107" s="71"/>
    </row>
    <row r="108" spans="1:14" ht="16.95" customHeight="1" x14ac:dyDescent="0.25">
      <c r="A108" s="63" t="s">
        <v>97</v>
      </c>
      <c r="B108" s="78">
        <v>85</v>
      </c>
      <c r="C108" s="64">
        <v>10120121851</v>
      </c>
      <c r="D108" s="65" t="s">
        <v>117</v>
      </c>
      <c r="E108" s="73">
        <v>39020</v>
      </c>
      <c r="F108" s="66" t="s">
        <v>44</v>
      </c>
      <c r="G108" s="67" t="s">
        <v>113</v>
      </c>
      <c r="H108" s="77" t="s">
        <v>157</v>
      </c>
      <c r="I108" s="71"/>
    </row>
    <row r="110" spans="1:14" ht="16.95" customHeight="1" x14ac:dyDescent="0.25">
      <c r="A110" s="63" t="s">
        <v>97</v>
      </c>
      <c r="B110" s="78">
        <v>86</v>
      </c>
      <c r="C110" s="64">
        <v>10096561157</v>
      </c>
      <c r="D110" s="65" t="s">
        <v>131</v>
      </c>
      <c r="E110" s="73">
        <v>38946</v>
      </c>
      <c r="F110" s="66" t="s">
        <v>35</v>
      </c>
      <c r="G110" s="67" t="s">
        <v>127</v>
      </c>
      <c r="H110" s="67" t="s">
        <v>128</v>
      </c>
      <c r="I110" s="71"/>
    </row>
    <row r="111" spans="1:14" ht="16.95" customHeight="1" x14ac:dyDescent="0.25">
      <c r="A111" s="63" t="s">
        <v>97</v>
      </c>
      <c r="B111" s="78">
        <v>87</v>
      </c>
      <c r="C111" s="64">
        <v>10091170179</v>
      </c>
      <c r="D111" s="65" t="s">
        <v>158</v>
      </c>
      <c r="E111" s="73">
        <v>38712</v>
      </c>
      <c r="F111" s="66" t="s">
        <v>26</v>
      </c>
      <c r="G111" s="67" t="s">
        <v>127</v>
      </c>
      <c r="H111" s="67" t="s">
        <v>128</v>
      </c>
      <c r="I111" s="71"/>
    </row>
    <row r="112" spans="1:14" ht="16.95" customHeight="1" x14ac:dyDescent="0.25">
      <c r="C112" s="64"/>
      <c r="D112" s="65"/>
      <c r="E112" s="73"/>
      <c r="F112" s="66"/>
      <c r="G112" s="67"/>
      <c r="I112" s="71"/>
    </row>
    <row r="113" spans="1:9" ht="16.95" customHeight="1" x14ac:dyDescent="0.25">
      <c r="A113" s="69" t="s">
        <v>97</v>
      </c>
      <c r="B113" s="78">
        <v>88</v>
      </c>
      <c r="C113" s="64">
        <v>10119756483</v>
      </c>
      <c r="D113" s="65" t="s">
        <v>134</v>
      </c>
      <c r="E113" s="73">
        <v>38441</v>
      </c>
      <c r="F113" s="66" t="s">
        <v>35</v>
      </c>
      <c r="G113" s="67" t="s">
        <v>72</v>
      </c>
      <c r="H113" s="67" t="s">
        <v>73</v>
      </c>
      <c r="I113" s="71"/>
    </row>
    <row r="114" spans="1:9" ht="16.95" customHeight="1" x14ac:dyDescent="0.25">
      <c r="A114" s="69" t="s">
        <v>97</v>
      </c>
      <c r="B114" s="78">
        <v>89</v>
      </c>
      <c r="C114" s="64">
        <v>10126045319</v>
      </c>
      <c r="D114" s="65" t="s">
        <v>135</v>
      </c>
      <c r="E114" s="73">
        <v>38921</v>
      </c>
      <c r="F114" s="66" t="s">
        <v>44</v>
      </c>
      <c r="G114" s="67" t="s">
        <v>72</v>
      </c>
      <c r="H114" s="67" t="s">
        <v>73</v>
      </c>
      <c r="I114" s="71"/>
    </row>
    <row r="115" spans="1:9" ht="16.95" customHeight="1" x14ac:dyDescent="0.25">
      <c r="A115" s="69" t="s">
        <v>97</v>
      </c>
      <c r="B115" s="78">
        <v>90</v>
      </c>
      <c r="C115" s="64">
        <v>10103845352</v>
      </c>
      <c r="D115" s="65" t="s">
        <v>136</v>
      </c>
      <c r="E115" s="73">
        <v>38893</v>
      </c>
      <c r="F115" s="66" t="s">
        <v>44</v>
      </c>
      <c r="G115" s="67" t="s">
        <v>72</v>
      </c>
      <c r="H115" s="67" t="s">
        <v>73</v>
      </c>
      <c r="I115" s="71"/>
    </row>
    <row r="117" spans="1:9" ht="16.95" customHeight="1" x14ac:dyDescent="0.25">
      <c r="A117" s="63" t="s">
        <v>97</v>
      </c>
      <c r="B117" s="78">
        <v>91</v>
      </c>
      <c r="C117" s="64">
        <v>10105908624</v>
      </c>
      <c r="D117" s="65" t="s">
        <v>141</v>
      </c>
      <c r="E117" s="73">
        <v>38896</v>
      </c>
      <c r="F117" s="66" t="s">
        <v>26</v>
      </c>
      <c r="G117" s="67" t="s">
        <v>69</v>
      </c>
      <c r="H117" s="67" t="s">
        <v>146</v>
      </c>
      <c r="I117" s="71"/>
    </row>
    <row r="118" spans="1:9" ht="16.95" customHeight="1" x14ac:dyDescent="0.25">
      <c r="A118" s="63" t="s">
        <v>97</v>
      </c>
      <c r="B118" s="78">
        <v>92</v>
      </c>
      <c r="C118" s="64">
        <v>10105092006</v>
      </c>
      <c r="D118" s="65" t="s">
        <v>142</v>
      </c>
      <c r="E118" s="73">
        <v>38919</v>
      </c>
      <c r="F118" s="66" t="s">
        <v>26</v>
      </c>
      <c r="G118" s="67" t="s">
        <v>69</v>
      </c>
      <c r="H118" s="67" t="s">
        <v>146</v>
      </c>
      <c r="I118" s="71"/>
    </row>
    <row r="119" spans="1:9" ht="16.95" customHeight="1" x14ac:dyDescent="0.25">
      <c r="A119" s="63" t="s">
        <v>97</v>
      </c>
      <c r="B119" s="78">
        <v>93</v>
      </c>
      <c r="C119" s="64">
        <v>10115074720</v>
      </c>
      <c r="D119" s="65" t="s">
        <v>143</v>
      </c>
      <c r="E119" s="73">
        <v>39052</v>
      </c>
      <c r="F119" s="66" t="s">
        <v>35</v>
      </c>
      <c r="G119" s="67" t="s">
        <v>69</v>
      </c>
      <c r="H119" s="67" t="s">
        <v>146</v>
      </c>
      <c r="I119" s="71"/>
    </row>
    <row r="120" spans="1:9" ht="16.95" customHeight="1" x14ac:dyDescent="0.25">
      <c r="A120" s="63" t="s">
        <v>97</v>
      </c>
      <c r="B120" s="78">
        <v>94</v>
      </c>
      <c r="C120" s="64">
        <v>10104923769</v>
      </c>
      <c r="D120" s="65" t="s">
        <v>200</v>
      </c>
      <c r="E120" s="73">
        <v>38985</v>
      </c>
      <c r="F120" s="66" t="s">
        <v>35</v>
      </c>
      <c r="G120" s="67" t="s">
        <v>69</v>
      </c>
      <c r="H120" s="67" t="s">
        <v>224</v>
      </c>
      <c r="I120" s="71"/>
    </row>
    <row r="121" spans="1:9" ht="16.95" customHeight="1" x14ac:dyDescent="0.25">
      <c r="C121" s="64"/>
      <c r="D121" s="65"/>
      <c r="E121" s="73"/>
      <c r="F121" s="66"/>
      <c r="G121" s="67"/>
      <c r="I121" s="71"/>
    </row>
    <row r="122" spans="1:9" ht="16.95" customHeight="1" x14ac:dyDescent="0.25">
      <c r="A122" s="63" t="s">
        <v>97</v>
      </c>
      <c r="B122" s="63">
        <v>95</v>
      </c>
      <c r="C122" s="64">
        <v>10101512403</v>
      </c>
      <c r="D122" s="65" t="s">
        <v>161</v>
      </c>
      <c r="E122" s="73">
        <v>38681</v>
      </c>
      <c r="F122" s="66" t="s">
        <v>44</v>
      </c>
      <c r="G122" s="67" t="s">
        <v>162</v>
      </c>
      <c r="H122" s="67" t="s">
        <v>163</v>
      </c>
      <c r="I122" s="71"/>
    </row>
    <row r="123" spans="1:9" ht="16.95" customHeight="1" x14ac:dyDescent="0.25">
      <c r="A123" s="63" t="s">
        <v>97</v>
      </c>
      <c r="B123" s="63">
        <v>96</v>
      </c>
      <c r="C123" s="64">
        <v>10116019559</v>
      </c>
      <c r="D123" s="65" t="s">
        <v>164</v>
      </c>
      <c r="E123" s="73">
        <v>38553</v>
      </c>
      <c r="F123" s="66" t="s">
        <v>44</v>
      </c>
      <c r="G123" s="67" t="s">
        <v>162</v>
      </c>
      <c r="H123" s="67" t="s">
        <v>165</v>
      </c>
      <c r="I123" s="71"/>
    </row>
    <row r="125" spans="1:9" ht="16.95" customHeight="1" x14ac:dyDescent="0.25">
      <c r="A125" s="63" t="s">
        <v>97</v>
      </c>
      <c r="B125" s="63">
        <v>97</v>
      </c>
      <c r="C125" s="64">
        <v>10141290180</v>
      </c>
      <c r="D125" s="65" t="s">
        <v>170</v>
      </c>
      <c r="E125" s="73">
        <v>38537</v>
      </c>
      <c r="F125" s="66" t="s">
        <v>44</v>
      </c>
      <c r="G125" s="67" t="s">
        <v>172</v>
      </c>
      <c r="H125" s="67" t="s">
        <v>171</v>
      </c>
      <c r="I125" s="71"/>
    </row>
    <row r="127" spans="1:9" ht="16.95" customHeight="1" x14ac:dyDescent="0.25">
      <c r="A127" s="63" t="s">
        <v>97</v>
      </c>
      <c r="B127" s="63">
        <v>98</v>
      </c>
      <c r="C127" s="64">
        <v>10113341955</v>
      </c>
      <c r="D127" s="65" t="s">
        <v>182</v>
      </c>
      <c r="E127" s="73">
        <v>39080</v>
      </c>
      <c r="F127" s="66" t="s">
        <v>35</v>
      </c>
      <c r="G127" s="67" t="s">
        <v>183</v>
      </c>
      <c r="H127" s="67" t="s">
        <v>184</v>
      </c>
      <c r="I127" s="71"/>
    </row>
    <row r="129" spans="1:9" ht="16.95" customHeight="1" x14ac:dyDescent="0.25">
      <c r="A129" s="63" t="s">
        <v>97</v>
      </c>
      <c r="B129" s="63">
        <v>99</v>
      </c>
      <c r="C129" s="64">
        <v>10113101576</v>
      </c>
      <c r="D129" s="65" t="s">
        <v>194</v>
      </c>
      <c r="E129" s="73">
        <v>38911</v>
      </c>
      <c r="F129" s="66" t="s">
        <v>44</v>
      </c>
      <c r="G129" s="67" t="s">
        <v>190</v>
      </c>
      <c r="H129" s="67" t="s">
        <v>195</v>
      </c>
      <c r="I129" s="71"/>
    </row>
    <row r="130" spans="1:9" ht="16.95" customHeight="1" x14ac:dyDescent="0.25">
      <c r="A130" s="63" t="s">
        <v>97</v>
      </c>
      <c r="B130" s="63">
        <v>100</v>
      </c>
      <c r="C130" s="64">
        <v>10104984595</v>
      </c>
      <c r="D130" s="65" t="s">
        <v>197</v>
      </c>
      <c r="E130" s="73">
        <v>38614</v>
      </c>
      <c r="F130" s="66" t="s">
        <v>35</v>
      </c>
      <c r="G130" s="67" t="s">
        <v>190</v>
      </c>
      <c r="H130" s="67" t="s">
        <v>195</v>
      </c>
      <c r="I130" s="71"/>
    </row>
    <row r="131" spans="1:9" ht="16.95" customHeight="1" x14ac:dyDescent="0.25">
      <c r="A131" s="63" t="s">
        <v>97</v>
      </c>
      <c r="B131" s="63">
        <v>101</v>
      </c>
      <c r="C131" s="64">
        <v>10096563682</v>
      </c>
      <c r="D131" s="65" t="s">
        <v>198</v>
      </c>
      <c r="E131" s="73">
        <v>38570</v>
      </c>
      <c r="F131" s="66" t="s">
        <v>35</v>
      </c>
      <c r="G131" s="67" t="s">
        <v>190</v>
      </c>
      <c r="H131" s="67" t="s">
        <v>196</v>
      </c>
      <c r="I131" s="71"/>
    </row>
    <row r="132" spans="1:9" ht="16.95" customHeight="1" x14ac:dyDescent="0.25">
      <c r="A132" s="63" t="s">
        <v>97</v>
      </c>
      <c r="B132" s="63">
        <v>102</v>
      </c>
      <c r="C132" s="64">
        <v>10094522642</v>
      </c>
      <c r="D132" s="65" t="s">
        <v>199</v>
      </c>
      <c r="E132" s="73">
        <v>38898</v>
      </c>
      <c r="F132" s="66" t="s">
        <v>35</v>
      </c>
      <c r="G132" s="67" t="s">
        <v>190</v>
      </c>
      <c r="H132" s="67" t="s">
        <v>196</v>
      </c>
      <c r="I132" s="71"/>
    </row>
    <row r="134" spans="1:9" ht="16.95" customHeight="1" x14ac:dyDescent="0.25">
      <c r="A134" s="63" t="s">
        <v>97</v>
      </c>
      <c r="B134" s="78">
        <v>103</v>
      </c>
      <c r="C134" s="64">
        <v>10077621606</v>
      </c>
      <c r="D134" s="65" t="s">
        <v>207</v>
      </c>
      <c r="E134" s="73">
        <v>38545</v>
      </c>
      <c r="F134" s="66" t="s">
        <v>44</v>
      </c>
      <c r="G134" s="67" t="s">
        <v>203</v>
      </c>
      <c r="H134" s="67" t="s">
        <v>208</v>
      </c>
      <c r="I134" s="68"/>
    </row>
    <row r="135" spans="1:9" ht="16.95" customHeight="1" x14ac:dyDescent="0.25">
      <c r="A135" s="63" t="s">
        <v>97</v>
      </c>
      <c r="B135" s="78">
        <v>104</v>
      </c>
      <c r="C135" s="64">
        <v>10077621303</v>
      </c>
      <c r="D135" s="65" t="s">
        <v>209</v>
      </c>
      <c r="E135" s="73">
        <v>38665</v>
      </c>
      <c r="F135" s="66" t="s">
        <v>44</v>
      </c>
      <c r="G135" s="67" t="s">
        <v>203</v>
      </c>
      <c r="H135" s="67" t="s">
        <v>208</v>
      </c>
      <c r="I135" s="68"/>
    </row>
    <row r="136" spans="1:9" ht="16.95" customHeight="1" x14ac:dyDescent="0.25">
      <c r="A136" s="63" t="s">
        <v>97</v>
      </c>
      <c r="B136" s="78">
        <v>105</v>
      </c>
      <c r="C136" s="64">
        <v>10081174432</v>
      </c>
      <c r="D136" s="65" t="s">
        <v>210</v>
      </c>
      <c r="E136" s="73">
        <v>38544</v>
      </c>
      <c r="F136" s="66" t="s">
        <v>35</v>
      </c>
      <c r="G136" s="67" t="s">
        <v>203</v>
      </c>
      <c r="H136" s="67" t="s">
        <v>206</v>
      </c>
      <c r="I136" s="68"/>
    </row>
    <row r="137" spans="1:9" ht="16.95" customHeight="1" x14ac:dyDescent="0.25">
      <c r="A137" s="63" t="s">
        <v>97</v>
      </c>
      <c r="B137" s="78">
        <v>106</v>
      </c>
      <c r="C137" s="64">
        <v>10102491392</v>
      </c>
      <c r="D137" s="65" t="s">
        <v>211</v>
      </c>
      <c r="E137" s="73">
        <v>38556</v>
      </c>
      <c r="F137" s="66" t="s">
        <v>35</v>
      </c>
      <c r="G137" s="67" t="s">
        <v>203</v>
      </c>
      <c r="H137" s="67" t="s">
        <v>206</v>
      </c>
      <c r="I137" s="68"/>
    </row>
    <row r="138" spans="1:9" ht="16.95" customHeight="1" x14ac:dyDescent="0.25">
      <c r="A138" s="63" t="s">
        <v>97</v>
      </c>
      <c r="B138" s="78">
        <v>107</v>
      </c>
      <c r="C138" s="64">
        <v>10090445511</v>
      </c>
      <c r="D138" s="65" t="s">
        <v>212</v>
      </c>
      <c r="E138" s="73">
        <v>38641</v>
      </c>
      <c r="F138" s="66" t="s">
        <v>35</v>
      </c>
      <c r="G138" s="67" t="s">
        <v>203</v>
      </c>
      <c r="H138" s="67" t="s">
        <v>206</v>
      </c>
      <c r="I138" s="68"/>
    </row>
    <row r="139" spans="1:9" ht="16.95" customHeight="1" x14ac:dyDescent="0.25">
      <c r="A139" s="63" t="s">
        <v>97</v>
      </c>
      <c r="B139" s="78">
        <v>108</v>
      </c>
      <c r="C139" s="64">
        <v>10094072200</v>
      </c>
      <c r="D139" s="65" t="s">
        <v>213</v>
      </c>
      <c r="E139" s="73">
        <v>38782</v>
      </c>
      <c r="F139" s="66" t="s">
        <v>44</v>
      </c>
      <c r="G139" s="67" t="s">
        <v>203</v>
      </c>
      <c r="H139" s="67" t="s">
        <v>206</v>
      </c>
      <c r="I139" s="68"/>
    </row>
    <row r="141" spans="1:9" ht="16.95" customHeight="1" x14ac:dyDescent="0.25">
      <c r="A141" s="63" t="s">
        <v>97</v>
      </c>
      <c r="B141" s="78">
        <v>109</v>
      </c>
      <c r="C141" s="64">
        <v>10104442914</v>
      </c>
      <c r="D141" s="65" t="s">
        <v>218</v>
      </c>
      <c r="E141" s="73">
        <v>38437</v>
      </c>
      <c r="F141" s="66" t="s">
        <v>44</v>
      </c>
      <c r="G141" s="67" t="s">
        <v>216</v>
      </c>
      <c r="H141" s="67" t="s">
        <v>241</v>
      </c>
      <c r="I141" s="68"/>
    </row>
    <row r="142" spans="1:9" ht="16.95" customHeight="1" x14ac:dyDescent="0.25">
      <c r="A142" s="63" t="s">
        <v>97</v>
      </c>
      <c r="B142" s="78">
        <v>110</v>
      </c>
      <c r="C142" s="64">
        <v>10141143973</v>
      </c>
      <c r="D142" s="65" t="s">
        <v>219</v>
      </c>
      <c r="E142" s="73">
        <v>38846</v>
      </c>
      <c r="F142" s="66" t="s">
        <v>44</v>
      </c>
      <c r="G142" s="67" t="s">
        <v>216</v>
      </c>
      <c r="H142" s="67" t="s">
        <v>217</v>
      </c>
      <c r="I142" s="68"/>
    </row>
    <row r="144" spans="1:9" ht="16.95" customHeight="1" x14ac:dyDescent="0.25">
      <c r="A144" s="63" t="s">
        <v>97</v>
      </c>
      <c r="B144" s="78">
        <v>111</v>
      </c>
      <c r="C144" s="64">
        <v>10117244486</v>
      </c>
      <c r="D144" s="65" t="s">
        <v>220</v>
      </c>
      <c r="E144" s="73">
        <v>38860</v>
      </c>
      <c r="F144" s="66" t="s">
        <v>44</v>
      </c>
      <c r="G144" s="67" t="s">
        <v>186</v>
      </c>
      <c r="H144" s="67" t="s">
        <v>223</v>
      </c>
      <c r="I144" s="68"/>
    </row>
    <row r="145" spans="1:9" ht="16.95" customHeight="1" x14ac:dyDescent="0.25">
      <c r="A145" s="63" t="s">
        <v>97</v>
      </c>
      <c r="B145" s="78">
        <v>112</v>
      </c>
      <c r="C145" s="64">
        <v>10130776289</v>
      </c>
      <c r="D145" s="65" t="s">
        <v>221</v>
      </c>
      <c r="E145" s="73">
        <v>38747</v>
      </c>
      <c r="F145" s="66" t="s">
        <v>44</v>
      </c>
      <c r="G145" s="67" t="s">
        <v>186</v>
      </c>
      <c r="H145" s="67" t="s">
        <v>223</v>
      </c>
      <c r="I145" s="68"/>
    </row>
    <row r="146" spans="1:9" ht="16.95" customHeight="1" x14ac:dyDescent="0.25">
      <c r="A146" s="63" t="s">
        <v>97</v>
      </c>
      <c r="B146" s="78">
        <v>113</v>
      </c>
      <c r="C146" s="64">
        <v>10123421568</v>
      </c>
      <c r="D146" s="65" t="s">
        <v>222</v>
      </c>
      <c r="E146" s="73">
        <v>38830</v>
      </c>
      <c r="F146" s="66" t="s">
        <v>35</v>
      </c>
      <c r="G146" s="67" t="s">
        <v>186</v>
      </c>
      <c r="H146" s="67" t="s">
        <v>223</v>
      </c>
      <c r="I146" s="68"/>
    </row>
    <row r="148" spans="1:9" ht="16.95" customHeight="1" x14ac:dyDescent="0.25">
      <c r="A148" s="63" t="s">
        <v>97</v>
      </c>
      <c r="B148" s="78">
        <v>114</v>
      </c>
      <c r="C148" s="64">
        <v>10078945149</v>
      </c>
      <c r="D148" s="65" t="s">
        <v>228</v>
      </c>
      <c r="E148" s="73">
        <v>38417</v>
      </c>
      <c r="F148" s="66" t="s">
        <v>35</v>
      </c>
      <c r="G148" s="67" t="s">
        <v>229</v>
      </c>
      <c r="H148" s="67" t="s">
        <v>230</v>
      </c>
    </row>
  </sheetData>
  <autoFilter ref="A1:I56" xr:uid="{00000000-0009-0000-0000-000000000000}"/>
  <sortState xmlns:xlrd2="http://schemas.microsoft.com/office/spreadsheetml/2017/richdata2" ref="B2:H124">
    <sortCondition ref="B2:B124"/>
  </sortState>
  <conditionalFormatting sqref="B1:B1048576">
    <cfRule type="duplicateValues" dxfId="207" priority="4"/>
  </conditionalFormatting>
  <conditionalFormatting sqref="B62:B63">
    <cfRule type="duplicateValues" dxfId="206" priority="169"/>
  </conditionalFormatting>
  <conditionalFormatting sqref="B64:B68">
    <cfRule type="duplicateValues" dxfId="205" priority="158"/>
  </conditionalFormatting>
  <conditionalFormatting sqref="B69">
    <cfRule type="duplicateValues" dxfId="204" priority="91"/>
  </conditionalFormatting>
  <conditionalFormatting sqref="B70">
    <cfRule type="duplicateValues" dxfId="203" priority="43"/>
  </conditionalFormatting>
  <conditionalFormatting sqref="B72">
    <cfRule type="duplicateValues" dxfId="202" priority="82"/>
  </conditionalFormatting>
  <conditionalFormatting sqref="B90 B94:B95 B92">
    <cfRule type="duplicateValues" dxfId="201" priority="195"/>
  </conditionalFormatting>
  <conditionalFormatting sqref="B121">
    <cfRule type="duplicateValues" dxfId="200" priority="128"/>
  </conditionalFormatting>
  <conditionalFormatting sqref="B125">
    <cfRule type="duplicateValues" dxfId="199" priority="208"/>
    <cfRule type="duplicateValues" dxfId="198" priority="209"/>
  </conditionalFormatting>
  <conditionalFormatting sqref="B126 B116 B97:B99 B1 B39 B41 B47 B52 B60:B61 B85 B88 B102 B104 B106 B109 B122:B124 B128 B71 B133:B134 B140 B73 B143 B147:B1048576 B136 B138">
    <cfRule type="duplicateValues" dxfId="197" priority="1394"/>
  </conditionalFormatting>
  <conditionalFormatting sqref="B127">
    <cfRule type="duplicateValues" dxfId="196" priority="175"/>
    <cfRule type="duplicateValues" dxfId="195" priority="176"/>
  </conditionalFormatting>
  <conditionalFormatting sqref="B128 B118 B60:B61 B18:B24 B126 B96:B104 B71 B133:B134 B122:B124 B140 B143 B147:B1048576 B1:B16 B26:B45 B47:B58 B73:B89 B91 B93 B106:B116 B120 B136 B138">
    <cfRule type="duplicateValues" dxfId="194" priority="1229"/>
  </conditionalFormatting>
  <conditionalFormatting sqref="B129:B132">
    <cfRule type="duplicateValues" dxfId="193" priority="139"/>
    <cfRule type="duplicateValues" dxfId="192" priority="140"/>
  </conditionalFormatting>
  <conditionalFormatting sqref="B135 B137 B139">
    <cfRule type="duplicateValues" dxfId="191" priority="101"/>
    <cfRule type="duplicateValues" dxfId="190" priority="102"/>
  </conditionalFormatting>
  <conditionalFormatting sqref="B141:B142">
    <cfRule type="duplicateValues" dxfId="189" priority="69"/>
    <cfRule type="duplicateValues" dxfId="188" priority="70"/>
  </conditionalFormatting>
  <conditionalFormatting sqref="B144:B146">
    <cfRule type="duplicateValues" dxfId="187" priority="54"/>
    <cfRule type="duplicateValues" dxfId="186" priority="55"/>
  </conditionalFormatting>
  <conditionalFormatting sqref="C2">
    <cfRule type="duplicateValues" dxfId="185" priority="1442"/>
    <cfRule type="duplicateValues" dxfId="184" priority="1443"/>
    <cfRule type="duplicateValues" dxfId="183" priority="1621"/>
  </conditionalFormatting>
  <conditionalFormatting sqref="C35:C36">
    <cfRule type="duplicateValues" dxfId="182" priority="196"/>
    <cfRule type="duplicateValues" dxfId="181" priority="197"/>
    <cfRule type="duplicateValues" dxfId="180" priority="198"/>
    <cfRule type="duplicateValues" dxfId="179" priority="199"/>
  </conditionalFormatting>
  <conditionalFormatting sqref="C40">
    <cfRule type="duplicateValues" dxfId="178" priority="1004"/>
    <cfRule type="duplicateValues" dxfId="177" priority="1005"/>
    <cfRule type="duplicateValues" dxfId="176" priority="1006"/>
  </conditionalFormatting>
  <conditionalFormatting sqref="C42:C46">
    <cfRule type="duplicateValues" dxfId="175" priority="185"/>
    <cfRule type="duplicateValues" dxfId="174" priority="186"/>
    <cfRule type="duplicateValues" dxfId="173" priority="187"/>
    <cfRule type="duplicateValues" dxfId="172" priority="188"/>
  </conditionalFormatting>
  <conditionalFormatting sqref="C57">
    <cfRule type="duplicateValues" dxfId="171" priority="14"/>
    <cfRule type="duplicateValues" dxfId="170" priority="18"/>
    <cfRule type="duplicateValues" dxfId="169" priority="19"/>
    <cfRule type="duplicateValues" dxfId="168" priority="20"/>
  </conditionalFormatting>
  <conditionalFormatting sqref="C58">
    <cfRule type="duplicateValues" dxfId="167" priority="5"/>
    <cfRule type="duplicateValues" dxfId="166" priority="9"/>
    <cfRule type="duplicateValues" dxfId="165" priority="10"/>
    <cfRule type="duplicateValues" dxfId="164" priority="11"/>
  </conditionalFormatting>
  <conditionalFormatting sqref="C60:C61 C122:C123">
    <cfRule type="duplicateValues" dxfId="163" priority="221"/>
    <cfRule type="duplicateValues" dxfId="162" priority="222"/>
    <cfRule type="duplicateValues" dxfId="161" priority="223"/>
  </conditionalFormatting>
  <conditionalFormatting sqref="C62:C63">
    <cfRule type="duplicateValues" dxfId="160" priority="163"/>
    <cfRule type="duplicateValues" dxfId="159" priority="164"/>
    <cfRule type="duplicateValues" dxfId="158" priority="165"/>
    <cfRule type="duplicateValues" dxfId="157" priority="166"/>
  </conditionalFormatting>
  <conditionalFormatting sqref="C64:C66">
    <cfRule type="duplicateValues" dxfId="156" priority="152"/>
    <cfRule type="duplicateValues" dxfId="155" priority="153"/>
    <cfRule type="duplicateValues" dxfId="154" priority="154"/>
    <cfRule type="duplicateValues" dxfId="153" priority="155"/>
  </conditionalFormatting>
  <conditionalFormatting sqref="C67:C68">
    <cfRule type="duplicateValues" dxfId="152" priority="119"/>
    <cfRule type="duplicateValues" dxfId="151" priority="120"/>
    <cfRule type="duplicateValues" dxfId="150" priority="121"/>
    <cfRule type="duplicateValues" dxfId="149" priority="122"/>
  </conditionalFormatting>
  <conditionalFormatting sqref="C69">
    <cfRule type="duplicateValues" dxfId="148" priority="85"/>
    <cfRule type="duplicateValues" dxfId="147" priority="86"/>
    <cfRule type="duplicateValues" dxfId="146" priority="87"/>
    <cfRule type="duplicateValues" dxfId="145" priority="88"/>
  </conditionalFormatting>
  <conditionalFormatting sqref="C70">
    <cfRule type="duplicateValues" dxfId="144" priority="37"/>
    <cfRule type="duplicateValues" dxfId="143" priority="38"/>
    <cfRule type="duplicateValues" dxfId="142" priority="39"/>
    <cfRule type="duplicateValues" dxfId="141" priority="40"/>
  </conditionalFormatting>
  <conditionalFormatting sqref="C71">
    <cfRule type="duplicateValues" dxfId="140" priority="44" stopIfTrue="1"/>
  </conditionalFormatting>
  <conditionalFormatting sqref="C72">
    <cfRule type="duplicateValues" dxfId="139" priority="76"/>
    <cfRule type="duplicateValues" dxfId="138" priority="77"/>
    <cfRule type="duplicateValues" dxfId="137" priority="78"/>
    <cfRule type="duplicateValues" dxfId="136" priority="79"/>
  </conditionalFormatting>
  <conditionalFormatting sqref="C73">
    <cfRule type="duplicateValues" dxfId="135" priority="83" stopIfTrue="1"/>
  </conditionalFormatting>
  <conditionalFormatting sqref="C86:C87 C15:C16 C82:C84">
    <cfRule type="duplicateValues" dxfId="134" priority="1266"/>
  </conditionalFormatting>
  <conditionalFormatting sqref="C89 C110:C112">
    <cfRule type="duplicateValues" dxfId="133" priority="1205"/>
    <cfRule type="duplicateValues" dxfId="132" priority="1206"/>
    <cfRule type="duplicateValues" dxfId="131" priority="1207"/>
  </conditionalFormatting>
  <conditionalFormatting sqref="C90:C93">
    <cfRule type="duplicateValues" dxfId="130" priority="191"/>
  </conditionalFormatting>
  <conditionalFormatting sqref="C94:C95">
    <cfRule type="duplicateValues" dxfId="129" priority="1"/>
  </conditionalFormatting>
  <conditionalFormatting sqref="C100:C101 C24 C22">
    <cfRule type="duplicateValues" dxfId="128" priority="1478"/>
    <cfRule type="duplicateValues" dxfId="127" priority="1479"/>
    <cfRule type="duplicateValues" dxfId="126" priority="1480"/>
  </conditionalFormatting>
  <conditionalFormatting sqref="C113:C115 C48:C51">
    <cfRule type="duplicateValues" dxfId="125" priority="1539"/>
    <cfRule type="duplicateValues" dxfId="124" priority="1540"/>
    <cfRule type="duplicateValues" dxfId="123" priority="1541"/>
  </conditionalFormatting>
  <conditionalFormatting sqref="C117:C119 C53:C56 C59">
    <cfRule type="duplicateValues" dxfId="122" priority="1592"/>
    <cfRule type="duplicateValues" dxfId="121" priority="1593"/>
    <cfRule type="duplicateValues" dxfId="120" priority="1594"/>
  </conditionalFormatting>
  <conditionalFormatting sqref="C120:C121">
    <cfRule type="duplicateValues" dxfId="119" priority="125"/>
    <cfRule type="duplicateValues" dxfId="118" priority="126"/>
    <cfRule type="duplicateValues" dxfId="117" priority="127"/>
    <cfRule type="duplicateValues" dxfId="116" priority="129"/>
  </conditionalFormatting>
  <conditionalFormatting sqref="C124 C85 C1:C14 C39 C41 C47 C52 C74:C81 C88 C99 C102 C104 C106 C109 C116 C126 C128 C133 C140 C143 C147 C149:C1048576">
    <cfRule type="duplicateValues" dxfId="115" priority="1411"/>
  </conditionalFormatting>
  <conditionalFormatting sqref="C125">
    <cfRule type="duplicateValues" dxfId="114" priority="205"/>
    <cfRule type="duplicateValues" dxfId="113" priority="206"/>
    <cfRule type="duplicateValues" dxfId="112" priority="207"/>
    <cfRule type="duplicateValues" dxfId="111" priority="210"/>
  </conditionalFormatting>
  <conditionalFormatting sqref="C127">
    <cfRule type="duplicateValues" dxfId="110" priority="172"/>
    <cfRule type="duplicateValues" dxfId="109" priority="173"/>
    <cfRule type="duplicateValues" dxfId="108" priority="174"/>
    <cfRule type="duplicateValues" dxfId="107" priority="177"/>
  </conditionalFormatting>
  <conditionalFormatting sqref="C128 C126 C47:C56 C1:C16 C26:C34 C18:C24 C37:C41 C96 C74:C89 C133 C122:C124 C140 C143 C147 C99:C104 C106:C119 C59:C61 C149:C1048576">
    <cfRule type="duplicateValues" dxfId="106" priority="1418"/>
  </conditionalFormatting>
  <conditionalFormatting sqref="C129:C132">
    <cfRule type="duplicateValues" dxfId="105" priority="136"/>
    <cfRule type="duplicateValues" dxfId="104" priority="137"/>
    <cfRule type="duplicateValues" dxfId="103" priority="138"/>
    <cfRule type="duplicateValues" dxfId="102" priority="141"/>
  </conditionalFormatting>
  <conditionalFormatting sqref="C134">
    <cfRule type="duplicateValues" dxfId="101" priority="113"/>
    <cfRule type="duplicateValues" dxfId="100" priority="114"/>
    <cfRule type="duplicateValues" dxfId="99" priority="115"/>
    <cfRule type="duplicateValues" dxfId="98" priority="116"/>
  </conditionalFormatting>
  <conditionalFormatting sqref="C135:C139">
    <cfRule type="duplicateValues" dxfId="97" priority="95"/>
    <cfRule type="duplicateValues" dxfId="96" priority="96"/>
    <cfRule type="duplicateValues" dxfId="95" priority="97"/>
    <cfRule type="duplicateValues" dxfId="94" priority="98"/>
  </conditionalFormatting>
  <conditionalFormatting sqref="C141:C142">
    <cfRule type="duplicateValues" dxfId="93" priority="63"/>
    <cfRule type="duplicateValues" dxfId="92" priority="64"/>
    <cfRule type="duplicateValues" dxfId="91" priority="65"/>
    <cfRule type="duplicateValues" dxfId="90" priority="66"/>
  </conditionalFormatting>
  <conditionalFormatting sqref="C144:C146">
    <cfRule type="duplicateValues" dxfId="89" priority="48"/>
    <cfRule type="duplicateValues" dxfId="88" priority="49"/>
    <cfRule type="duplicateValues" dxfId="87" priority="50"/>
    <cfRule type="duplicateValues" dxfId="86" priority="51"/>
  </conditionalFormatting>
  <conditionalFormatting sqref="C148">
    <cfRule type="duplicateValues" dxfId="85" priority="24"/>
    <cfRule type="duplicateValues" dxfId="84" priority="25"/>
    <cfRule type="duplicateValues" dxfId="83" priority="26"/>
    <cfRule type="duplicateValues" dxfId="82" priority="27"/>
  </conditionalFormatting>
  <conditionalFormatting sqref="C42:D42">
    <cfRule type="duplicateValues" dxfId="81" priority="184" stopIfTrue="1"/>
  </conditionalFormatting>
  <conditionalFormatting sqref="C46:D46">
    <cfRule type="duplicateValues" dxfId="80" priority="183" stopIfTrue="1"/>
  </conditionalFormatting>
  <conditionalFormatting sqref="D35:D36">
    <cfRule type="duplicateValues" dxfId="79" priority="200"/>
    <cfRule type="duplicateValues" dxfId="78" priority="201"/>
  </conditionalFormatting>
  <conditionalFormatting sqref="D42:D46">
    <cfRule type="duplicateValues" dxfId="77" priority="189"/>
    <cfRule type="duplicateValues" dxfId="76" priority="190"/>
  </conditionalFormatting>
  <conditionalFormatting sqref="D57">
    <cfRule type="duplicateValues" dxfId="75" priority="15"/>
    <cfRule type="duplicateValues" dxfId="74" priority="16"/>
  </conditionalFormatting>
  <conditionalFormatting sqref="D58">
    <cfRule type="duplicateValues" dxfId="73" priority="6"/>
    <cfRule type="duplicateValues" dxfId="72" priority="7"/>
  </conditionalFormatting>
  <conditionalFormatting sqref="D62:D63">
    <cfRule type="duplicateValues" dxfId="71" priority="167"/>
    <cfRule type="duplicateValues" dxfId="70" priority="168"/>
  </conditionalFormatting>
  <conditionalFormatting sqref="D64:D66">
    <cfRule type="duplicateValues" dxfId="69" priority="156"/>
    <cfRule type="duplicateValues" dxfId="68" priority="157"/>
  </conditionalFormatting>
  <conditionalFormatting sqref="D67:D68">
    <cfRule type="duplicateValues" dxfId="67" priority="123"/>
    <cfRule type="duplicateValues" dxfId="66" priority="124"/>
  </conditionalFormatting>
  <conditionalFormatting sqref="D69">
    <cfRule type="duplicateValues" dxfId="65" priority="89"/>
    <cfRule type="duplicateValues" dxfId="64" priority="90"/>
  </conditionalFormatting>
  <conditionalFormatting sqref="D70">
    <cfRule type="duplicateValues" dxfId="63" priority="41"/>
    <cfRule type="duplicateValues" dxfId="62" priority="42"/>
  </conditionalFormatting>
  <conditionalFormatting sqref="D71">
    <cfRule type="duplicateValues" dxfId="61" priority="45"/>
  </conditionalFormatting>
  <conditionalFormatting sqref="D72">
    <cfRule type="duplicateValues" dxfId="60" priority="80"/>
    <cfRule type="duplicateValues" dxfId="59" priority="81"/>
  </conditionalFormatting>
  <conditionalFormatting sqref="D73">
    <cfRule type="duplicateValues" dxfId="58" priority="84"/>
  </conditionalFormatting>
  <conditionalFormatting sqref="D90:D93">
    <cfRule type="duplicateValues" dxfId="57" priority="192"/>
    <cfRule type="duplicateValues" dxfId="56" priority="193"/>
  </conditionalFormatting>
  <conditionalFormatting sqref="D94:D95">
    <cfRule type="duplicateValues" dxfId="55" priority="2"/>
    <cfRule type="duplicateValues" dxfId="54" priority="3"/>
  </conditionalFormatting>
  <conditionalFormatting sqref="D120:D121">
    <cfRule type="duplicateValues" dxfId="53" priority="130"/>
    <cfRule type="duplicateValues" dxfId="52" priority="131"/>
  </conditionalFormatting>
  <conditionalFormatting sqref="D125">
    <cfRule type="duplicateValues" dxfId="51" priority="211"/>
    <cfRule type="duplicateValues" dxfId="50" priority="212"/>
  </conditionalFormatting>
  <conditionalFormatting sqref="D127">
    <cfRule type="duplicateValues" dxfId="49" priority="178"/>
    <cfRule type="duplicateValues" dxfId="48" priority="179"/>
  </conditionalFormatting>
  <conditionalFormatting sqref="D128 D126 D47:D56 D1:D16 D26:D34 D18:D24 D37:D41 D96 D74:D89 D133 D122:D124 D140 D143 D147 D99:D104 D106:D119 D59:D61 D149:D1048576">
    <cfRule type="duplicateValues" dxfId="47" priority="1430"/>
    <cfRule type="duplicateValues" dxfId="46" priority="1431"/>
  </conditionalFormatting>
  <conditionalFormatting sqref="D129:D132">
    <cfRule type="duplicateValues" dxfId="45" priority="142"/>
    <cfRule type="duplicateValues" dxfId="44" priority="143"/>
  </conditionalFormatting>
  <conditionalFormatting sqref="D134">
    <cfRule type="duplicateValues" dxfId="43" priority="117"/>
    <cfRule type="duplicateValues" dxfId="42" priority="118"/>
  </conditionalFormatting>
  <conditionalFormatting sqref="D135:D139">
    <cfRule type="duplicateValues" dxfId="41" priority="99"/>
    <cfRule type="duplicateValues" dxfId="40" priority="100"/>
  </conditionalFormatting>
  <conditionalFormatting sqref="D141:D142">
    <cfRule type="duplicateValues" dxfId="39" priority="67"/>
    <cfRule type="duplicateValues" dxfId="38" priority="68"/>
  </conditionalFormatting>
  <conditionalFormatting sqref="D144:D146">
    <cfRule type="duplicateValues" dxfId="37" priority="52"/>
    <cfRule type="duplicateValues" dxfId="36" priority="53"/>
  </conditionalFormatting>
  <conditionalFormatting sqref="D148">
    <cfRule type="duplicateValues" dxfId="35" priority="28"/>
    <cfRule type="duplicateValues" dxfId="34" priority="29"/>
  </conditionalFormatting>
  <conditionalFormatting sqref="E2">
    <cfRule type="duplicateValues" dxfId="33" priority="1452"/>
  </conditionalFormatting>
  <conditionalFormatting sqref="I98:I99 C97:C98">
    <cfRule type="duplicateValues" dxfId="32" priority="31"/>
    <cfRule type="duplicateValues" dxfId="31" priority="32"/>
    <cfRule type="duplicateValues" dxfId="30" priority="33"/>
    <cfRule type="duplicateValues" dxfId="29" priority="34"/>
  </conditionalFormatting>
  <conditionalFormatting sqref="J98:J99 D97:D98">
    <cfRule type="duplicateValues" dxfId="28" priority="35"/>
    <cfRule type="duplicateValues" dxfId="27" priority="36"/>
  </conditionalFormatting>
  <conditionalFormatting sqref="C96 C26:C34 C107:C108 C103 C18:C21 C23 C37:C38">
    <cfRule type="duplicateValues" dxfId="26" priority="1784"/>
    <cfRule type="duplicateValues" dxfId="25" priority="1785"/>
    <cfRule type="duplicateValues" dxfId="24" priority="1786"/>
  </conditionalFormatting>
  <pageMargins left="0" right="0" top="0.74803149606299213" bottom="0.74803149606299213" header="0.31496062992125984" footer="0.31496062992125984"/>
  <pageSetup paperSize="9" scale="57" fitToWidth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-0.249977111117893"/>
    <pageSetUpPr fitToPage="1"/>
  </sheetPr>
  <dimension ref="A1:R99"/>
  <sheetViews>
    <sheetView view="pageBreakPreview" topLeftCell="A2" zoomScaleNormal="100" zoomScaleSheetLayoutView="100" workbookViewId="0">
      <selection activeCell="H13" sqref="H13:H14"/>
    </sheetView>
  </sheetViews>
  <sheetFormatPr defaultColWidth="9.109375" defaultRowHeight="13.8" x14ac:dyDescent="0.25"/>
  <cols>
    <col min="1" max="1" width="7" style="1" customWidth="1"/>
    <col min="2" max="2" width="7" style="16" customWidth="1"/>
    <col min="3" max="3" width="13.33203125" style="16" customWidth="1"/>
    <col min="4" max="4" width="13.6640625" style="13" hidden="1" customWidth="1"/>
    <col min="5" max="5" width="30.33203125" style="1" customWidth="1"/>
    <col min="6" max="6" width="11.6640625" style="1" customWidth="1"/>
    <col min="7" max="7" width="7.6640625" style="1" customWidth="1"/>
    <col min="8" max="8" width="22.44140625" style="1" customWidth="1"/>
    <col min="9" max="9" width="11.44140625" style="1" customWidth="1"/>
    <col min="10" max="10" width="11.5546875" style="1" customWidth="1"/>
    <col min="11" max="11" width="13.5546875" style="50" customWidth="1"/>
    <col min="12" max="12" width="13.33203125" style="1" customWidth="1"/>
    <col min="13" max="13" width="27" style="1" customWidth="1"/>
    <col min="14" max="16384" width="9.109375" style="1"/>
  </cols>
  <sheetData>
    <row r="1" spans="1:18" ht="15.75" customHeight="1" x14ac:dyDescent="0.25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8" ht="15.75" customHeight="1" x14ac:dyDescent="0.25">
      <c r="A2" s="119" t="s">
        <v>77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8" ht="15.75" customHeight="1" x14ac:dyDescent="0.25">
      <c r="A3" s="119" t="s">
        <v>11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8" ht="21" x14ac:dyDescent="0.25">
      <c r="A4" s="119" t="s">
        <v>78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</row>
    <row r="5" spans="1:18" x14ac:dyDescent="0.3">
      <c r="A5" s="120" t="s">
        <v>248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P5" s="30"/>
    </row>
    <row r="6" spans="1:18" s="2" customFormat="1" ht="28.8" x14ac:dyDescent="0.3">
      <c r="A6" s="121" t="s">
        <v>53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R6" s="30"/>
    </row>
    <row r="7" spans="1:18" s="2" customFormat="1" ht="18" customHeight="1" x14ac:dyDescent="0.25">
      <c r="A7" s="118" t="s">
        <v>18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</row>
    <row r="8" spans="1:18" s="2" customFormat="1" ht="4.5" customHeight="1" thickBot="1" x14ac:dyDescent="0.3">
      <c r="A8" s="122" t="s">
        <v>248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</row>
    <row r="9" spans="1:18" ht="19.5" customHeight="1" thickTop="1" x14ac:dyDescent="0.25">
      <c r="A9" s="123" t="s">
        <v>23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5"/>
    </row>
    <row r="10" spans="1:18" ht="18" customHeight="1" x14ac:dyDescent="0.25">
      <c r="A10" s="126" t="s">
        <v>38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8"/>
    </row>
    <row r="11" spans="1:18" ht="19.5" customHeight="1" x14ac:dyDescent="0.25">
      <c r="A11" s="126" t="s">
        <v>55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8"/>
    </row>
    <row r="12" spans="1:18" ht="5.25" customHeight="1" x14ac:dyDescent="0.25">
      <c r="A12" s="139" t="s">
        <v>248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1"/>
    </row>
    <row r="13" spans="1:18" ht="15.6" x14ac:dyDescent="0.3">
      <c r="A13" s="42" t="s">
        <v>249</v>
      </c>
      <c r="B13" s="26"/>
      <c r="C13" s="26"/>
      <c r="D13" s="11"/>
      <c r="E13" s="72"/>
      <c r="F13" s="4"/>
      <c r="G13" s="4"/>
      <c r="H13" s="37" t="s">
        <v>251</v>
      </c>
      <c r="I13" s="4"/>
      <c r="J13" s="4"/>
      <c r="K13" s="43"/>
      <c r="L13" s="34"/>
      <c r="M13" s="35" t="s">
        <v>253</v>
      </c>
    </row>
    <row r="14" spans="1:18" ht="15.6" x14ac:dyDescent="0.3">
      <c r="A14" s="20" t="s">
        <v>250</v>
      </c>
      <c r="B14" s="15"/>
      <c r="C14" s="15"/>
      <c r="D14" s="12"/>
      <c r="E14" s="75"/>
      <c r="F14" s="5"/>
      <c r="G14" s="5"/>
      <c r="H14" s="6" t="s">
        <v>252</v>
      </c>
      <c r="I14" s="5"/>
      <c r="J14" s="5"/>
      <c r="K14" s="44"/>
      <c r="L14" s="36"/>
      <c r="M14" s="74" t="s">
        <v>254</v>
      </c>
    </row>
    <row r="15" spans="1:18" ht="14.4" x14ac:dyDescent="0.25">
      <c r="A15" s="136" t="s">
        <v>10</v>
      </c>
      <c r="B15" s="137"/>
      <c r="C15" s="137"/>
      <c r="D15" s="137"/>
      <c r="E15" s="137"/>
      <c r="F15" s="137"/>
      <c r="G15" s="137"/>
      <c r="H15" s="138"/>
      <c r="I15" s="23" t="s">
        <v>1</v>
      </c>
      <c r="J15" s="22"/>
      <c r="K15" s="45"/>
      <c r="L15" s="22"/>
      <c r="M15" s="24"/>
    </row>
    <row r="16" spans="1:18" ht="14.4" x14ac:dyDescent="0.25">
      <c r="A16" s="21" t="s">
        <v>19</v>
      </c>
      <c r="B16" s="17"/>
      <c r="C16" s="17"/>
      <c r="D16" s="14"/>
      <c r="E16" s="10"/>
      <c r="F16" s="7"/>
      <c r="G16" s="10"/>
      <c r="H16" s="9" t="s">
        <v>248</v>
      </c>
      <c r="I16" s="38" t="s">
        <v>256</v>
      </c>
      <c r="J16" s="7"/>
      <c r="K16" s="46"/>
      <c r="L16" s="7"/>
      <c r="M16" s="99"/>
    </row>
    <row r="17" spans="1:15" ht="14.4" x14ac:dyDescent="0.25">
      <c r="A17" s="21" t="s">
        <v>20</v>
      </c>
      <c r="B17" s="17"/>
      <c r="C17" s="17"/>
      <c r="D17" s="14"/>
      <c r="E17" s="9"/>
      <c r="F17" s="7"/>
      <c r="G17" s="10"/>
      <c r="H17" s="9" t="s">
        <v>255</v>
      </c>
      <c r="I17" s="38" t="s">
        <v>42</v>
      </c>
      <c r="J17" s="7"/>
      <c r="K17" s="46"/>
      <c r="L17" s="7"/>
      <c r="M17" s="100"/>
    </row>
    <row r="18" spans="1:15" ht="14.4" x14ac:dyDescent="0.25">
      <c r="A18" s="21" t="s">
        <v>21</v>
      </c>
      <c r="B18" s="17"/>
      <c r="C18" s="17"/>
      <c r="D18" s="14"/>
      <c r="E18" s="9"/>
      <c r="F18" s="7"/>
      <c r="G18" s="10"/>
      <c r="H18" s="9" t="s">
        <v>159</v>
      </c>
      <c r="I18" s="38" t="s">
        <v>43</v>
      </c>
      <c r="J18" s="7"/>
      <c r="K18" s="46"/>
      <c r="L18" s="7"/>
      <c r="M18" s="100"/>
    </row>
    <row r="19" spans="1:15" ht="16.2" thickBot="1" x14ac:dyDescent="0.3">
      <c r="A19" s="21" t="s">
        <v>17</v>
      </c>
      <c r="B19" s="18"/>
      <c r="C19" s="18"/>
      <c r="D19" s="25"/>
      <c r="E19" s="83"/>
      <c r="F19" s="8"/>
      <c r="G19" s="8"/>
      <c r="H19" s="9" t="s">
        <v>160</v>
      </c>
      <c r="I19" s="38" t="s">
        <v>41</v>
      </c>
      <c r="J19" s="7"/>
      <c r="K19" s="46"/>
      <c r="L19" s="101">
        <v>104</v>
      </c>
      <c r="M19" s="102"/>
    </row>
    <row r="20" spans="1:15" ht="9.75" customHeight="1" thickTop="1" thickBot="1" x14ac:dyDescent="0.3">
      <c r="A20" s="32"/>
      <c r="B20" s="28"/>
      <c r="C20" s="28"/>
      <c r="D20" s="29"/>
      <c r="E20" s="27"/>
      <c r="F20" s="27"/>
      <c r="G20" s="27"/>
      <c r="H20" s="27"/>
      <c r="I20" s="27"/>
      <c r="J20" s="27"/>
      <c r="K20" s="47"/>
      <c r="L20" s="27"/>
      <c r="M20" s="33"/>
    </row>
    <row r="21" spans="1:15" s="3" customFormat="1" ht="12.6" thickTop="1" x14ac:dyDescent="0.25">
      <c r="A21" s="154" t="s">
        <v>7</v>
      </c>
      <c r="B21" s="155" t="s">
        <v>14</v>
      </c>
      <c r="C21" s="155" t="s">
        <v>40</v>
      </c>
      <c r="D21" s="156" t="s">
        <v>12</v>
      </c>
      <c r="E21" s="155" t="s">
        <v>2</v>
      </c>
      <c r="F21" s="155" t="s">
        <v>39</v>
      </c>
      <c r="G21" s="155" t="s">
        <v>9</v>
      </c>
      <c r="H21" s="155" t="s">
        <v>15</v>
      </c>
      <c r="I21" s="155" t="s">
        <v>8</v>
      </c>
      <c r="J21" s="155" t="s">
        <v>28</v>
      </c>
      <c r="K21" s="157" t="s">
        <v>24</v>
      </c>
      <c r="L21" s="158" t="s">
        <v>27</v>
      </c>
      <c r="M21" s="159" t="s">
        <v>16</v>
      </c>
    </row>
    <row r="22" spans="1:15" s="3" customFormat="1" ht="12" x14ac:dyDescent="0.25">
      <c r="A22" s="160"/>
      <c r="B22" s="161"/>
      <c r="C22" s="161"/>
      <c r="D22" s="162"/>
      <c r="E22" s="161"/>
      <c r="F22" s="161"/>
      <c r="G22" s="161"/>
      <c r="H22" s="161"/>
      <c r="I22" s="161"/>
      <c r="J22" s="161"/>
      <c r="K22" s="163"/>
      <c r="L22" s="164"/>
      <c r="M22" s="165"/>
    </row>
    <row r="23" spans="1:15" x14ac:dyDescent="0.25">
      <c r="A23" s="168">
        <v>1</v>
      </c>
      <c r="B23" s="169">
        <v>1</v>
      </c>
      <c r="C23" s="169">
        <v>10008696537</v>
      </c>
      <c r="D23" s="170"/>
      <c r="E23" s="171" t="s">
        <v>57</v>
      </c>
      <c r="F23" s="172">
        <v>34795</v>
      </c>
      <c r="G23" s="173" t="s">
        <v>26</v>
      </c>
      <c r="H23" s="76" t="s">
        <v>25</v>
      </c>
      <c r="I23" s="194">
        <v>0.11219907407407408</v>
      </c>
      <c r="J23" s="194"/>
      <c r="K23" s="175">
        <f>IFERROR($L$19*3600/(HOUR(I23)*3600+MINUTE(I23)*60+SECOND(I23)),"")</f>
        <v>38.621827934805033</v>
      </c>
      <c r="L23" s="176"/>
      <c r="M23" s="166"/>
    </row>
    <row r="24" spans="1:15" x14ac:dyDescent="0.25">
      <c r="A24" s="177">
        <v>2</v>
      </c>
      <c r="B24" s="169">
        <v>32</v>
      </c>
      <c r="C24" s="169">
        <v>10036015070</v>
      </c>
      <c r="D24" s="170"/>
      <c r="E24" s="171" t="s">
        <v>129</v>
      </c>
      <c r="F24" s="172">
        <v>36912</v>
      </c>
      <c r="G24" s="173" t="s">
        <v>26</v>
      </c>
      <c r="H24" s="76" t="s">
        <v>127</v>
      </c>
      <c r="I24" s="194">
        <v>0.11246527777777778</v>
      </c>
      <c r="J24" s="194">
        <f>I24-$I$23</f>
        <v>2.6620370370369906E-4</v>
      </c>
      <c r="K24" s="175">
        <f>IFERROR($L$19*3600/(HOUR(I24)*3600+MINUTE(I24)*60+SECOND(I24)),"")</f>
        <v>38.530410620561902</v>
      </c>
      <c r="L24" s="176"/>
      <c r="M24" s="166"/>
    </row>
    <row r="25" spans="1:15" x14ac:dyDescent="0.25">
      <c r="A25" s="168">
        <v>3</v>
      </c>
      <c r="B25" s="169">
        <v>3</v>
      </c>
      <c r="C25" s="169">
        <v>10036018306</v>
      </c>
      <c r="D25" s="170"/>
      <c r="E25" s="171" t="s">
        <v>64</v>
      </c>
      <c r="F25" s="172">
        <v>37284</v>
      </c>
      <c r="G25" s="173" t="s">
        <v>26</v>
      </c>
      <c r="H25" s="76" t="s">
        <v>25</v>
      </c>
      <c r="I25" s="194">
        <v>0.11246527777777778</v>
      </c>
      <c r="J25" s="194">
        <f t="shared" ref="J25:J47" si="0">I25-$I$23</f>
        <v>2.6620370370369906E-4</v>
      </c>
      <c r="K25" s="175">
        <f t="shared" ref="K25:K47" si="1">IFERROR($L$19*3600/(HOUR(I25)*3600+MINUTE(I25)*60+SECOND(I25)),"")</f>
        <v>38.530410620561902</v>
      </c>
      <c r="L25" s="176"/>
      <c r="M25" s="166"/>
    </row>
    <row r="26" spans="1:15" x14ac:dyDescent="0.25">
      <c r="A26" s="177">
        <v>4</v>
      </c>
      <c r="B26" s="169">
        <v>2</v>
      </c>
      <c r="C26" s="169">
        <v>10023500858</v>
      </c>
      <c r="D26" s="170"/>
      <c r="E26" s="171" t="s">
        <v>62</v>
      </c>
      <c r="F26" s="172">
        <v>35854</v>
      </c>
      <c r="G26" s="173" t="s">
        <v>26</v>
      </c>
      <c r="H26" s="76" t="s">
        <v>25</v>
      </c>
      <c r="I26" s="194">
        <v>0.11371527777777778</v>
      </c>
      <c r="J26" s="194">
        <f t="shared" si="0"/>
        <v>1.5162037037037002E-3</v>
      </c>
      <c r="K26" s="175">
        <f t="shared" si="1"/>
        <v>38.106870229007633</v>
      </c>
      <c r="L26" s="176"/>
      <c r="M26" s="166"/>
    </row>
    <row r="27" spans="1:15" x14ac:dyDescent="0.25">
      <c r="A27" s="168">
        <v>5</v>
      </c>
      <c r="B27" s="169">
        <v>5</v>
      </c>
      <c r="C27" s="169">
        <v>10036064681</v>
      </c>
      <c r="D27" s="170"/>
      <c r="E27" s="171" t="s">
        <v>65</v>
      </c>
      <c r="F27" s="172">
        <v>37700</v>
      </c>
      <c r="G27" s="173" t="s">
        <v>35</v>
      </c>
      <c r="H27" s="76" t="s">
        <v>25</v>
      </c>
      <c r="I27" s="194">
        <v>0.11383101851851851</v>
      </c>
      <c r="J27" s="194">
        <f t="shared" si="0"/>
        <v>1.6319444444444359E-3</v>
      </c>
      <c r="K27" s="175">
        <f t="shared" si="1"/>
        <v>38.068124046771736</v>
      </c>
      <c r="L27" s="176"/>
      <c r="M27" s="166"/>
    </row>
    <row r="28" spans="1:15" x14ac:dyDescent="0.25">
      <c r="A28" s="177">
        <v>6</v>
      </c>
      <c r="B28" s="169">
        <v>30</v>
      </c>
      <c r="C28" s="169">
        <v>10015267578</v>
      </c>
      <c r="D28" s="170"/>
      <c r="E28" s="171" t="s">
        <v>180</v>
      </c>
      <c r="F28" s="172">
        <v>36846</v>
      </c>
      <c r="G28" s="173" t="s">
        <v>26</v>
      </c>
      <c r="H28" s="76" t="s">
        <v>127</v>
      </c>
      <c r="I28" s="194">
        <v>0.11384259259259259</v>
      </c>
      <c r="J28" s="194">
        <f t="shared" si="0"/>
        <v>1.6435185185185164E-3</v>
      </c>
      <c r="K28" s="175">
        <f t="shared" si="1"/>
        <v>38.064253761691745</v>
      </c>
      <c r="L28" s="176"/>
      <c r="M28" s="166"/>
      <c r="O28" s="98"/>
    </row>
    <row r="29" spans="1:15" x14ac:dyDescent="0.25">
      <c r="A29" s="168">
        <v>7</v>
      </c>
      <c r="B29" s="169">
        <v>7</v>
      </c>
      <c r="C29" s="169">
        <v>10036034975</v>
      </c>
      <c r="D29" s="170"/>
      <c r="E29" s="171" t="s">
        <v>67</v>
      </c>
      <c r="F29" s="172">
        <v>37638</v>
      </c>
      <c r="G29" s="173" t="s">
        <v>35</v>
      </c>
      <c r="H29" s="76" t="s">
        <v>25</v>
      </c>
      <c r="I29" s="194">
        <v>0.11446759259259259</v>
      </c>
      <c r="J29" s="194">
        <f t="shared" si="0"/>
        <v>2.2685185185185169E-3</v>
      </c>
      <c r="K29" s="175">
        <f t="shared" si="1"/>
        <v>37.856420626895854</v>
      </c>
      <c r="L29" s="176"/>
      <c r="M29" s="166"/>
      <c r="O29" s="98"/>
    </row>
    <row r="30" spans="1:15" x14ac:dyDescent="0.25">
      <c r="A30" s="177">
        <v>8</v>
      </c>
      <c r="B30" s="169">
        <v>4</v>
      </c>
      <c r="C30" s="169">
        <v>10050875369</v>
      </c>
      <c r="D30" s="170"/>
      <c r="E30" s="171" t="s">
        <v>59</v>
      </c>
      <c r="F30" s="172">
        <v>37306</v>
      </c>
      <c r="G30" s="173" t="s">
        <v>26</v>
      </c>
      <c r="H30" s="76" t="s">
        <v>25</v>
      </c>
      <c r="I30" s="194">
        <v>0.11516203703703703</v>
      </c>
      <c r="J30" s="194">
        <f t="shared" si="0"/>
        <v>2.9629629629629589E-3</v>
      </c>
      <c r="K30" s="175">
        <f t="shared" si="1"/>
        <v>37.628140703517587</v>
      </c>
      <c r="L30" s="176"/>
      <c r="M30" s="166"/>
      <c r="O30" s="98"/>
    </row>
    <row r="31" spans="1:15" x14ac:dyDescent="0.25">
      <c r="A31" s="168">
        <v>9</v>
      </c>
      <c r="B31" s="169">
        <v>37</v>
      </c>
      <c r="C31" s="169">
        <v>10093888708</v>
      </c>
      <c r="D31" s="170"/>
      <c r="E31" s="171" t="s">
        <v>74</v>
      </c>
      <c r="F31" s="172">
        <v>36544</v>
      </c>
      <c r="G31" s="173" t="s">
        <v>26</v>
      </c>
      <c r="H31" s="76" t="s">
        <v>72</v>
      </c>
      <c r="I31" s="194">
        <v>0.11516203703703703</v>
      </c>
      <c r="J31" s="194">
        <f t="shared" si="0"/>
        <v>2.9629629629629589E-3</v>
      </c>
      <c r="K31" s="175">
        <f t="shared" si="1"/>
        <v>37.628140703517587</v>
      </c>
      <c r="L31" s="176"/>
      <c r="M31" s="166"/>
      <c r="O31" s="98"/>
    </row>
    <row r="32" spans="1:15" x14ac:dyDescent="0.25">
      <c r="A32" s="177">
        <v>10</v>
      </c>
      <c r="B32" s="169">
        <v>29</v>
      </c>
      <c r="C32" s="169">
        <v>10036014666</v>
      </c>
      <c r="D32" s="170"/>
      <c r="E32" s="171" t="s">
        <v>60</v>
      </c>
      <c r="F32" s="172">
        <v>37544</v>
      </c>
      <c r="G32" s="173" t="s">
        <v>26</v>
      </c>
      <c r="H32" s="76" t="s">
        <v>54</v>
      </c>
      <c r="I32" s="194">
        <v>0.11516203703703703</v>
      </c>
      <c r="J32" s="194">
        <f t="shared" si="0"/>
        <v>2.9629629629629589E-3</v>
      </c>
      <c r="K32" s="175">
        <f t="shared" si="1"/>
        <v>37.628140703517587</v>
      </c>
      <c r="L32" s="176"/>
      <c r="M32" s="166"/>
      <c r="O32" s="98"/>
    </row>
    <row r="33" spans="1:15" x14ac:dyDescent="0.25">
      <c r="A33" s="168">
        <v>11</v>
      </c>
      <c r="B33" s="169">
        <v>8</v>
      </c>
      <c r="C33" s="169">
        <v>10036027400</v>
      </c>
      <c r="D33" s="170"/>
      <c r="E33" s="171" t="s">
        <v>147</v>
      </c>
      <c r="F33" s="172">
        <v>38154</v>
      </c>
      <c r="G33" s="173" t="s">
        <v>26</v>
      </c>
      <c r="H33" s="76" t="s">
        <v>25</v>
      </c>
      <c r="I33" s="194">
        <v>0.11516203703703703</v>
      </c>
      <c r="J33" s="194">
        <f t="shared" si="0"/>
        <v>2.9629629629629589E-3</v>
      </c>
      <c r="K33" s="175">
        <f t="shared" si="1"/>
        <v>37.628140703517587</v>
      </c>
      <c r="L33" s="176"/>
      <c r="M33" s="166"/>
      <c r="O33" s="98"/>
    </row>
    <row r="34" spans="1:15" x14ac:dyDescent="0.25">
      <c r="A34" s="177">
        <v>12</v>
      </c>
      <c r="B34" s="169">
        <v>13</v>
      </c>
      <c r="C34" s="169">
        <v>10079777026</v>
      </c>
      <c r="D34" s="170"/>
      <c r="E34" s="171" t="s">
        <v>94</v>
      </c>
      <c r="F34" s="172">
        <v>38050</v>
      </c>
      <c r="G34" s="173" t="s">
        <v>35</v>
      </c>
      <c r="H34" s="76" t="s">
        <v>25</v>
      </c>
      <c r="I34" s="194">
        <v>0.11516203703703703</v>
      </c>
      <c r="J34" s="194">
        <f t="shared" si="0"/>
        <v>2.9629629629629589E-3</v>
      </c>
      <c r="K34" s="175">
        <f t="shared" si="1"/>
        <v>37.628140703517587</v>
      </c>
      <c r="L34" s="176"/>
      <c r="M34" s="166"/>
      <c r="O34" s="98"/>
    </row>
    <row r="35" spans="1:15" x14ac:dyDescent="0.25">
      <c r="A35" s="168">
        <v>13</v>
      </c>
      <c r="B35" s="169">
        <v>12</v>
      </c>
      <c r="C35" s="169">
        <v>10077478833</v>
      </c>
      <c r="D35" s="170"/>
      <c r="E35" s="171" t="s">
        <v>92</v>
      </c>
      <c r="F35" s="172">
        <v>37484</v>
      </c>
      <c r="G35" s="173" t="s">
        <v>26</v>
      </c>
      <c r="H35" s="76" t="s">
        <v>25</v>
      </c>
      <c r="I35" s="194">
        <v>0.11516203703703703</v>
      </c>
      <c r="J35" s="194">
        <f t="shared" si="0"/>
        <v>2.9629629629629589E-3</v>
      </c>
      <c r="K35" s="175">
        <f t="shared" si="1"/>
        <v>37.628140703517587</v>
      </c>
      <c r="L35" s="176"/>
      <c r="M35" s="166"/>
      <c r="O35" s="98"/>
    </row>
    <row r="36" spans="1:15" ht="27.6" x14ac:dyDescent="0.25">
      <c r="A36" s="177">
        <v>14</v>
      </c>
      <c r="B36" s="169">
        <v>11</v>
      </c>
      <c r="C36" s="169">
        <v>10083179403</v>
      </c>
      <c r="D36" s="170"/>
      <c r="E36" s="171" t="s">
        <v>149</v>
      </c>
      <c r="F36" s="172">
        <v>38007</v>
      </c>
      <c r="G36" s="173" t="s">
        <v>35</v>
      </c>
      <c r="H36" s="76" t="s">
        <v>25</v>
      </c>
      <c r="I36" s="194">
        <v>0.11516203703703703</v>
      </c>
      <c r="J36" s="194">
        <f t="shared" si="0"/>
        <v>2.9629629629629589E-3</v>
      </c>
      <c r="K36" s="175">
        <f t="shared" si="1"/>
        <v>37.628140703517587</v>
      </c>
      <c r="L36" s="176"/>
      <c r="M36" s="166" t="s">
        <v>245</v>
      </c>
      <c r="O36" s="98"/>
    </row>
    <row r="37" spans="1:15" x14ac:dyDescent="0.25">
      <c r="A37" s="168">
        <v>15</v>
      </c>
      <c r="B37" s="169">
        <v>33</v>
      </c>
      <c r="C37" s="169">
        <v>10036042251</v>
      </c>
      <c r="D37" s="170"/>
      <c r="E37" s="171" t="s">
        <v>130</v>
      </c>
      <c r="F37" s="172">
        <v>37325</v>
      </c>
      <c r="G37" s="173" t="s">
        <v>26</v>
      </c>
      <c r="H37" s="76" t="s">
        <v>127</v>
      </c>
      <c r="I37" s="194">
        <v>0.11516203703703703</v>
      </c>
      <c r="J37" s="194">
        <f t="shared" si="0"/>
        <v>2.9629629629629589E-3</v>
      </c>
      <c r="K37" s="175">
        <f t="shared" si="1"/>
        <v>37.628140703517587</v>
      </c>
      <c r="L37" s="176"/>
      <c r="M37" s="166"/>
      <c r="O37" s="98"/>
    </row>
    <row r="38" spans="1:15" x14ac:dyDescent="0.25">
      <c r="A38" s="177">
        <v>16</v>
      </c>
      <c r="B38" s="169">
        <v>38</v>
      </c>
      <c r="C38" s="169">
        <v>10036017393</v>
      </c>
      <c r="D38" s="170"/>
      <c r="E38" s="171" t="s">
        <v>167</v>
      </c>
      <c r="F38" s="172">
        <v>37128</v>
      </c>
      <c r="G38" s="173" t="s">
        <v>26</v>
      </c>
      <c r="H38" s="76" t="s">
        <v>72</v>
      </c>
      <c r="I38" s="194">
        <v>0.11516203703703703</v>
      </c>
      <c r="J38" s="194">
        <f t="shared" si="0"/>
        <v>2.9629629629629589E-3</v>
      </c>
      <c r="K38" s="175">
        <f t="shared" si="1"/>
        <v>37.628140703517587</v>
      </c>
      <c r="L38" s="176"/>
      <c r="M38" s="166"/>
      <c r="O38" s="98"/>
    </row>
    <row r="39" spans="1:15" x14ac:dyDescent="0.25">
      <c r="A39" s="168">
        <v>17</v>
      </c>
      <c r="B39" s="169">
        <v>10</v>
      </c>
      <c r="C39" s="169">
        <v>10034971211</v>
      </c>
      <c r="D39" s="170"/>
      <c r="E39" s="171" t="s">
        <v>150</v>
      </c>
      <c r="F39" s="172">
        <v>36766</v>
      </c>
      <c r="G39" s="173" t="s">
        <v>35</v>
      </c>
      <c r="H39" s="76" t="s">
        <v>25</v>
      </c>
      <c r="I39" s="194">
        <v>0.11516203703703703</v>
      </c>
      <c r="J39" s="194">
        <f t="shared" si="0"/>
        <v>2.9629629629629589E-3</v>
      </c>
      <c r="K39" s="175">
        <f t="shared" si="1"/>
        <v>37.628140703517587</v>
      </c>
      <c r="L39" s="176"/>
      <c r="M39" s="166"/>
      <c r="O39" s="98"/>
    </row>
    <row r="40" spans="1:15" x14ac:dyDescent="0.25">
      <c r="A40" s="177">
        <v>18</v>
      </c>
      <c r="B40" s="169">
        <v>50</v>
      </c>
      <c r="C40" s="169">
        <v>10080173413</v>
      </c>
      <c r="D40" s="170"/>
      <c r="E40" s="171" t="s">
        <v>205</v>
      </c>
      <c r="F40" s="172">
        <v>38006</v>
      </c>
      <c r="G40" s="173" t="s">
        <v>35</v>
      </c>
      <c r="H40" s="76" t="s">
        <v>203</v>
      </c>
      <c r="I40" s="194">
        <v>0.11516203703703703</v>
      </c>
      <c r="J40" s="194">
        <f t="shared" si="0"/>
        <v>2.9629629629629589E-3</v>
      </c>
      <c r="K40" s="175">
        <f t="shared" si="1"/>
        <v>37.628140703517587</v>
      </c>
      <c r="L40" s="176"/>
      <c r="M40" s="166"/>
      <c r="O40" s="98"/>
    </row>
    <row r="41" spans="1:15" x14ac:dyDescent="0.25">
      <c r="A41" s="168">
        <v>19</v>
      </c>
      <c r="B41" s="169">
        <v>6</v>
      </c>
      <c r="C41" s="169">
        <v>10091997915</v>
      </c>
      <c r="D41" s="170"/>
      <c r="E41" s="171" t="s">
        <v>66</v>
      </c>
      <c r="F41" s="172">
        <v>34151</v>
      </c>
      <c r="G41" s="173" t="s">
        <v>26</v>
      </c>
      <c r="H41" s="76" t="s">
        <v>25</v>
      </c>
      <c r="I41" s="194">
        <v>0.11516203703703703</v>
      </c>
      <c r="J41" s="194">
        <f t="shared" si="0"/>
        <v>2.9629629629629589E-3</v>
      </c>
      <c r="K41" s="175">
        <f t="shared" si="1"/>
        <v>37.628140703517587</v>
      </c>
      <c r="L41" s="176"/>
      <c r="M41" s="166"/>
      <c r="O41" s="98"/>
    </row>
    <row r="42" spans="1:15" x14ac:dyDescent="0.25">
      <c r="A42" s="177">
        <v>20</v>
      </c>
      <c r="B42" s="169">
        <v>39</v>
      </c>
      <c r="C42" s="169">
        <v>10034947868</v>
      </c>
      <c r="D42" s="170"/>
      <c r="E42" s="171" t="s">
        <v>68</v>
      </c>
      <c r="F42" s="172">
        <v>36839</v>
      </c>
      <c r="G42" s="173" t="s">
        <v>26</v>
      </c>
      <c r="H42" s="76" t="s">
        <v>69</v>
      </c>
      <c r="I42" s="194">
        <v>0.11516203703703703</v>
      </c>
      <c r="J42" s="194">
        <f t="shared" si="0"/>
        <v>2.9629629629629589E-3</v>
      </c>
      <c r="K42" s="175">
        <f t="shared" si="1"/>
        <v>37.628140703517587</v>
      </c>
      <c r="L42" s="176"/>
      <c r="M42" s="166"/>
      <c r="O42" s="98"/>
    </row>
    <row r="43" spans="1:15" x14ac:dyDescent="0.25">
      <c r="A43" s="168">
        <v>21</v>
      </c>
      <c r="B43" s="169">
        <v>25</v>
      </c>
      <c r="C43" s="169">
        <v>10082146856</v>
      </c>
      <c r="D43" s="170"/>
      <c r="E43" s="171" t="s">
        <v>114</v>
      </c>
      <c r="F43" s="172">
        <v>38316</v>
      </c>
      <c r="G43" s="173" t="s">
        <v>35</v>
      </c>
      <c r="H43" s="76" t="s">
        <v>113</v>
      </c>
      <c r="I43" s="194">
        <v>0.11516203703703703</v>
      </c>
      <c r="J43" s="194">
        <f t="shared" si="0"/>
        <v>2.9629629629629589E-3</v>
      </c>
      <c r="K43" s="175">
        <f t="shared" si="1"/>
        <v>37.628140703517587</v>
      </c>
      <c r="L43" s="176"/>
      <c r="M43" s="166"/>
      <c r="O43" s="98"/>
    </row>
    <row r="44" spans="1:15" x14ac:dyDescent="0.3">
      <c r="A44" s="177">
        <v>22</v>
      </c>
      <c r="B44" s="169">
        <v>53</v>
      </c>
      <c r="C44" s="169">
        <v>10036037908</v>
      </c>
      <c r="D44" s="170"/>
      <c r="E44" s="171" t="s">
        <v>215</v>
      </c>
      <c r="F44" s="172">
        <v>37125</v>
      </c>
      <c r="G44" s="173" t="s">
        <v>26</v>
      </c>
      <c r="H44" s="76" t="s">
        <v>216</v>
      </c>
      <c r="I44" s="194">
        <v>0.11516203703703703</v>
      </c>
      <c r="J44" s="194">
        <f t="shared" si="0"/>
        <v>2.9629629629629589E-3</v>
      </c>
      <c r="K44" s="175">
        <f t="shared" si="1"/>
        <v>37.628140703517587</v>
      </c>
      <c r="L44" s="176"/>
      <c r="M44" s="166"/>
      <c r="O44" s="30"/>
    </row>
    <row r="45" spans="1:15" x14ac:dyDescent="0.3">
      <c r="A45" s="168">
        <v>23</v>
      </c>
      <c r="B45" s="169">
        <v>34</v>
      </c>
      <c r="C45" s="169">
        <v>10036017494</v>
      </c>
      <c r="D45" s="170"/>
      <c r="E45" s="171" t="s">
        <v>181</v>
      </c>
      <c r="F45" s="172">
        <v>37057</v>
      </c>
      <c r="G45" s="173" t="s">
        <v>26</v>
      </c>
      <c r="H45" s="76" t="s">
        <v>127</v>
      </c>
      <c r="I45" s="194">
        <v>0.11516203703703703</v>
      </c>
      <c r="J45" s="194">
        <f t="shared" si="0"/>
        <v>2.9629629629629589E-3</v>
      </c>
      <c r="K45" s="175">
        <f t="shared" si="1"/>
        <v>37.628140703517587</v>
      </c>
      <c r="L45" s="176"/>
      <c r="M45" s="166"/>
      <c r="O45" s="30"/>
    </row>
    <row r="46" spans="1:15" x14ac:dyDescent="0.3">
      <c r="A46" s="177">
        <v>24</v>
      </c>
      <c r="B46" s="169">
        <v>21</v>
      </c>
      <c r="C46" s="169">
        <v>10092428553</v>
      </c>
      <c r="D46" s="170"/>
      <c r="E46" s="171" t="s">
        <v>108</v>
      </c>
      <c r="F46" s="172">
        <v>38296</v>
      </c>
      <c r="G46" s="173" t="s">
        <v>35</v>
      </c>
      <c r="H46" s="76" t="s">
        <v>106</v>
      </c>
      <c r="I46" s="194">
        <v>0.11516203703703703</v>
      </c>
      <c r="J46" s="194">
        <f t="shared" si="0"/>
        <v>2.9629629629629589E-3</v>
      </c>
      <c r="K46" s="175">
        <f t="shared" si="1"/>
        <v>37.628140703517587</v>
      </c>
      <c r="L46" s="176"/>
      <c r="M46" s="166"/>
      <c r="O46" s="30"/>
    </row>
    <row r="47" spans="1:15" x14ac:dyDescent="0.3">
      <c r="A47" s="168">
        <v>25</v>
      </c>
      <c r="B47" s="169">
        <v>35</v>
      </c>
      <c r="C47" s="169">
        <v>10023524807</v>
      </c>
      <c r="D47" s="170"/>
      <c r="E47" s="171" t="s">
        <v>133</v>
      </c>
      <c r="F47" s="172">
        <v>36182</v>
      </c>
      <c r="G47" s="173" t="s">
        <v>26</v>
      </c>
      <c r="H47" s="76" t="s">
        <v>72</v>
      </c>
      <c r="I47" s="194">
        <v>0.11516203703703703</v>
      </c>
      <c r="J47" s="194">
        <f t="shared" si="0"/>
        <v>2.9629629629629589E-3</v>
      </c>
      <c r="K47" s="175">
        <f t="shared" si="1"/>
        <v>37.628140703517587</v>
      </c>
      <c r="L47" s="176"/>
      <c r="M47" s="166"/>
      <c r="O47" s="30"/>
    </row>
    <row r="48" spans="1:15" x14ac:dyDescent="0.3">
      <c r="A48" s="177" t="s">
        <v>168</v>
      </c>
      <c r="B48" s="169">
        <v>14</v>
      </c>
      <c r="C48" s="169">
        <v>10126421090</v>
      </c>
      <c r="D48" s="170"/>
      <c r="E48" s="171" t="s">
        <v>101</v>
      </c>
      <c r="F48" s="172">
        <v>37209</v>
      </c>
      <c r="G48" s="173" t="s">
        <v>35</v>
      </c>
      <c r="H48" s="76" t="s">
        <v>98</v>
      </c>
      <c r="I48" s="174"/>
      <c r="J48" s="174" t="s">
        <v>248</v>
      </c>
      <c r="K48" s="175" t="s">
        <v>248</v>
      </c>
      <c r="L48" s="176"/>
      <c r="M48" s="166"/>
      <c r="O48" s="30"/>
    </row>
    <row r="49" spans="1:15" x14ac:dyDescent="0.3">
      <c r="A49" s="168" t="s">
        <v>168</v>
      </c>
      <c r="B49" s="169">
        <v>15</v>
      </c>
      <c r="C49" s="169">
        <v>10012584621</v>
      </c>
      <c r="D49" s="170"/>
      <c r="E49" s="171" t="s">
        <v>102</v>
      </c>
      <c r="F49" s="172">
        <v>31552</v>
      </c>
      <c r="G49" s="173" t="s">
        <v>26</v>
      </c>
      <c r="H49" s="76" t="s">
        <v>98</v>
      </c>
      <c r="I49" s="174"/>
      <c r="J49" s="174"/>
      <c r="K49" s="175"/>
      <c r="L49" s="176"/>
      <c r="M49" s="166"/>
      <c r="O49" s="30"/>
    </row>
    <row r="50" spans="1:15" x14ac:dyDescent="0.3">
      <c r="A50" s="177" t="s">
        <v>168</v>
      </c>
      <c r="B50" s="169">
        <v>16</v>
      </c>
      <c r="C50" s="169">
        <v>10092434819</v>
      </c>
      <c r="D50" s="170"/>
      <c r="E50" s="171" t="s">
        <v>103</v>
      </c>
      <c r="F50" s="172">
        <v>37505</v>
      </c>
      <c r="G50" s="173" t="s">
        <v>35</v>
      </c>
      <c r="H50" s="76" t="s">
        <v>98</v>
      </c>
      <c r="I50" s="174"/>
      <c r="J50" s="174" t="s">
        <v>248</v>
      </c>
      <c r="K50" s="175" t="s">
        <v>248</v>
      </c>
      <c r="L50" s="176"/>
      <c r="M50" s="166"/>
      <c r="O50" s="30"/>
    </row>
    <row r="51" spans="1:15" x14ac:dyDescent="0.3">
      <c r="A51" s="177" t="s">
        <v>168</v>
      </c>
      <c r="B51" s="169">
        <v>17</v>
      </c>
      <c r="C51" s="169">
        <v>10059040143</v>
      </c>
      <c r="D51" s="170"/>
      <c r="E51" s="171" t="s">
        <v>121</v>
      </c>
      <c r="F51" s="172">
        <v>37426</v>
      </c>
      <c r="G51" s="173" t="s">
        <v>26</v>
      </c>
      <c r="H51" s="76" t="s">
        <v>76</v>
      </c>
      <c r="I51" s="174"/>
      <c r="J51" s="174" t="s">
        <v>248</v>
      </c>
      <c r="K51" s="175" t="s">
        <v>248</v>
      </c>
      <c r="L51" s="176"/>
      <c r="M51" s="166"/>
      <c r="O51" s="30"/>
    </row>
    <row r="52" spans="1:15" x14ac:dyDescent="0.3">
      <c r="A52" s="177" t="s">
        <v>168</v>
      </c>
      <c r="B52" s="178">
        <v>18</v>
      </c>
      <c r="C52" s="178">
        <v>10092441283</v>
      </c>
      <c r="D52" s="179"/>
      <c r="E52" s="180" t="s">
        <v>104</v>
      </c>
      <c r="F52" s="181">
        <v>37941</v>
      </c>
      <c r="G52" s="182" t="s">
        <v>35</v>
      </c>
      <c r="H52" s="96" t="s">
        <v>76</v>
      </c>
      <c r="I52" s="174"/>
      <c r="J52" s="174" t="s">
        <v>248</v>
      </c>
      <c r="K52" s="175" t="s">
        <v>248</v>
      </c>
      <c r="L52" s="176"/>
      <c r="M52" s="166"/>
      <c r="O52" s="30"/>
    </row>
    <row r="53" spans="1:15" x14ac:dyDescent="0.3">
      <c r="A53" s="177" t="s">
        <v>168</v>
      </c>
      <c r="B53" s="169">
        <v>20</v>
      </c>
      <c r="C53" s="169">
        <v>10034989193</v>
      </c>
      <c r="D53" s="170"/>
      <c r="E53" s="171" t="s">
        <v>105</v>
      </c>
      <c r="F53" s="172">
        <v>36445</v>
      </c>
      <c r="G53" s="173" t="s">
        <v>26</v>
      </c>
      <c r="H53" s="76" t="s">
        <v>106</v>
      </c>
      <c r="I53" s="174"/>
      <c r="J53" s="174" t="s">
        <v>248</v>
      </c>
      <c r="K53" s="175" t="s">
        <v>248</v>
      </c>
      <c r="L53" s="176"/>
      <c r="M53" s="166"/>
      <c r="O53" s="30"/>
    </row>
    <row r="54" spans="1:15" x14ac:dyDescent="0.3">
      <c r="A54" s="168" t="s">
        <v>168</v>
      </c>
      <c r="B54" s="169">
        <v>24</v>
      </c>
      <c r="C54" s="169">
        <v>10013919985</v>
      </c>
      <c r="D54" s="170"/>
      <c r="E54" s="171" t="s">
        <v>58</v>
      </c>
      <c r="F54" s="172">
        <v>34593</v>
      </c>
      <c r="G54" s="173" t="s">
        <v>26</v>
      </c>
      <c r="H54" s="76" t="s">
        <v>113</v>
      </c>
      <c r="I54" s="174"/>
      <c r="J54" s="174"/>
      <c r="K54" s="175"/>
      <c r="L54" s="176"/>
      <c r="M54" s="166"/>
      <c r="O54" s="30"/>
    </row>
    <row r="55" spans="1:15" x14ac:dyDescent="0.3">
      <c r="A55" s="177" t="s">
        <v>168</v>
      </c>
      <c r="B55" s="169">
        <v>26</v>
      </c>
      <c r="C55" s="169">
        <v>10034976059</v>
      </c>
      <c r="D55" s="170"/>
      <c r="E55" s="171" t="s">
        <v>173</v>
      </c>
      <c r="F55" s="172">
        <v>36829</v>
      </c>
      <c r="G55" s="173" t="s">
        <v>35</v>
      </c>
      <c r="H55" s="76" t="s">
        <v>113</v>
      </c>
      <c r="I55" s="174"/>
      <c r="J55" s="174" t="s">
        <v>248</v>
      </c>
      <c r="K55" s="175" t="s">
        <v>248</v>
      </c>
      <c r="L55" s="176"/>
      <c r="M55" s="166"/>
      <c r="O55" s="30"/>
    </row>
    <row r="56" spans="1:15" x14ac:dyDescent="0.3">
      <c r="A56" s="177" t="s">
        <v>168</v>
      </c>
      <c r="B56" s="169">
        <v>27</v>
      </c>
      <c r="C56" s="169">
        <v>10114015396</v>
      </c>
      <c r="D56" s="170"/>
      <c r="E56" s="171" t="s">
        <v>174</v>
      </c>
      <c r="F56" s="172">
        <v>36017</v>
      </c>
      <c r="G56" s="173" t="s">
        <v>35</v>
      </c>
      <c r="H56" s="76" t="s">
        <v>113</v>
      </c>
      <c r="I56" s="174"/>
      <c r="J56" s="174" t="s">
        <v>248</v>
      </c>
      <c r="K56" s="175" t="s">
        <v>248</v>
      </c>
      <c r="L56" s="176"/>
      <c r="M56" s="166"/>
      <c r="O56" s="30"/>
    </row>
    <row r="57" spans="1:15" x14ac:dyDescent="0.3">
      <c r="A57" s="177" t="s">
        <v>168</v>
      </c>
      <c r="B57" s="169">
        <v>45</v>
      </c>
      <c r="C57" s="169">
        <v>10009045333</v>
      </c>
      <c r="D57" s="170"/>
      <c r="E57" s="171" t="s">
        <v>166</v>
      </c>
      <c r="F57" s="172">
        <v>35438</v>
      </c>
      <c r="G57" s="173" t="s">
        <v>26</v>
      </c>
      <c r="H57" s="76" t="s">
        <v>162</v>
      </c>
      <c r="I57" s="174"/>
      <c r="J57" s="174" t="s">
        <v>248</v>
      </c>
      <c r="K57" s="175" t="s">
        <v>248</v>
      </c>
      <c r="L57" s="176"/>
      <c r="M57" s="166"/>
      <c r="O57" s="30"/>
    </row>
    <row r="58" spans="1:15" x14ac:dyDescent="0.3">
      <c r="A58" s="177" t="s">
        <v>168</v>
      </c>
      <c r="B58" s="169">
        <v>46</v>
      </c>
      <c r="C58" s="169">
        <v>10007740277</v>
      </c>
      <c r="D58" s="170"/>
      <c r="E58" s="171" t="s">
        <v>185</v>
      </c>
      <c r="F58" s="172">
        <v>34840</v>
      </c>
      <c r="G58" s="173" t="s">
        <v>22</v>
      </c>
      <c r="H58" s="76" t="s">
        <v>186</v>
      </c>
      <c r="I58" s="174"/>
      <c r="J58" s="174" t="s">
        <v>248</v>
      </c>
      <c r="K58" s="175" t="s">
        <v>248</v>
      </c>
      <c r="L58" s="176"/>
      <c r="M58" s="166"/>
      <c r="O58" s="30"/>
    </row>
    <row r="59" spans="1:15" x14ac:dyDescent="0.3">
      <c r="A59" s="177" t="s">
        <v>168</v>
      </c>
      <c r="B59" s="178">
        <v>48</v>
      </c>
      <c r="C59" s="178">
        <v>10083877803</v>
      </c>
      <c r="D59" s="179"/>
      <c r="E59" s="180" t="s">
        <v>192</v>
      </c>
      <c r="F59" s="181">
        <v>38288</v>
      </c>
      <c r="G59" s="182" t="s">
        <v>35</v>
      </c>
      <c r="H59" s="96" t="s">
        <v>190</v>
      </c>
      <c r="I59" s="174"/>
      <c r="J59" s="174" t="s">
        <v>248</v>
      </c>
      <c r="K59" s="175" t="s">
        <v>248</v>
      </c>
      <c r="L59" s="176"/>
      <c r="M59" s="166"/>
      <c r="O59" s="30"/>
    </row>
    <row r="60" spans="1:15" x14ac:dyDescent="0.3">
      <c r="A60" s="177" t="s">
        <v>168</v>
      </c>
      <c r="B60" s="169">
        <v>49</v>
      </c>
      <c r="C60" s="169">
        <v>10036021437</v>
      </c>
      <c r="D60" s="170"/>
      <c r="E60" s="171" t="s">
        <v>202</v>
      </c>
      <c r="F60" s="172">
        <v>37302</v>
      </c>
      <c r="G60" s="173" t="s">
        <v>26</v>
      </c>
      <c r="H60" s="76" t="s">
        <v>203</v>
      </c>
      <c r="I60" s="174"/>
      <c r="J60" s="174" t="s">
        <v>248</v>
      </c>
      <c r="K60" s="175" t="s">
        <v>248</v>
      </c>
      <c r="L60" s="176"/>
      <c r="M60" s="166"/>
      <c r="O60" s="30"/>
    </row>
    <row r="61" spans="1:15" x14ac:dyDescent="0.3">
      <c r="A61" s="168" t="s">
        <v>168</v>
      </c>
      <c r="B61" s="169">
        <v>51</v>
      </c>
      <c r="C61" s="169">
        <v>10080703374</v>
      </c>
      <c r="D61" s="170"/>
      <c r="E61" s="171" t="s">
        <v>214</v>
      </c>
      <c r="F61" s="172">
        <v>38130</v>
      </c>
      <c r="G61" s="173" t="s">
        <v>35</v>
      </c>
      <c r="H61" s="76" t="s">
        <v>203</v>
      </c>
      <c r="I61" s="174"/>
      <c r="J61" s="174"/>
      <c r="K61" s="175"/>
      <c r="L61" s="176"/>
      <c r="M61" s="166"/>
      <c r="O61" s="30"/>
    </row>
    <row r="62" spans="1:15" x14ac:dyDescent="0.3">
      <c r="A62" s="177" t="s">
        <v>242</v>
      </c>
      <c r="B62" s="169">
        <v>9</v>
      </c>
      <c r="C62" s="169">
        <v>10015151582</v>
      </c>
      <c r="D62" s="170"/>
      <c r="E62" s="171" t="s">
        <v>148</v>
      </c>
      <c r="F62" s="172">
        <v>35711</v>
      </c>
      <c r="G62" s="173" t="s">
        <v>26</v>
      </c>
      <c r="H62" s="76" t="s">
        <v>25</v>
      </c>
      <c r="I62" s="174"/>
      <c r="J62" s="174" t="s">
        <v>248</v>
      </c>
      <c r="K62" s="175" t="s">
        <v>248</v>
      </c>
      <c r="L62" s="176"/>
      <c r="M62" s="166"/>
      <c r="O62" s="30"/>
    </row>
    <row r="63" spans="1:15" x14ac:dyDescent="0.3">
      <c r="A63" s="177" t="s">
        <v>242</v>
      </c>
      <c r="B63" s="169">
        <v>19</v>
      </c>
      <c r="C63" s="169">
        <v>10052804154</v>
      </c>
      <c r="D63" s="170"/>
      <c r="E63" s="171" t="s">
        <v>75</v>
      </c>
      <c r="F63" s="172">
        <v>37537</v>
      </c>
      <c r="G63" s="173" t="s">
        <v>35</v>
      </c>
      <c r="H63" s="76" t="s">
        <v>76</v>
      </c>
      <c r="I63" s="174"/>
      <c r="J63" s="174" t="s">
        <v>248</v>
      </c>
      <c r="K63" s="175" t="s">
        <v>248</v>
      </c>
      <c r="L63" s="176"/>
      <c r="M63" s="166"/>
      <c r="O63" s="30"/>
    </row>
    <row r="64" spans="1:15" x14ac:dyDescent="0.3">
      <c r="A64" s="177" t="s">
        <v>242</v>
      </c>
      <c r="B64" s="178">
        <v>22</v>
      </c>
      <c r="C64" s="178">
        <v>10009692001</v>
      </c>
      <c r="D64" s="179"/>
      <c r="E64" s="180" t="s">
        <v>110</v>
      </c>
      <c r="F64" s="181">
        <v>35536</v>
      </c>
      <c r="G64" s="182" t="s">
        <v>26</v>
      </c>
      <c r="H64" s="96" t="s">
        <v>70</v>
      </c>
      <c r="I64" s="174"/>
      <c r="J64" s="174" t="s">
        <v>248</v>
      </c>
      <c r="K64" s="175" t="s">
        <v>248</v>
      </c>
      <c r="L64" s="176"/>
      <c r="M64" s="166"/>
      <c r="O64" s="30"/>
    </row>
    <row r="65" spans="1:15" x14ac:dyDescent="0.3">
      <c r="A65" s="177" t="s">
        <v>242</v>
      </c>
      <c r="B65" s="169">
        <v>23</v>
      </c>
      <c r="C65" s="169">
        <v>10036059328</v>
      </c>
      <c r="D65" s="170"/>
      <c r="E65" s="171" t="s">
        <v>112</v>
      </c>
      <c r="F65" s="172">
        <v>37004</v>
      </c>
      <c r="G65" s="173" t="s">
        <v>26</v>
      </c>
      <c r="H65" s="76" t="s">
        <v>70</v>
      </c>
      <c r="I65" s="174"/>
      <c r="J65" s="174" t="s">
        <v>248</v>
      </c>
      <c r="K65" s="175" t="s">
        <v>248</v>
      </c>
      <c r="L65" s="176"/>
      <c r="M65" s="166"/>
      <c r="O65" s="30"/>
    </row>
    <row r="66" spans="1:15" x14ac:dyDescent="0.3">
      <c r="A66" s="177" t="s">
        <v>242</v>
      </c>
      <c r="B66" s="169">
        <v>28</v>
      </c>
      <c r="C66" s="169">
        <v>10007913564</v>
      </c>
      <c r="D66" s="170"/>
      <c r="E66" s="171" t="s">
        <v>118</v>
      </c>
      <c r="F66" s="172">
        <v>33173</v>
      </c>
      <c r="G66" s="173" t="s">
        <v>26</v>
      </c>
      <c r="H66" s="76" t="s">
        <v>119</v>
      </c>
      <c r="I66" s="174"/>
      <c r="J66" s="174" t="s">
        <v>248</v>
      </c>
      <c r="K66" s="175" t="s">
        <v>248</v>
      </c>
      <c r="L66" s="176"/>
      <c r="M66" s="166"/>
      <c r="O66" s="30"/>
    </row>
    <row r="67" spans="1:15" x14ac:dyDescent="0.3">
      <c r="A67" s="177" t="s">
        <v>242</v>
      </c>
      <c r="B67" s="178">
        <v>31</v>
      </c>
      <c r="C67" s="178">
        <v>10034955245</v>
      </c>
      <c r="D67" s="179"/>
      <c r="E67" s="180" t="s">
        <v>126</v>
      </c>
      <c r="F67" s="181">
        <v>36753</v>
      </c>
      <c r="G67" s="182" t="s">
        <v>26</v>
      </c>
      <c r="H67" s="96" t="s">
        <v>127</v>
      </c>
      <c r="I67" s="174"/>
      <c r="J67" s="174" t="s">
        <v>248</v>
      </c>
      <c r="K67" s="175" t="s">
        <v>248</v>
      </c>
      <c r="L67" s="176"/>
      <c r="M67" s="166"/>
      <c r="O67" s="30"/>
    </row>
    <row r="68" spans="1:15" x14ac:dyDescent="0.3">
      <c r="A68" s="177" t="s">
        <v>242</v>
      </c>
      <c r="B68" s="169">
        <v>36</v>
      </c>
      <c r="C68" s="169">
        <v>10080746117</v>
      </c>
      <c r="D68" s="170"/>
      <c r="E68" s="171" t="s">
        <v>71</v>
      </c>
      <c r="F68" s="172">
        <v>37876</v>
      </c>
      <c r="G68" s="173" t="s">
        <v>35</v>
      </c>
      <c r="H68" s="76" t="s">
        <v>72</v>
      </c>
      <c r="I68" s="174"/>
      <c r="J68" s="174" t="s">
        <v>248</v>
      </c>
      <c r="K68" s="175" t="s">
        <v>248</v>
      </c>
      <c r="L68" s="176"/>
      <c r="M68" s="166"/>
      <c r="O68" s="30"/>
    </row>
    <row r="69" spans="1:15" x14ac:dyDescent="0.3">
      <c r="A69" s="177" t="s">
        <v>242</v>
      </c>
      <c r="B69" s="169">
        <v>40</v>
      </c>
      <c r="C69" s="169">
        <v>10083910640</v>
      </c>
      <c r="D69" s="170"/>
      <c r="E69" s="171" t="s">
        <v>138</v>
      </c>
      <c r="F69" s="172">
        <v>38225</v>
      </c>
      <c r="G69" s="173" t="s">
        <v>26</v>
      </c>
      <c r="H69" s="76" t="s">
        <v>69</v>
      </c>
      <c r="I69" s="174"/>
      <c r="J69" s="174" t="s">
        <v>248</v>
      </c>
      <c r="K69" s="175" t="s">
        <v>248</v>
      </c>
      <c r="L69" s="176"/>
      <c r="M69" s="166"/>
      <c r="O69" s="30"/>
    </row>
    <row r="70" spans="1:15" x14ac:dyDescent="0.3">
      <c r="A70" s="177" t="s">
        <v>242</v>
      </c>
      <c r="B70" s="178">
        <v>41</v>
      </c>
      <c r="C70" s="178">
        <v>10083910539</v>
      </c>
      <c r="D70" s="179"/>
      <c r="E70" s="180" t="s">
        <v>139</v>
      </c>
      <c r="F70" s="172">
        <v>38225</v>
      </c>
      <c r="G70" s="173" t="s">
        <v>26</v>
      </c>
      <c r="H70" s="76" t="s">
        <v>69</v>
      </c>
      <c r="I70" s="174"/>
      <c r="J70" s="174"/>
      <c r="K70" s="175"/>
      <c r="L70" s="176"/>
      <c r="M70" s="166"/>
      <c r="O70" s="30"/>
    </row>
    <row r="71" spans="1:15" x14ac:dyDescent="0.3">
      <c r="A71" s="177" t="s">
        <v>242</v>
      </c>
      <c r="B71" s="178">
        <v>42</v>
      </c>
      <c r="C71" s="178">
        <v>10051128377</v>
      </c>
      <c r="D71" s="179"/>
      <c r="E71" s="180" t="s">
        <v>140</v>
      </c>
      <c r="F71" s="181">
        <v>38286</v>
      </c>
      <c r="G71" s="182" t="s">
        <v>35</v>
      </c>
      <c r="H71" s="96" t="s">
        <v>69</v>
      </c>
      <c r="I71" s="174"/>
      <c r="J71" s="174" t="s">
        <v>248</v>
      </c>
      <c r="K71" s="175" t="s">
        <v>248</v>
      </c>
      <c r="L71" s="176"/>
      <c r="M71" s="166"/>
      <c r="O71" s="30"/>
    </row>
    <row r="72" spans="1:15" x14ac:dyDescent="0.3">
      <c r="A72" s="177" t="s">
        <v>242</v>
      </c>
      <c r="B72" s="169">
        <v>47</v>
      </c>
      <c r="C72" s="169">
        <v>10034956356</v>
      </c>
      <c r="D72" s="170"/>
      <c r="E72" s="171" t="s">
        <v>189</v>
      </c>
      <c r="F72" s="172">
        <v>25557</v>
      </c>
      <c r="G72" s="173" t="s">
        <v>22</v>
      </c>
      <c r="H72" s="76" t="s">
        <v>190</v>
      </c>
      <c r="I72" s="174"/>
      <c r="J72" s="174" t="s">
        <v>248</v>
      </c>
      <c r="K72" s="175" t="s">
        <v>248</v>
      </c>
      <c r="L72" s="176"/>
      <c r="M72" s="166"/>
      <c r="O72" s="30"/>
    </row>
    <row r="73" spans="1:15" ht="14.4" thickBot="1" x14ac:dyDescent="0.35">
      <c r="A73" s="183" t="s">
        <v>242</v>
      </c>
      <c r="B73" s="184">
        <v>52</v>
      </c>
      <c r="C73" s="184">
        <v>10036083374</v>
      </c>
      <c r="D73" s="185"/>
      <c r="E73" s="186" t="s">
        <v>235</v>
      </c>
      <c r="F73" s="187">
        <v>36956</v>
      </c>
      <c r="G73" s="188" t="s">
        <v>35</v>
      </c>
      <c r="H73" s="167" t="s">
        <v>203</v>
      </c>
      <c r="I73" s="189"/>
      <c r="J73" s="189" t="s">
        <v>248</v>
      </c>
      <c r="K73" s="190" t="s">
        <v>248</v>
      </c>
      <c r="L73" s="191"/>
      <c r="M73" s="192"/>
      <c r="O73" s="30"/>
    </row>
    <row r="74" spans="1:15" ht="9" customHeight="1" thickTop="1" thickBot="1" x14ac:dyDescent="0.35">
      <c r="A74" s="84"/>
      <c r="B74" s="85"/>
      <c r="C74" s="85"/>
      <c r="D74" s="86"/>
      <c r="E74" s="87"/>
      <c r="F74" s="64"/>
      <c r="G74" s="66"/>
      <c r="H74" s="64"/>
      <c r="I74" s="97"/>
      <c r="J74" s="97"/>
      <c r="K74" s="48"/>
      <c r="L74" s="97"/>
      <c r="M74" s="153"/>
      <c r="O74"/>
    </row>
    <row r="75" spans="1:15" ht="15" thickTop="1" x14ac:dyDescent="0.25">
      <c r="A75" s="142" t="s">
        <v>5</v>
      </c>
      <c r="B75" s="143"/>
      <c r="C75" s="143"/>
      <c r="D75" s="143"/>
      <c r="E75" s="143"/>
      <c r="F75" s="143"/>
      <c r="G75" s="143"/>
      <c r="H75" s="142" t="s">
        <v>6</v>
      </c>
      <c r="I75" s="143"/>
      <c r="J75" s="143"/>
      <c r="K75" s="143"/>
      <c r="L75" s="143"/>
      <c r="M75" s="143"/>
      <c r="O75"/>
    </row>
    <row r="76" spans="1:15" ht="14.4" x14ac:dyDescent="0.25">
      <c r="A76" s="81" t="s">
        <v>257</v>
      </c>
      <c r="B76" s="8"/>
      <c r="C76" s="103"/>
      <c r="D76" s="8"/>
      <c r="E76" s="31"/>
      <c r="F76" s="51"/>
      <c r="G76" s="57"/>
      <c r="H76" s="39" t="s">
        <v>36</v>
      </c>
      <c r="I76" s="198">
        <v>16</v>
      </c>
      <c r="J76" s="51"/>
      <c r="K76" s="52"/>
      <c r="L76" s="195" t="s">
        <v>34</v>
      </c>
      <c r="M76" s="196">
        <f>COUNTIF(G21:G73,"ЗМС")</f>
        <v>0</v>
      </c>
      <c r="O76"/>
    </row>
    <row r="77" spans="1:15" ht="14.4" x14ac:dyDescent="0.25">
      <c r="A77" s="81" t="s">
        <v>258</v>
      </c>
      <c r="B77" s="8"/>
      <c r="C77" s="104"/>
      <c r="D77" s="8"/>
      <c r="E77" s="31"/>
      <c r="F77" s="58"/>
      <c r="G77" s="59"/>
      <c r="H77" s="40" t="s">
        <v>29</v>
      </c>
      <c r="I77" s="198">
        <f>I78+I83</f>
        <v>51</v>
      </c>
      <c r="J77" s="53"/>
      <c r="K77" s="54"/>
      <c r="L77" s="195" t="s">
        <v>22</v>
      </c>
      <c r="M77" s="196">
        <f>COUNTIF(G21:G73,"МСМК")</f>
        <v>2</v>
      </c>
      <c r="O77"/>
    </row>
    <row r="78" spans="1:15" ht="14.4" x14ac:dyDescent="0.25">
      <c r="A78" s="81" t="s">
        <v>259</v>
      </c>
      <c r="B78" s="8"/>
      <c r="C78" s="95"/>
      <c r="D78" s="8"/>
      <c r="E78" s="31"/>
      <c r="F78" s="58"/>
      <c r="G78" s="59"/>
      <c r="H78" s="40" t="s">
        <v>30</v>
      </c>
      <c r="I78" s="198">
        <f>I79+I81+I82+I80</f>
        <v>39</v>
      </c>
      <c r="J78" s="53"/>
      <c r="K78" s="54"/>
      <c r="L78" s="195" t="s">
        <v>26</v>
      </c>
      <c r="M78" s="196">
        <f>COUNTIF(G21:G73,"МС")</f>
        <v>30</v>
      </c>
      <c r="O78"/>
    </row>
    <row r="79" spans="1:15" ht="14.4" x14ac:dyDescent="0.25">
      <c r="A79" s="81" t="s">
        <v>260</v>
      </c>
      <c r="B79" s="8"/>
      <c r="C79" s="95"/>
      <c r="D79" s="8"/>
      <c r="E79" s="31"/>
      <c r="F79" s="58"/>
      <c r="G79" s="59"/>
      <c r="H79" s="40" t="s">
        <v>31</v>
      </c>
      <c r="I79" s="198">
        <f>COUNT(A15:A73)</f>
        <v>25</v>
      </c>
      <c r="J79" s="53"/>
      <c r="K79" s="54"/>
      <c r="L79" s="195" t="s">
        <v>35</v>
      </c>
      <c r="M79" s="196">
        <f>COUNTIF(G20:G73,"КМС")</f>
        <v>19</v>
      </c>
    </row>
    <row r="80" spans="1:15" ht="14.4" x14ac:dyDescent="0.25">
      <c r="A80" s="81"/>
      <c r="B80" s="8"/>
      <c r="C80" s="95"/>
      <c r="D80" s="8"/>
      <c r="E80" s="31"/>
      <c r="F80" s="58"/>
      <c r="G80" s="59"/>
      <c r="H80" s="40" t="s">
        <v>45</v>
      </c>
      <c r="I80" s="198">
        <f>COUNTIF(A23:A73,"ЛИМ")</f>
        <v>0</v>
      </c>
      <c r="J80" s="53"/>
      <c r="K80" s="54"/>
      <c r="L80" s="195" t="s">
        <v>44</v>
      </c>
      <c r="M80" s="196">
        <f>COUNTIF(G21:G73,"1 СР")</f>
        <v>0</v>
      </c>
    </row>
    <row r="81" spans="1:13" ht="15.6" x14ac:dyDescent="0.25">
      <c r="A81" s="81"/>
      <c r="B81" s="88"/>
      <c r="C81" s="8"/>
      <c r="D81" s="8"/>
      <c r="E81" s="31"/>
      <c r="F81" s="58"/>
      <c r="G81" s="59"/>
      <c r="H81" s="40" t="s">
        <v>32</v>
      </c>
      <c r="I81" s="198">
        <f>COUNTIF(A23:A73,"НФ")</f>
        <v>14</v>
      </c>
      <c r="J81" s="53"/>
      <c r="K81" s="54"/>
      <c r="L81" s="49" t="s">
        <v>261</v>
      </c>
      <c r="M81" s="197">
        <f>COUNTIF(G20:G73,"2 СР")</f>
        <v>0</v>
      </c>
    </row>
    <row r="82" spans="1:13" x14ac:dyDescent="0.25">
      <c r="A82" s="81"/>
      <c r="B82" s="8"/>
      <c r="C82" s="8"/>
      <c r="D82" s="8"/>
      <c r="E82" s="31"/>
      <c r="F82" s="58"/>
      <c r="G82" s="59"/>
      <c r="H82" s="40" t="s">
        <v>37</v>
      </c>
      <c r="I82" s="198">
        <f>COUNTIF(A23:A73,"ДСКВ")</f>
        <v>0</v>
      </c>
      <c r="J82" s="53"/>
      <c r="K82" s="54"/>
      <c r="L82" s="49" t="s">
        <v>262</v>
      </c>
      <c r="M82" s="197">
        <f>COUNTIF(G21:G73,"3 СР")</f>
        <v>0</v>
      </c>
    </row>
    <row r="83" spans="1:13" x14ac:dyDescent="0.25">
      <c r="A83" s="81"/>
      <c r="B83" s="8"/>
      <c r="C83" s="8"/>
      <c r="D83" s="8"/>
      <c r="E83" s="31"/>
      <c r="F83" s="60"/>
      <c r="G83" s="61"/>
      <c r="H83" s="40" t="s">
        <v>33</v>
      </c>
      <c r="I83" s="198">
        <f>COUNTIF(A23:A73,"НС")</f>
        <v>12</v>
      </c>
      <c r="J83" s="55"/>
      <c r="K83" s="56"/>
      <c r="L83" s="49"/>
      <c r="M83" s="41"/>
    </row>
    <row r="84" spans="1:13" ht="9.75" customHeight="1" x14ac:dyDescent="0.25">
      <c r="A84" s="58"/>
      <c r="M84" s="19"/>
    </row>
    <row r="85" spans="1:13" ht="15.6" x14ac:dyDescent="0.25">
      <c r="A85" s="144" t="s">
        <v>3</v>
      </c>
      <c r="B85" s="134"/>
      <c r="C85" s="134"/>
      <c r="D85" s="134"/>
      <c r="E85" s="134"/>
      <c r="F85" s="134" t="s">
        <v>13</v>
      </c>
      <c r="G85" s="134"/>
      <c r="H85" s="134"/>
      <c r="I85" s="134"/>
      <c r="J85" s="134" t="s">
        <v>4</v>
      </c>
      <c r="K85" s="134"/>
      <c r="L85" s="134"/>
      <c r="M85" s="145"/>
    </row>
    <row r="86" spans="1:13" x14ac:dyDescent="0.25">
      <c r="A86" s="147"/>
      <c r="B86" s="120"/>
      <c r="C86" s="120"/>
      <c r="D86" s="120"/>
      <c r="E86" s="120"/>
      <c r="F86" s="120"/>
      <c r="G86" s="135"/>
      <c r="H86" s="135"/>
      <c r="I86" s="135"/>
      <c r="J86" s="135"/>
      <c r="K86" s="135"/>
      <c r="L86" s="135"/>
      <c r="M86" s="148"/>
    </row>
    <row r="87" spans="1:13" x14ac:dyDescent="0.25">
      <c r="A87" s="82"/>
      <c r="D87" s="16"/>
      <c r="E87" s="16"/>
      <c r="F87" s="16"/>
      <c r="G87" s="16"/>
      <c r="H87" s="16"/>
      <c r="I87" s="16"/>
      <c r="J87" s="16"/>
      <c r="K87" s="16"/>
      <c r="L87" s="16"/>
      <c r="M87" s="62"/>
    </row>
    <row r="88" spans="1:13" x14ac:dyDescent="0.25">
      <c r="A88" s="82"/>
      <c r="D88" s="16"/>
      <c r="E88" s="16"/>
      <c r="F88" s="16"/>
      <c r="G88" s="16"/>
      <c r="H88" s="16"/>
      <c r="I88" s="16"/>
      <c r="J88" s="16"/>
      <c r="K88" s="16"/>
      <c r="L88" s="16"/>
      <c r="M88" s="62"/>
    </row>
    <row r="89" spans="1:13" x14ac:dyDescent="0.25">
      <c r="A89" s="147"/>
      <c r="B89" s="120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49"/>
    </row>
    <row r="90" spans="1:13" x14ac:dyDescent="0.25">
      <c r="A90" s="147"/>
      <c r="B90" s="120"/>
      <c r="C90" s="120"/>
      <c r="D90" s="120"/>
      <c r="E90" s="120"/>
      <c r="F90" s="120"/>
      <c r="G90" s="130"/>
      <c r="H90" s="130"/>
      <c r="I90" s="130"/>
      <c r="J90" s="130"/>
      <c r="K90" s="130"/>
      <c r="L90" s="130"/>
      <c r="M90" s="150"/>
    </row>
    <row r="91" spans="1:13" ht="16.2" thickBot="1" x14ac:dyDescent="0.3">
      <c r="A91" s="151"/>
      <c r="B91" s="132"/>
      <c r="C91" s="132"/>
      <c r="D91" s="132"/>
      <c r="E91" s="132"/>
      <c r="F91" s="132" t="s">
        <v>79</v>
      </c>
      <c r="G91" s="132"/>
      <c r="H91" s="132"/>
      <c r="I91" s="132"/>
      <c r="J91" s="132" t="s">
        <v>159</v>
      </c>
      <c r="K91" s="132"/>
      <c r="L91" s="132"/>
      <c r="M91" s="146"/>
    </row>
    <row r="92" spans="1:13" ht="14.4" thickTop="1" x14ac:dyDescent="0.25">
      <c r="A92" s="58"/>
    </row>
    <row r="93" spans="1:13" x14ac:dyDescent="0.25">
      <c r="A93" s="58"/>
    </row>
    <row r="94" spans="1:13" x14ac:dyDescent="0.25">
      <c r="F94"/>
    </row>
    <row r="95" spans="1:13" x14ac:dyDescent="0.25">
      <c r="F95"/>
    </row>
    <row r="96" spans="1:13" x14ac:dyDescent="0.25">
      <c r="F96"/>
    </row>
    <row r="97" spans="6:6" x14ac:dyDescent="0.25">
      <c r="F97"/>
    </row>
    <row r="98" spans="6:6" x14ac:dyDescent="0.25">
      <c r="F98"/>
    </row>
    <row r="99" spans="6:6" x14ac:dyDescent="0.25">
      <c r="F99"/>
    </row>
  </sheetData>
  <mergeCells count="40">
    <mergeCell ref="J91:M91"/>
    <mergeCell ref="A86:F86"/>
    <mergeCell ref="G86:M86"/>
    <mergeCell ref="A89:F89"/>
    <mergeCell ref="G89:M89"/>
    <mergeCell ref="A90:F90"/>
    <mergeCell ref="G90:M90"/>
    <mergeCell ref="A91:E91"/>
    <mergeCell ref="F91:I91"/>
    <mergeCell ref="H75:M75"/>
    <mergeCell ref="M21:M22"/>
    <mergeCell ref="F21:F22"/>
    <mergeCell ref="A85:E85"/>
    <mergeCell ref="F85:I85"/>
    <mergeCell ref="J85:M85"/>
    <mergeCell ref="G21:G22"/>
    <mergeCell ref="H21:H22"/>
    <mergeCell ref="I21:I22"/>
    <mergeCell ref="A75:G75"/>
    <mergeCell ref="A15:H15"/>
    <mergeCell ref="L21:L22"/>
    <mergeCell ref="A6:M6"/>
    <mergeCell ref="A7:M7"/>
    <mergeCell ref="A9:M9"/>
    <mergeCell ref="A8:M8"/>
    <mergeCell ref="A12:M12"/>
    <mergeCell ref="J21:J22"/>
    <mergeCell ref="K21:K22"/>
    <mergeCell ref="D21:D22"/>
    <mergeCell ref="E21:E22"/>
    <mergeCell ref="A21:A22"/>
    <mergeCell ref="B21:B22"/>
    <mergeCell ref="C21:C22"/>
    <mergeCell ref="A10:M10"/>
    <mergeCell ref="A11:M11"/>
    <mergeCell ref="A1:M1"/>
    <mergeCell ref="A2:M2"/>
    <mergeCell ref="A3:M3"/>
    <mergeCell ref="A4:M4"/>
    <mergeCell ref="A5:M5"/>
  </mergeCells>
  <conditionalFormatting sqref="B1 B6:B7 B9:B11 B13:B1048576">
    <cfRule type="duplicateValues" dxfId="23" priority="9"/>
  </conditionalFormatting>
  <conditionalFormatting sqref="B1:B1048576">
    <cfRule type="duplicateValues" dxfId="22" priority="3"/>
  </conditionalFormatting>
  <conditionalFormatting sqref="B2">
    <cfRule type="duplicateValues" dxfId="21" priority="8"/>
  </conditionalFormatting>
  <conditionalFormatting sqref="B3">
    <cfRule type="duplicateValues" dxfId="20" priority="7"/>
  </conditionalFormatting>
  <conditionalFormatting sqref="B4">
    <cfRule type="duplicateValues" dxfId="19" priority="6"/>
  </conditionalFormatting>
  <conditionalFormatting sqref="I75">
    <cfRule type="duplicateValues" dxfId="18" priority="1"/>
    <cfRule type="duplicateValues" dxfId="17" priority="2"/>
  </conditionalFormatting>
  <printOptions horizontalCentered="1"/>
  <pageMargins left="0.39370078740157483" right="0.39370078740157483" top="0.98425196850393704" bottom="0.55118110236220474" header="0.31496062992125984" footer="0.31496062992125984"/>
  <pageSetup paperSize="9" scale="55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-0.249977111117893"/>
    <pageSetUpPr fitToPage="1"/>
  </sheetPr>
  <dimension ref="A1:O101"/>
  <sheetViews>
    <sheetView view="pageBreakPreview" topLeftCell="A70" zoomScaleNormal="100" zoomScaleSheetLayoutView="100" workbookViewId="0">
      <selection activeCell="M81" sqref="M81:M87"/>
    </sheetView>
  </sheetViews>
  <sheetFormatPr defaultColWidth="9.109375" defaultRowHeight="13.8" x14ac:dyDescent="0.25"/>
  <cols>
    <col min="1" max="1" width="7" style="1" customWidth="1"/>
    <col min="2" max="2" width="7" style="16" customWidth="1"/>
    <col min="3" max="3" width="13.33203125" style="16" customWidth="1"/>
    <col min="4" max="4" width="13.6640625" style="13" hidden="1" customWidth="1"/>
    <col min="5" max="5" width="30.33203125" style="1" customWidth="1"/>
    <col min="6" max="6" width="11.6640625" style="1" customWidth="1"/>
    <col min="7" max="7" width="7.6640625" style="1" customWidth="1"/>
    <col min="8" max="8" width="22.44140625" style="1" customWidth="1"/>
    <col min="9" max="9" width="11.44140625" style="1" customWidth="1"/>
    <col min="10" max="10" width="11.5546875" style="1" customWidth="1"/>
    <col min="11" max="11" width="13.5546875" style="50" customWidth="1"/>
    <col min="12" max="12" width="13.33203125" style="1" customWidth="1"/>
    <col min="13" max="13" width="24.88671875" style="1" customWidth="1"/>
    <col min="14" max="16384" width="9.109375" style="1"/>
  </cols>
  <sheetData>
    <row r="1" spans="1:15" ht="15.75" customHeight="1" x14ac:dyDescent="0.25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5" ht="15.75" customHeight="1" x14ac:dyDescent="0.25">
      <c r="A2" s="119" t="s">
        <v>77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5" ht="15.75" customHeight="1" x14ac:dyDescent="0.25">
      <c r="A3" s="119" t="s">
        <v>11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5" ht="21" x14ac:dyDescent="0.25">
      <c r="A4" s="119" t="s">
        <v>78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</row>
    <row r="5" spans="1:15" x14ac:dyDescent="0.25">
      <c r="A5" s="120" t="s">
        <v>248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</row>
    <row r="6" spans="1:15" s="2" customFormat="1" ht="28.8" x14ac:dyDescent="0.3">
      <c r="A6" s="121" t="s">
        <v>53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O6" s="30"/>
    </row>
    <row r="7" spans="1:15" s="2" customFormat="1" ht="18" customHeight="1" x14ac:dyDescent="0.25">
      <c r="A7" s="118" t="s">
        <v>18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</row>
    <row r="8" spans="1:15" s="2" customFormat="1" ht="4.5" customHeight="1" thickBot="1" x14ac:dyDescent="0.3">
      <c r="A8" s="122" t="s">
        <v>248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</row>
    <row r="9" spans="1:15" ht="19.5" customHeight="1" thickTop="1" x14ac:dyDescent="0.25">
      <c r="A9" s="123" t="s">
        <v>23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5"/>
    </row>
    <row r="10" spans="1:15" ht="18" customHeight="1" x14ac:dyDescent="0.25">
      <c r="A10" s="126" t="s">
        <v>38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8"/>
    </row>
    <row r="11" spans="1:15" ht="19.5" customHeight="1" x14ac:dyDescent="0.25">
      <c r="A11" s="126" t="s">
        <v>188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8"/>
    </row>
    <row r="12" spans="1:15" ht="5.25" customHeight="1" x14ac:dyDescent="0.25">
      <c r="A12" s="139" t="s">
        <v>248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1"/>
    </row>
    <row r="13" spans="1:15" ht="15.6" x14ac:dyDescent="0.3">
      <c r="A13" s="42" t="s">
        <v>249</v>
      </c>
      <c r="B13" s="26"/>
      <c r="C13" s="26"/>
      <c r="D13" s="11"/>
      <c r="E13" s="72"/>
      <c r="F13" s="4"/>
      <c r="G13" s="4"/>
      <c r="H13" s="37" t="s">
        <v>251</v>
      </c>
      <c r="I13" s="4"/>
      <c r="J13" s="4"/>
      <c r="K13" s="43"/>
      <c r="L13" s="34"/>
      <c r="M13" s="35" t="s">
        <v>253</v>
      </c>
    </row>
    <row r="14" spans="1:15" ht="15.6" x14ac:dyDescent="0.3">
      <c r="A14" s="20" t="s">
        <v>250</v>
      </c>
      <c r="B14" s="15"/>
      <c r="C14" s="15"/>
      <c r="D14" s="12"/>
      <c r="E14" s="75"/>
      <c r="F14" s="5"/>
      <c r="G14" s="5"/>
      <c r="H14" s="6" t="s">
        <v>263</v>
      </c>
      <c r="I14" s="5"/>
      <c r="J14" s="5"/>
      <c r="K14" s="44"/>
      <c r="L14" s="36"/>
      <c r="M14" s="74" t="s">
        <v>254</v>
      </c>
    </row>
    <row r="15" spans="1:15" ht="14.4" x14ac:dyDescent="0.25">
      <c r="A15" s="136" t="s">
        <v>10</v>
      </c>
      <c r="B15" s="137"/>
      <c r="C15" s="137"/>
      <c r="D15" s="137"/>
      <c r="E15" s="137"/>
      <c r="F15" s="137"/>
      <c r="G15" s="137"/>
      <c r="H15" s="138"/>
      <c r="I15" s="23" t="s">
        <v>1</v>
      </c>
      <c r="J15" s="22"/>
      <c r="K15" s="45"/>
      <c r="L15" s="22"/>
      <c r="M15" s="24"/>
    </row>
    <row r="16" spans="1:15" ht="14.4" x14ac:dyDescent="0.25">
      <c r="A16" s="21" t="s">
        <v>19</v>
      </c>
      <c r="B16" s="17"/>
      <c r="C16" s="17"/>
      <c r="D16" s="14"/>
      <c r="E16" s="10"/>
      <c r="F16" s="7"/>
      <c r="G16" s="10"/>
      <c r="H16" s="9" t="s">
        <v>248</v>
      </c>
      <c r="I16" s="38" t="s">
        <v>256</v>
      </c>
      <c r="J16" s="7"/>
      <c r="K16" s="46"/>
      <c r="L16" s="7"/>
      <c r="M16" s="99"/>
    </row>
    <row r="17" spans="1:13" ht="14.4" x14ac:dyDescent="0.25">
      <c r="A17" s="21" t="s">
        <v>20</v>
      </c>
      <c r="B17" s="17"/>
      <c r="C17" s="17"/>
      <c r="D17" s="14"/>
      <c r="E17" s="9"/>
      <c r="F17" s="7"/>
      <c r="G17" s="10"/>
      <c r="H17" s="9" t="s">
        <v>255</v>
      </c>
      <c r="I17" s="38" t="s">
        <v>42</v>
      </c>
      <c r="J17" s="7"/>
      <c r="K17" s="46"/>
      <c r="L17" s="7"/>
      <c r="M17" s="100"/>
    </row>
    <row r="18" spans="1:13" ht="14.4" x14ac:dyDescent="0.25">
      <c r="A18" s="21" t="s">
        <v>21</v>
      </c>
      <c r="B18" s="17"/>
      <c r="C18" s="17"/>
      <c r="D18" s="14"/>
      <c r="E18" s="9"/>
      <c r="F18" s="7"/>
      <c r="G18" s="10"/>
      <c r="H18" s="9" t="s">
        <v>159</v>
      </c>
      <c r="I18" s="38" t="s">
        <v>43</v>
      </c>
      <c r="J18" s="7"/>
      <c r="K18" s="46"/>
      <c r="L18" s="7"/>
      <c r="M18" s="100"/>
    </row>
    <row r="19" spans="1:13" ht="16.2" thickBot="1" x14ac:dyDescent="0.3">
      <c r="A19" s="21" t="s">
        <v>17</v>
      </c>
      <c r="B19" s="18"/>
      <c r="C19" s="18"/>
      <c r="D19" s="25"/>
      <c r="E19" s="83"/>
      <c r="F19" s="8"/>
      <c r="G19" s="8"/>
      <c r="H19" s="9" t="s">
        <v>160</v>
      </c>
      <c r="I19" s="38" t="s">
        <v>41</v>
      </c>
      <c r="J19" s="7"/>
      <c r="K19" s="46"/>
      <c r="L19" s="101">
        <v>78</v>
      </c>
      <c r="M19" s="102"/>
    </row>
    <row r="20" spans="1:13" ht="9.75" customHeight="1" thickTop="1" thickBot="1" x14ac:dyDescent="0.3">
      <c r="A20" s="32"/>
      <c r="B20" s="28"/>
      <c r="C20" s="28"/>
      <c r="D20" s="29"/>
      <c r="E20" s="27"/>
      <c r="F20" s="27"/>
      <c r="G20" s="27"/>
      <c r="H20" s="27"/>
      <c r="I20" s="27"/>
      <c r="J20" s="27"/>
      <c r="K20" s="47"/>
      <c r="L20" s="27"/>
      <c r="M20" s="33"/>
    </row>
    <row r="21" spans="1:13" s="3" customFormat="1" ht="21" customHeight="1" thickTop="1" x14ac:dyDescent="0.25">
      <c r="A21" s="154" t="s">
        <v>7</v>
      </c>
      <c r="B21" s="155" t="s">
        <v>14</v>
      </c>
      <c r="C21" s="155" t="s">
        <v>40</v>
      </c>
      <c r="D21" s="156" t="s">
        <v>12</v>
      </c>
      <c r="E21" s="155" t="s">
        <v>2</v>
      </c>
      <c r="F21" s="155" t="s">
        <v>39</v>
      </c>
      <c r="G21" s="155" t="s">
        <v>9</v>
      </c>
      <c r="H21" s="155" t="s">
        <v>15</v>
      </c>
      <c r="I21" s="155" t="s">
        <v>8</v>
      </c>
      <c r="J21" s="155" t="s">
        <v>28</v>
      </c>
      <c r="K21" s="157" t="s">
        <v>24</v>
      </c>
      <c r="L21" s="158" t="s">
        <v>27</v>
      </c>
      <c r="M21" s="159" t="s">
        <v>16</v>
      </c>
    </row>
    <row r="22" spans="1:13" s="3" customFormat="1" ht="13.5" customHeight="1" x14ac:dyDescent="0.25">
      <c r="A22" s="160"/>
      <c r="B22" s="161"/>
      <c r="C22" s="161"/>
      <c r="D22" s="162"/>
      <c r="E22" s="161"/>
      <c r="F22" s="161"/>
      <c r="G22" s="161"/>
      <c r="H22" s="161"/>
      <c r="I22" s="161"/>
      <c r="J22" s="161"/>
      <c r="K22" s="163"/>
      <c r="L22" s="164"/>
      <c r="M22" s="165"/>
    </row>
    <row r="23" spans="1:13" x14ac:dyDescent="0.25">
      <c r="A23" s="168">
        <v>1</v>
      </c>
      <c r="B23" s="169">
        <v>87</v>
      </c>
      <c r="C23" s="169">
        <v>10091170179</v>
      </c>
      <c r="D23" s="170"/>
      <c r="E23" s="171" t="s">
        <v>158</v>
      </c>
      <c r="F23" s="172">
        <v>38712</v>
      </c>
      <c r="G23" s="173" t="s">
        <v>26</v>
      </c>
      <c r="H23" s="76" t="s">
        <v>127</v>
      </c>
      <c r="I23" s="194">
        <v>8.414351851851852E-2</v>
      </c>
      <c r="J23" s="194"/>
      <c r="K23" s="175">
        <f>IFERROR($L$19*3600/(HOUR(I23)*3600+MINUTE(I23)*60+SECOND(I23)),"")</f>
        <v>38.624484181568086</v>
      </c>
      <c r="L23" s="176"/>
      <c r="M23" s="166"/>
    </row>
    <row r="24" spans="1:13" x14ac:dyDescent="0.25">
      <c r="A24" s="177">
        <v>2</v>
      </c>
      <c r="B24" s="169">
        <v>74</v>
      </c>
      <c r="C24" s="169">
        <v>10111632836</v>
      </c>
      <c r="D24" s="170"/>
      <c r="E24" s="171" t="s">
        <v>175</v>
      </c>
      <c r="F24" s="172">
        <v>39137</v>
      </c>
      <c r="G24" s="173" t="s">
        <v>35</v>
      </c>
      <c r="H24" s="76" t="s">
        <v>25</v>
      </c>
      <c r="I24" s="194">
        <v>8.414351851851852E-2</v>
      </c>
      <c r="J24" s="194">
        <f>I24-$I$23</f>
        <v>0</v>
      </c>
      <c r="K24" s="175">
        <f>IFERROR($L$19*3600/(HOUR(I24)*3600+MINUTE(I24)*60+SECOND(I24)),"")</f>
        <v>38.624484181568086</v>
      </c>
      <c r="L24" s="176"/>
      <c r="M24" s="166"/>
    </row>
    <row r="25" spans="1:13" x14ac:dyDescent="0.25">
      <c r="A25" s="168">
        <v>3</v>
      </c>
      <c r="B25" s="176">
        <v>64</v>
      </c>
      <c r="C25" s="169">
        <v>10101383875</v>
      </c>
      <c r="D25" s="170"/>
      <c r="E25" s="171" t="s">
        <v>85</v>
      </c>
      <c r="F25" s="172">
        <v>38568</v>
      </c>
      <c r="G25" s="173" t="s">
        <v>26</v>
      </c>
      <c r="H25" s="76" t="s">
        <v>25</v>
      </c>
      <c r="I25" s="194">
        <v>8.414351851851852E-2</v>
      </c>
      <c r="J25" s="194">
        <f t="shared" ref="J25:J53" si="0">I25-$I$23</f>
        <v>0</v>
      </c>
      <c r="K25" s="175">
        <f t="shared" ref="K25:K53" si="1">IFERROR($L$19*3600/(HOUR(I25)*3600+MINUTE(I25)*60+SECOND(I25)),"")</f>
        <v>38.624484181568086</v>
      </c>
      <c r="L25" s="176"/>
      <c r="M25" s="166"/>
    </row>
    <row r="26" spans="1:13" x14ac:dyDescent="0.25">
      <c r="A26" s="177">
        <v>4</v>
      </c>
      <c r="B26" s="176">
        <v>73</v>
      </c>
      <c r="C26" s="169">
        <v>10094559422</v>
      </c>
      <c r="D26" s="170"/>
      <c r="E26" s="171" t="s">
        <v>123</v>
      </c>
      <c r="F26" s="172">
        <v>38505</v>
      </c>
      <c r="G26" s="173" t="s">
        <v>26</v>
      </c>
      <c r="H26" s="76" t="s">
        <v>25</v>
      </c>
      <c r="I26" s="194">
        <v>8.414351851851852E-2</v>
      </c>
      <c r="J26" s="194">
        <f t="shared" si="0"/>
        <v>0</v>
      </c>
      <c r="K26" s="175">
        <f t="shared" si="1"/>
        <v>38.624484181568086</v>
      </c>
      <c r="L26" s="176"/>
      <c r="M26" s="166"/>
    </row>
    <row r="27" spans="1:13" x14ac:dyDescent="0.25">
      <c r="A27" s="168">
        <v>5</v>
      </c>
      <c r="B27" s="176">
        <v>69</v>
      </c>
      <c r="C27" s="169">
        <v>10092421378</v>
      </c>
      <c r="D27" s="170"/>
      <c r="E27" s="171" t="s">
        <v>90</v>
      </c>
      <c r="F27" s="172">
        <v>38855</v>
      </c>
      <c r="G27" s="173" t="s">
        <v>35</v>
      </c>
      <c r="H27" s="76" t="s">
        <v>25</v>
      </c>
      <c r="I27" s="194">
        <v>8.414351851851852E-2</v>
      </c>
      <c r="J27" s="194">
        <f t="shared" si="0"/>
        <v>0</v>
      </c>
      <c r="K27" s="175">
        <f t="shared" si="1"/>
        <v>38.624484181568086</v>
      </c>
      <c r="L27" s="176"/>
      <c r="M27" s="166"/>
    </row>
    <row r="28" spans="1:13" x14ac:dyDescent="0.25">
      <c r="A28" s="177">
        <v>6</v>
      </c>
      <c r="B28" s="176">
        <v>118</v>
      </c>
      <c r="C28" s="169">
        <v>10116088368</v>
      </c>
      <c r="D28" s="170"/>
      <c r="E28" s="171" t="s">
        <v>86</v>
      </c>
      <c r="F28" s="172">
        <v>39045</v>
      </c>
      <c r="G28" s="173" t="s">
        <v>35</v>
      </c>
      <c r="H28" s="76" t="s">
        <v>25</v>
      </c>
      <c r="I28" s="194">
        <v>8.414351851851852E-2</v>
      </c>
      <c r="J28" s="194">
        <f t="shared" si="0"/>
        <v>0</v>
      </c>
      <c r="K28" s="175">
        <f t="shared" si="1"/>
        <v>38.624484181568086</v>
      </c>
      <c r="L28" s="176"/>
      <c r="M28" s="166"/>
    </row>
    <row r="29" spans="1:13" x14ac:dyDescent="0.25">
      <c r="A29" s="168">
        <v>7</v>
      </c>
      <c r="B29" s="176">
        <v>71</v>
      </c>
      <c r="C29" s="169">
        <v>10088344146</v>
      </c>
      <c r="D29" s="170"/>
      <c r="E29" s="171" t="s">
        <v>95</v>
      </c>
      <c r="F29" s="172">
        <v>38624</v>
      </c>
      <c r="G29" s="173" t="s">
        <v>35</v>
      </c>
      <c r="H29" s="76" t="s">
        <v>25</v>
      </c>
      <c r="I29" s="194">
        <v>8.414351851851852E-2</v>
      </c>
      <c r="J29" s="194">
        <f t="shared" si="0"/>
        <v>0</v>
      </c>
      <c r="K29" s="175">
        <f t="shared" si="1"/>
        <v>38.624484181568086</v>
      </c>
      <c r="L29" s="176"/>
      <c r="M29" s="166"/>
    </row>
    <row r="30" spans="1:13" x14ac:dyDescent="0.25">
      <c r="A30" s="177">
        <v>8</v>
      </c>
      <c r="B30" s="176">
        <v>75</v>
      </c>
      <c r="C30" s="169">
        <v>10111631927</v>
      </c>
      <c r="D30" s="170"/>
      <c r="E30" s="171" t="s">
        <v>177</v>
      </c>
      <c r="F30" s="172">
        <v>39348</v>
      </c>
      <c r="G30" s="173" t="s">
        <v>35</v>
      </c>
      <c r="H30" s="76" t="s">
        <v>25</v>
      </c>
      <c r="I30" s="194">
        <v>8.414351851851852E-2</v>
      </c>
      <c r="J30" s="194">
        <f t="shared" si="0"/>
        <v>0</v>
      </c>
      <c r="K30" s="175">
        <f t="shared" si="1"/>
        <v>38.624484181568086</v>
      </c>
      <c r="L30" s="176"/>
      <c r="M30" s="166"/>
    </row>
    <row r="31" spans="1:13" x14ac:dyDescent="0.25">
      <c r="A31" s="168">
        <v>9</v>
      </c>
      <c r="B31" s="176">
        <v>70</v>
      </c>
      <c r="C31" s="169">
        <v>10094924079</v>
      </c>
      <c r="D31" s="170"/>
      <c r="E31" s="171" t="s">
        <v>91</v>
      </c>
      <c r="F31" s="172">
        <v>38788</v>
      </c>
      <c r="G31" s="173" t="s">
        <v>35</v>
      </c>
      <c r="H31" s="76" t="s">
        <v>25</v>
      </c>
      <c r="I31" s="194">
        <v>8.414351851851852E-2</v>
      </c>
      <c r="J31" s="194">
        <f t="shared" si="0"/>
        <v>0</v>
      </c>
      <c r="K31" s="175">
        <f t="shared" si="1"/>
        <v>38.624484181568086</v>
      </c>
      <c r="L31" s="176"/>
      <c r="M31" s="166"/>
    </row>
    <row r="32" spans="1:13" x14ac:dyDescent="0.25">
      <c r="A32" s="177">
        <v>10</v>
      </c>
      <c r="B32" s="176">
        <v>116</v>
      </c>
      <c r="C32" s="169">
        <v>10111058920</v>
      </c>
      <c r="D32" s="170"/>
      <c r="E32" s="171" t="s">
        <v>83</v>
      </c>
      <c r="F32" s="172">
        <v>38947</v>
      </c>
      <c r="G32" s="173" t="s">
        <v>35</v>
      </c>
      <c r="H32" s="76" t="s">
        <v>25</v>
      </c>
      <c r="I32" s="194">
        <v>8.414351851851852E-2</v>
      </c>
      <c r="J32" s="194">
        <f t="shared" si="0"/>
        <v>0</v>
      </c>
      <c r="K32" s="175">
        <f t="shared" si="1"/>
        <v>38.624484181568086</v>
      </c>
      <c r="L32" s="176"/>
      <c r="M32" s="166"/>
    </row>
    <row r="33" spans="1:13" ht="27.6" x14ac:dyDescent="0.25">
      <c r="A33" s="168">
        <v>11</v>
      </c>
      <c r="B33" s="176">
        <v>60</v>
      </c>
      <c r="C33" s="169">
        <v>10083214765</v>
      </c>
      <c r="D33" s="170"/>
      <c r="E33" s="171" t="s">
        <v>80</v>
      </c>
      <c r="F33" s="172">
        <v>38652</v>
      </c>
      <c r="G33" s="173" t="s">
        <v>26</v>
      </c>
      <c r="H33" s="76" t="s">
        <v>25</v>
      </c>
      <c r="I33" s="194">
        <v>8.414351851851852E-2</v>
      </c>
      <c r="J33" s="194">
        <f t="shared" si="0"/>
        <v>0</v>
      </c>
      <c r="K33" s="175">
        <f t="shared" si="1"/>
        <v>38.624484181568086</v>
      </c>
      <c r="L33" s="176"/>
      <c r="M33" s="166" t="s">
        <v>245</v>
      </c>
    </row>
    <row r="34" spans="1:13" x14ac:dyDescent="0.25">
      <c r="A34" s="177">
        <v>12</v>
      </c>
      <c r="B34" s="176">
        <v>119</v>
      </c>
      <c r="C34" s="169">
        <v>10124975083</v>
      </c>
      <c r="D34" s="170"/>
      <c r="E34" s="171" t="s">
        <v>238</v>
      </c>
      <c r="F34" s="172">
        <v>40017</v>
      </c>
      <c r="G34" s="173" t="s">
        <v>35</v>
      </c>
      <c r="H34" s="76" t="s">
        <v>25</v>
      </c>
      <c r="I34" s="194">
        <v>8.414351851851852E-2</v>
      </c>
      <c r="J34" s="194">
        <f t="shared" si="0"/>
        <v>0</v>
      </c>
      <c r="K34" s="175">
        <f t="shared" si="1"/>
        <v>38.624484181568086</v>
      </c>
      <c r="L34" s="176"/>
      <c r="M34" s="166"/>
    </row>
    <row r="35" spans="1:13" x14ac:dyDescent="0.25">
      <c r="A35" s="168">
        <v>13</v>
      </c>
      <c r="B35" s="176">
        <v>72</v>
      </c>
      <c r="C35" s="169">
        <v>10093069258</v>
      </c>
      <c r="D35" s="170"/>
      <c r="E35" s="171" t="s">
        <v>96</v>
      </c>
      <c r="F35" s="172">
        <v>38836</v>
      </c>
      <c r="G35" s="173" t="s">
        <v>35</v>
      </c>
      <c r="H35" s="76" t="s">
        <v>25</v>
      </c>
      <c r="I35" s="194">
        <v>8.414351851851852E-2</v>
      </c>
      <c r="J35" s="194">
        <f t="shared" si="0"/>
        <v>0</v>
      </c>
      <c r="K35" s="175">
        <f t="shared" si="1"/>
        <v>38.624484181568086</v>
      </c>
      <c r="L35" s="176"/>
      <c r="M35" s="166"/>
    </row>
    <row r="36" spans="1:13" x14ac:dyDescent="0.25">
      <c r="A36" s="177">
        <v>14</v>
      </c>
      <c r="B36" s="176">
        <v>81</v>
      </c>
      <c r="C36" s="169">
        <v>10104450186</v>
      </c>
      <c r="D36" s="170"/>
      <c r="E36" s="171" t="s">
        <v>124</v>
      </c>
      <c r="F36" s="172">
        <v>38405</v>
      </c>
      <c r="G36" s="173" t="s">
        <v>35</v>
      </c>
      <c r="H36" s="76" t="s">
        <v>76</v>
      </c>
      <c r="I36" s="194">
        <v>8.414351851851852E-2</v>
      </c>
      <c r="J36" s="194">
        <f t="shared" si="0"/>
        <v>0</v>
      </c>
      <c r="K36" s="175">
        <f t="shared" si="1"/>
        <v>38.624484181568086</v>
      </c>
      <c r="L36" s="176"/>
      <c r="M36" s="166"/>
    </row>
    <row r="37" spans="1:13" x14ac:dyDescent="0.25">
      <c r="A37" s="168">
        <v>15</v>
      </c>
      <c r="B37" s="176">
        <v>61</v>
      </c>
      <c r="C37" s="169">
        <v>10094394926</v>
      </c>
      <c r="D37" s="170"/>
      <c r="E37" s="171" t="s">
        <v>82</v>
      </c>
      <c r="F37" s="172">
        <v>38595</v>
      </c>
      <c r="G37" s="173" t="s">
        <v>35</v>
      </c>
      <c r="H37" s="76" t="s">
        <v>25</v>
      </c>
      <c r="I37" s="194">
        <v>8.414351851851852E-2</v>
      </c>
      <c r="J37" s="194">
        <f t="shared" si="0"/>
        <v>0</v>
      </c>
      <c r="K37" s="175">
        <f t="shared" si="1"/>
        <v>38.624484181568086</v>
      </c>
      <c r="L37" s="176"/>
      <c r="M37" s="166"/>
    </row>
    <row r="38" spans="1:13" x14ac:dyDescent="0.25">
      <c r="A38" s="177">
        <v>16</v>
      </c>
      <c r="B38" s="176">
        <v>78</v>
      </c>
      <c r="C38" s="169">
        <v>10077687078</v>
      </c>
      <c r="D38" s="170"/>
      <c r="E38" s="171" t="s">
        <v>99</v>
      </c>
      <c r="F38" s="172">
        <v>38562</v>
      </c>
      <c r="G38" s="173" t="s">
        <v>35</v>
      </c>
      <c r="H38" s="76" t="s">
        <v>98</v>
      </c>
      <c r="I38" s="194">
        <v>8.414351851851852E-2</v>
      </c>
      <c r="J38" s="194">
        <f t="shared" si="0"/>
        <v>0</v>
      </c>
      <c r="K38" s="175">
        <f t="shared" si="1"/>
        <v>38.624484181568086</v>
      </c>
      <c r="L38" s="176"/>
      <c r="M38" s="166"/>
    </row>
    <row r="39" spans="1:13" x14ac:dyDescent="0.25">
      <c r="A39" s="168">
        <v>17</v>
      </c>
      <c r="B39" s="176">
        <v>86</v>
      </c>
      <c r="C39" s="169">
        <v>10096561157</v>
      </c>
      <c r="D39" s="170"/>
      <c r="E39" s="171" t="s">
        <v>131</v>
      </c>
      <c r="F39" s="172">
        <v>38946</v>
      </c>
      <c r="G39" s="173" t="s">
        <v>35</v>
      </c>
      <c r="H39" s="76" t="s">
        <v>127</v>
      </c>
      <c r="I39" s="194">
        <v>8.414351851851852E-2</v>
      </c>
      <c r="J39" s="194">
        <f t="shared" si="0"/>
        <v>0</v>
      </c>
      <c r="K39" s="175">
        <f t="shared" si="1"/>
        <v>38.624484181568086</v>
      </c>
      <c r="L39" s="176"/>
      <c r="M39" s="166"/>
    </row>
    <row r="40" spans="1:13" x14ac:dyDescent="0.25">
      <c r="A40" s="177">
        <v>18</v>
      </c>
      <c r="B40" s="176">
        <v>76</v>
      </c>
      <c r="C40" s="169">
        <v>10080748238</v>
      </c>
      <c r="D40" s="170"/>
      <c r="E40" s="171" t="s">
        <v>178</v>
      </c>
      <c r="F40" s="172">
        <v>39121</v>
      </c>
      <c r="G40" s="173" t="s">
        <v>35</v>
      </c>
      <c r="H40" s="76" t="s">
        <v>25</v>
      </c>
      <c r="I40" s="194">
        <v>8.414351851851852E-2</v>
      </c>
      <c r="J40" s="194">
        <f t="shared" si="0"/>
        <v>0</v>
      </c>
      <c r="K40" s="175">
        <f t="shared" si="1"/>
        <v>38.624484181568086</v>
      </c>
      <c r="L40" s="176"/>
      <c r="M40" s="166"/>
    </row>
    <row r="41" spans="1:13" x14ac:dyDescent="0.25">
      <c r="A41" s="168">
        <v>19</v>
      </c>
      <c r="B41" s="176">
        <v>84</v>
      </c>
      <c r="C41" s="169">
        <v>10114924368</v>
      </c>
      <c r="D41" s="170"/>
      <c r="E41" s="171" t="s">
        <v>116</v>
      </c>
      <c r="F41" s="172">
        <v>38762</v>
      </c>
      <c r="G41" s="173" t="s">
        <v>35</v>
      </c>
      <c r="H41" s="76" t="s">
        <v>113</v>
      </c>
      <c r="I41" s="194">
        <v>8.414351851851852E-2</v>
      </c>
      <c r="J41" s="194">
        <f t="shared" si="0"/>
        <v>0</v>
      </c>
      <c r="K41" s="175">
        <f t="shared" si="1"/>
        <v>38.624484181568086</v>
      </c>
      <c r="L41" s="176"/>
      <c r="M41" s="166"/>
    </row>
    <row r="42" spans="1:13" x14ac:dyDescent="0.25">
      <c r="A42" s="177">
        <v>20</v>
      </c>
      <c r="B42" s="176">
        <v>105</v>
      </c>
      <c r="C42" s="169">
        <v>10081174432</v>
      </c>
      <c r="D42" s="170"/>
      <c r="E42" s="171" t="s">
        <v>210</v>
      </c>
      <c r="F42" s="172">
        <v>38544</v>
      </c>
      <c r="G42" s="173" t="s">
        <v>35</v>
      </c>
      <c r="H42" s="76" t="s">
        <v>203</v>
      </c>
      <c r="I42" s="194">
        <v>8.414351851851852E-2</v>
      </c>
      <c r="J42" s="194">
        <f t="shared" si="0"/>
        <v>0</v>
      </c>
      <c r="K42" s="175">
        <f t="shared" si="1"/>
        <v>38.624484181568086</v>
      </c>
      <c r="L42" s="176"/>
      <c r="M42" s="166"/>
    </row>
    <row r="43" spans="1:13" x14ac:dyDescent="0.25">
      <c r="A43" s="168">
        <v>21</v>
      </c>
      <c r="B43" s="176">
        <v>66</v>
      </c>
      <c r="C43" s="169">
        <v>10111016480</v>
      </c>
      <c r="D43" s="170"/>
      <c r="E43" s="171" t="s">
        <v>87</v>
      </c>
      <c r="F43" s="172">
        <v>38870</v>
      </c>
      <c r="G43" s="173" t="s">
        <v>35</v>
      </c>
      <c r="H43" s="76" t="s">
        <v>25</v>
      </c>
      <c r="I43" s="194">
        <v>8.414351851851852E-2</v>
      </c>
      <c r="J43" s="194">
        <f t="shared" si="0"/>
        <v>0</v>
      </c>
      <c r="K43" s="175">
        <f t="shared" si="1"/>
        <v>38.624484181568086</v>
      </c>
      <c r="L43" s="176"/>
      <c r="M43" s="166"/>
    </row>
    <row r="44" spans="1:13" x14ac:dyDescent="0.25">
      <c r="A44" s="177">
        <v>22</v>
      </c>
      <c r="B44" s="176">
        <v>77</v>
      </c>
      <c r="C44" s="169">
        <v>10095661683</v>
      </c>
      <c r="D44" s="170"/>
      <c r="E44" s="171" t="s">
        <v>179</v>
      </c>
      <c r="F44" s="172">
        <v>39098</v>
      </c>
      <c r="G44" s="173" t="s">
        <v>35</v>
      </c>
      <c r="H44" s="76" t="s">
        <v>25</v>
      </c>
      <c r="I44" s="194">
        <v>8.414351851851852E-2</v>
      </c>
      <c r="J44" s="194">
        <f t="shared" si="0"/>
        <v>0</v>
      </c>
      <c r="K44" s="175">
        <f t="shared" si="1"/>
        <v>38.624484181568086</v>
      </c>
      <c r="L44" s="176"/>
      <c r="M44" s="166"/>
    </row>
    <row r="45" spans="1:13" x14ac:dyDescent="0.25">
      <c r="A45" s="168">
        <v>23</v>
      </c>
      <c r="B45" s="205">
        <v>82</v>
      </c>
      <c r="C45" s="169">
        <v>10104450792</v>
      </c>
      <c r="D45" s="170"/>
      <c r="E45" s="171" t="s">
        <v>125</v>
      </c>
      <c r="F45" s="172">
        <v>38473</v>
      </c>
      <c r="G45" s="173" t="s">
        <v>35</v>
      </c>
      <c r="H45" s="76" t="s">
        <v>76</v>
      </c>
      <c r="I45" s="194">
        <v>8.414351851851852E-2</v>
      </c>
      <c r="J45" s="194">
        <f t="shared" si="0"/>
        <v>0</v>
      </c>
      <c r="K45" s="175">
        <f t="shared" si="1"/>
        <v>38.624484181568086</v>
      </c>
      <c r="L45" s="176"/>
      <c r="M45" s="166"/>
    </row>
    <row r="46" spans="1:13" x14ac:dyDescent="0.25">
      <c r="A46" s="177">
        <v>24</v>
      </c>
      <c r="B46" s="176">
        <v>96</v>
      </c>
      <c r="C46" s="169">
        <v>10116019559</v>
      </c>
      <c r="D46" s="170"/>
      <c r="E46" s="171" t="s">
        <v>164</v>
      </c>
      <c r="F46" s="172">
        <v>38553</v>
      </c>
      <c r="G46" s="173" t="s">
        <v>44</v>
      </c>
      <c r="H46" s="76" t="s">
        <v>162</v>
      </c>
      <c r="I46" s="194">
        <v>8.414351851851852E-2</v>
      </c>
      <c r="J46" s="194">
        <f t="shared" si="0"/>
        <v>0</v>
      </c>
      <c r="K46" s="175">
        <f t="shared" si="1"/>
        <v>38.624484181568086</v>
      </c>
      <c r="L46" s="176"/>
      <c r="M46" s="166"/>
    </row>
    <row r="47" spans="1:13" x14ac:dyDescent="0.25">
      <c r="A47" s="168">
        <v>25</v>
      </c>
      <c r="B47" s="176">
        <v>67</v>
      </c>
      <c r="C47" s="169">
        <v>10111079330</v>
      </c>
      <c r="D47" s="170"/>
      <c r="E47" s="171" t="s">
        <v>88</v>
      </c>
      <c r="F47" s="172">
        <v>38979</v>
      </c>
      <c r="G47" s="173" t="s">
        <v>35</v>
      </c>
      <c r="H47" s="76" t="s">
        <v>25</v>
      </c>
      <c r="I47" s="194">
        <v>8.414351851851852E-2</v>
      </c>
      <c r="J47" s="194">
        <f t="shared" si="0"/>
        <v>0</v>
      </c>
      <c r="K47" s="175">
        <f t="shared" si="1"/>
        <v>38.624484181568086</v>
      </c>
      <c r="L47" s="176"/>
      <c r="M47" s="166"/>
    </row>
    <row r="48" spans="1:13" x14ac:dyDescent="0.25">
      <c r="A48" s="177">
        <v>26</v>
      </c>
      <c r="B48" s="176">
        <v>88</v>
      </c>
      <c r="C48" s="169">
        <v>10119756483</v>
      </c>
      <c r="D48" s="170"/>
      <c r="E48" s="171" t="s">
        <v>134</v>
      </c>
      <c r="F48" s="172">
        <v>38441</v>
      </c>
      <c r="G48" s="173" t="s">
        <v>35</v>
      </c>
      <c r="H48" s="76" t="s">
        <v>72</v>
      </c>
      <c r="I48" s="194">
        <v>8.4178240740740748E-2</v>
      </c>
      <c r="J48" s="194">
        <f t="shared" si="0"/>
        <v>3.472222222222765E-5</v>
      </c>
      <c r="K48" s="175">
        <f t="shared" si="1"/>
        <v>38.608552179293277</v>
      </c>
      <c r="L48" s="176"/>
      <c r="M48" s="166"/>
    </row>
    <row r="49" spans="1:15" x14ac:dyDescent="0.25">
      <c r="A49" s="168">
        <v>27</v>
      </c>
      <c r="B49" s="176">
        <v>79</v>
      </c>
      <c r="C49" s="169">
        <v>10090420249</v>
      </c>
      <c r="D49" s="170"/>
      <c r="E49" s="171" t="s">
        <v>226</v>
      </c>
      <c r="F49" s="172">
        <v>38848</v>
      </c>
      <c r="G49" s="173" t="s">
        <v>35</v>
      </c>
      <c r="H49" s="76" t="s">
        <v>98</v>
      </c>
      <c r="I49" s="194">
        <v>8.4178240740740748E-2</v>
      </c>
      <c r="J49" s="194">
        <f t="shared" si="0"/>
        <v>3.472222222222765E-5</v>
      </c>
      <c r="K49" s="175">
        <f t="shared" si="1"/>
        <v>38.608552179293277</v>
      </c>
      <c r="L49" s="176"/>
      <c r="M49" s="166"/>
    </row>
    <row r="50" spans="1:15" x14ac:dyDescent="0.25">
      <c r="A50" s="177">
        <v>28</v>
      </c>
      <c r="B50" s="176">
        <v>68</v>
      </c>
      <c r="C50" s="169">
        <v>10093565473</v>
      </c>
      <c r="D50" s="170"/>
      <c r="E50" s="171" t="s">
        <v>89</v>
      </c>
      <c r="F50" s="172">
        <v>38388</v>
      </c>
      <c r="G50" s="173" t="s">
        <v>35</v>
      </c>
      <c r="H50" s="76" t="s">
        <v>25</v>
      </c>
      <c r="I50" s="194">
        <v>8.7615740740740744E-2</v>
      </c>
      <c r="J50" s="194">
        <f t="shared" si="0"/>
        <v>3.4722222222222238E-3</v>
      </c>
      <c r="K50" s="175">
        <f t="shared" si="1"/>
        <v>37.093791281373846</v>
      </c>
      <c r="L50" s="176"/>
      <c r="M50" s="166"/>
    </row>
    <row r="51" spans="1:15" x14ac:dyDescent="0.25">
      <c r="A51" s="168">
        <v>29</v>
      </c>
      <c r="B51" s="176">
        <v>117</v>
      </c>
      <c r="C51" s="169">
        <v>10101387010</v>
      </c>
      <c r="D51" s="170"/>
      <c r="E51" s="171" t="s">
        <v>84</v>
      </c>
      <c r="F51" s="172">
        <v>38387</v>
      </c>
      <c r="G51" s="173" t="s">
        <v>26</v>
      </c>
      <c r="H51" s="76" t="s">
        <v>25</v>
      </c>
      <c r="I51" s="194">
        <v>8.7638888888888891E-2</v>
      </c>
      <c r="J51" s="194">
        <f t="shared" si="0"/>
        <v>3.4953703703703709E-3</v>
      </c>
      <c r="K51" s="175">
        <f t="shared" si="1"/>
        <v>37.083993660855782</v>
      </c>
      <c r="L51" s="176"/>
      <c r="M51" s="166"/>
    </row>
    <row r="52" spans="1:15" x14ac:dyDescent="0.25">
      <c r="A52" s="177">
        <v>30</v>
      </c>
      <c r="B52" s="205">
        <v>91</v>
      </c>
      <c r="C52" s="178">
        <v>10105908624</v>
      </c>
      <c r="D52" s="179"/>
      <c r="E52" s="180" t="s">
        <v>141</v>
      </c>
      <c r="F52" s="181">
        <v>38896</v>
      </c>
      <c r="G52" s="182" t="s">
        <v>26</v>
      </c>
      <c r="H52" s="96" t="s">
        <v>69</v>
      </c>
      <c r="I52" s="214">
        <v>8.8541666666666671E-2</v>
      </c>
      <c r="J52" s="194">
        <f t="shared" si="0"/>
        <v>4.398148148148151E-3</v>
      </c>
      <c r="K52" s="175">
        <f t="shared" si="1"/>
        <v>36.705882352941174</v>
      </c>
      <c r="L52" s="205"/>
      <c r="M52" s="207"/>
      <c r="N52" s="208"/>
      <c r="O52" s="208"/>
    </row>
    <row r="53" spans="1:15" s="208" customFormat="1" x14ac:dyDescent="0.25">
      <c r="A53" s="168">
        <v>31</v>
      </c>
      <c r="B53" s="176">
        <v>109</v>
      </c>
      <c r="C53" s="169">
        <v>10104442914</v>
      </c>
      <c r="D53" s="170"/>
      <c r="E53" s="171" t="s">
        <v>218</v>
      </c>
      <c r="F53" s="172">
        <v>38437</v>
      </c>
      <c r="G53" s="173" t="s">
        <v>44</v>
      </c>
      <c r="H53" s="76" t="s">
        <v>216</v>
      </c>
      <c r="I53" s="194">
        <v>8.8715277777777782E-2</v>
      </c>
      <c r="J53" s="194">
        <f t="shared" si="0"/>
        <v>4.5717592592592615E-3</v>
      </c>
      <c r="K53" s="175">
        <f t="shared" si="1"/>
        <v>36.634050880626226</v>
      </c>
      <c r="L53" s="176"/>
      <c r="M53" s="166"/>
      <c r="N53" s="1"/>
      <c r="O53" s="1"/>
    </row>
    <row r="54" spans="1:15" ht="41.4" x14ac:dyDescent="0.25">
      <c r="A54" s="177" t="s">
        <v>243</v>
      </c>
      <c r="B54" s="176">
        <v>80</v>
      </c>
      <c r="C54" s="169">
        <v>10089944646</v>
      </c>
      <c r="D54" s="170"/>
      <c r="E54" s="171" t="s">
        <v>227</v>
      </c>
      <c r="F54" s="172">
        <v>39043</v>
      </c>
      <c r="G54" s="173" t="s">
        <v>44</v>
      </c>
      <c r="H54" s="76" t="s">
        <v>98</v>
      </c>
      <c r="I54" s="174"/>
      <c r="J54" s="174" t="s">
        <v>248</v>
      </c>
      <c r="K54" s="175" t="s">
        <v>248</v>
      </c>
      <c r="L54" s="176"/>
      <c r="M54" s="166" t="s">
        <v>244</v>
      </c>
    </row>
    <row r="55" spans="1:15" x14ac:dyDescent="0.25">
      <c r="A55" s="177" t="s">
        <v>168</v>
      </c>
      <c r="B55" s="176">
        <v>83</v>
      </c>
      <c r="C55" s="169">
        <v>10140425365</v>
      </c>
      <c r="D55" s="170"/>
      <c r="E55" s="171" t="s">
        <v>109</v>
      </c>
      <c r="F55" s="172">
        <v>38528</v>
      </c>
      <c r="G55" s="173" t="s">
        <v>44</v>
      </c>
      <c r="H55" s="76" t="s">
        <v>106</v>
      </c>
      <c r="I55" s="174"/>
      <c r="J55" s="174" t="s">
        <v>248</v>
      </c>
      <c r="K55" s="175" t="s">
        <v>248</v>
      </c>
      <c r="L55" s="176"/>
      <c r="M55" s="166"/>
    </row>
    <row r="56" spans="1:15" x14ac:dyDescent="0.25">
      <c r="A56" s="177" t="s">
        <v>168</v>
      </c>
      <c r="B56" s="176">
        <v>85</v>
      </c>
      <c r="C56" s="169">
        <v>10120121851</v>
      </c>
      <c r="D56" s="170"/>
      <c r="E56" s="171" t="s">
        <v>117</v>
      </c>
      <c r="F56" s="172">
        <v>39020</v>
      </c>
      <c r="G56" s="173" t="s">
        <v>44</v>
      </c>
      <c r="H56" s="76" t="s">
        <v>113</v>
      </c>
      <c r="I56" s="174"/>
      <c r="J56" s="174" t="s">
        <v>248</v>
      </c>
      <c r="K56" s="175" t="s">
        <v>248</v>
      </c>
      <c r="L56" s="176"/>
      <c r="M56" s="166"/>
    </row>
    <row r="57" spans="1:15" x14ac:dyDescent="0.25">
      <c r="A57" s="177" t="s">
        <v>168</v>
      </c>
      <c r="B57" s="176">
        <v>89</v>
      </c>
      <c r="C57" s="169">
        <v>10126045319</v>
      </c>
      <c r="D57" s="170"/>
      <c r="E57" s="171" t="s">
        <v>135</v>
      </c>
      <c r="F57" s="172">
        <v>38921</v>
      </c>
      <c r="G57" s="173" t="s">
        <v>44</v>
      </c>
      <c r="H57" s="76" t="s">
        <v>72</v>
      </c>
      <c r="I57" s="174"/>
      <c r="J57" s="174"/>
      <c r="K57" s="175"/>
      <c r="L57" s="176"/>
      <c r="M57" s="166"/>
    </row>
    <row r="58" spans="1:15" x14ac:dyDescent="0.25">
      <c r="A58" s="177" t="s">
        <v>168</v>
      </c>
      <c r="B58" s="176">
        <v>90</v>
      </c>
      <c r="C58" s="169">
        <v>10103845352</v>
      </c>
      <c r="D58" s="170"/>
      <c r="E58" s="171" t="s">
        <v>136</v>
      </c>
      <c r="F58" s="172">
        <v>38893</v>
      </c>
      <c r="G58" s="173" t="s">
        <v>44</v>
      </c>
      <c r="H58" s="76" t="s">
        <v>72</v>
      </c>
      <c r="I58" s="174"/>
      <c r="J58" s="174" t="s">
        <v>248</v>
      </c>
      <c r="K58" s="175" t="s">
        <v>248</v>
      </c>
      <c r="L58" s="176"/>
      <c r="M58" s="166"/>
    </row>
    <row r="59" spans="1:15" x14ac:dyDescent="0.25">
      <c r="A59" s="177" t="s">
        <v>168</v>
      </c>
      <c r="B59" s="176">
        <v>93</v>
      </c>
      <c r="C59" s="169">
        <v>10115074720</v>
      </c>
      <c r="D59" s="170"/>
      <c r="E59" s="171" t="s">
        <v>143</v>
      </c>
      <c r="F59" s="172">
        <v>39052</v>
      </c>
      <c r="G59" s="173" t="s">
        <v>35</v>
      </c>
      <c r="H59" s="76" t="s">
        <v>69</v>
      </c>
      <c r="I59" s="174"/>
      <c r="J59" s="174" t="s">
        <v>248</v>
      </c>
      <c r="K59" s="175" t="s">
        <v>248</v>
      </c>
      <c r="L59" s="176"/>
      <c r="M59" s="166"/>
    </row>
    <row r="60" spans="1:15" x14ac:dyDescent="0.25">
      <c r="A60" s="177" t="s">
        <v>168</v>
      </c>
      <c r="B60" s="176">
        <v>94</v>
      </c>
      <c r="C60" s="169">
        <v>10104923769</v>
      </c>
      <c r="D60" s="170"/>
      <c r="E60" s="171" t="s">
        <v>200</v>
      </c>
      <c r="F60" s="172">
        <v>38985</v>
      </c>
      <c r="G60" s="173" t="s">
        <v>35</v>
      </c>
      <c r="H60" s="76" t="s">
        <v>69</v>
      </c>
      <c r="I60" s="174"/>
      <c r="J60" s="174" t="s">
        <v>248</v>
      </c>
      <c r="K60" s="175" t="s">
        <v>248</v>
      </c>
      <c r="L60" s="176"/>
      <c r="M60" s="166"/>
    </row>
    <row r="61" spans="1:15" x14ac:dyDescent="0.25">
      <c r="A61" s="177" t="s">
        <v>168</v>
      </c>
      <c r="B61" s="176">
        <v>95</v>
      </c>
      <c r="C61" s="169">
        <v>10101512403</v>
      </c>
      <c r="D61" s="170"/>
      <c r="E61" s="171" t="s">
        <v>161</v>
      </c>
      <c r="F61" s="172">
        <v>38681</v>
      </c>
      <c r="G61" s="173" t="s">
        <v>44</v>
      </c>
      <c r="H61" s="76" t="s">
        <v>162</v>
      </c>
      <c r="I61" s="174"/>
      <c r="J61" s="174" t="s">
        <v>248</v>
      </c>
      <c r="K61" s="175" t="s">
        <v>248</v>
      </c>
      <c r="L61" s="176"/>
      <c r="M61" s="166"/>
    </row>
    <row r="62" spans="1:15" x14ac:dyDescent="0.25">
      <c r="A62" s="177" t="s">
        <v>168</v>
      </c>
      <c r="B62" s="176">
        <v>97</v>
      </c>
      <c r="C62" s="169">
        <v>10141290180</v>
      </c>
      <c r="D62" s="170"/>
      <c r="E62" s="171" t="s">
        <v>170</v>
      </c>
      <c r="F62" s="172">
        <v>38537</v>
      </c>
      <c r="G62" s="173" t="s">
        <v>44</v>
      </c>
      <c r="H62" s="76" t="s">
        <v>172</v>
      </c>
      <c r="I62" s="174"/>
      <c r="J62" s="174"/>
      <c r="K62" s="175"/>
      <c r="L62" s="176"/>
      <c r="M62" s="166"/>
    </row>
    <row r="63" spans="1:15" x14ac:dyDescent="0.25">
      <c r="A63" s="177" t="s">
        <v>168</v>
      </c>
      <c r="B63" s="176">
        <v>98</v>
      </c>
      <c r="C63" s="169">
        <v>10113341955</v>
      </c>
      <c r="D63" s="170"/>
      <c r="E63" s="171" t="s">
        <v>182</v>
      </c>
      <c r="F63" s="172">
        <v>39080</v>
      </c>
      <c r="G63" s="173" t="s">
        <v>35</v>
      </c>
      <c r="H63" s="76" t="s">
        <v>183</v>
      </c>
      <c r="I63" s="174"/>
      <c r="J63" s="174" t="s">
        <v>248</v>
      </c>
      <c r="K63" s="175" t="s">
        <v>248</v>
      </c>
      <c r="L63" s="176"/>
      <c r="M63" s="166"/>
    </row>
    <row r="64" spans="1:15" x14ac:dyDescent="0.25">
      <c r="A64" s="177" t="s">
        <v>168</v>
      </c>
      <c r="B64" s="176">
        <v>99</v>
      </c>
      <c r="C64" s="169">
        <v>10113101576</v>
      </c>
      <c r="D64" s="170"/>
      <c r="E64" s="171" t="s">
        <v>194</v>
      </c>
      <c r="F64" s="172">
        <v>38911</v>
      </c>
      <c r="G64" s="173" t="s">
        <v>44</v>
      </c>
      <c r="H64" s="76" t="s">
        <v>190</v>
      </c>
      <c r="I64" s="174"/>
      <c r="J64" s="174" t="s">
        <v>248</v>
      </c>
      <c r="K64" s="175" t="s">
        <v>248</v>
      </c>
      <c r="L64" s="176"/>
      <c r="M64" s="166"/>
    </row>
    <row r="65" spans="1:13" x14ac:dyDescent="0.25">
      <c r="A65" s="177" t="s">
        <v>168</v>
      </c>
      <c r="B65" s="176">
        <v>100</v>
      </c>
      <c r="C65" s="169">
        <v>10104984595</v>
      </c>
      <c r="D65" s="170"/>
      <c r="E65" s="171" t="s">
        <v>197</v>
      </c>
      <c r="F65" s="172">
        <v>38614</v>
      </c>
      <c r="G65" s="173" t="s">
        <v>35</v>
      </c>
      <c r="H65" s="76" t="s">
        <v>190</v>
      </c>
      <c r="I65" s="174"/>
      <c r="J65" s="174" t="s">
        <v>248</v>
      </c>
      <c r="K65" s="175" t="s">
        <v>248</v>
      </c>
      <c r="L65" s="176"/>
      <c r="M65" s="166"/>
    </row>
    <row r="66" spans="1:13" x14ac:dyDescent="0.25">
      <c r="A66" s="177" t="s">
        <v>168</v>
      </c>
      <c r="B66" s="176">
        <v>101</v>
      </c>
      <c r="C66" s="169">
        <v>10096563682</v>
      </c>
      <c r="D66" s="170"/>
      <c r="E66" s="171" t="s">
        <v>198</v>
      </c>
      <c r="F66" s="172">
        <v>38570</v>
      </c>
      <c r="G66" s="173" t="s">
        <v>35</v>
      </c>
      <c r="H66" s="76" t="s">
        <v>190</v>
      </c>
      <c r="I66" s="174"/>
      <c r="J66" s="174" t="s">
        <v>248</v>
      </c>
      <c r="K66" s="175" t="s">
        <v>248</v>
      </c>
      <c r="L66" s="176"/>
      <c r="M66" s="166"/>
    </row>
    <row r="67" spans="1:13" x14ac:dyDescent="0.25">
      <c r="A67" s="177" t="s">
        <v>168</v>
      </c>
      <c r="B67" s="176">
        <v>102</v>
      </c>
      <c r="C67" s="169">
        <v>10094522642</v>
      </c>
      <c r="D67" s="170"/>
      <c r="E67" s="171" t="s">
        <v>199</v>
      </c>
      <c r="F67" s="172">
        <v>38898</v>
      </c>
      <c r="G67" s="173" t="s">
        <v>35</v>
      </c>
      <c r="H67" s="76" t="s">
        <v>190</v>
      </c>
      <c r="I67" s="174"/>
      <c r="J67" s="174"/>
      <c r="K67" s="175"/>
      <c r="L67" s="176"/>
      <c r="M67" s="166"/>
    </row>
    <row r="68" spans="1:13" x14ac:dyDescent="0.25">
      <c r="A68" s="177" t="s">
        <v>168</v>
      </c>
      <c r="B68" s="176">
        <v>103</v>
      </c>
      <c r="C68" s="169">
        <v>10077621606</v>
      </c>
      <c r="D68" s="170"/>
      <c r="E68" s="171" t="s">
        <v>207</v>
      </c>
      <c r="F68" s="172">
        <v>38545</v>
      </c>
      <c r="G68" s="173" t="s">
        <v>44</v>
      </c>
      <c r="H68" s="76" t="s">
        <v>203</v>
      </c>
      <c r="I68" s="174"/>
      <c r="J68" s="174" t="s">
        <v>248</v>
      </c>
      <c r="K68" s="175" t="s">
        <v>248</v>
      </c>
      <c r="L68" s="176"/>
      <c r="M68" s="166"/>
    </row>
    <row r="69" spans="1:13" x14ac:dyDescent="0.25">
      <c r="A69" s="177" t="s">
        <v>168</v>
      </c>
      <c r="B69" s="176">
        <v>104</v>
      </c>
      <c r="C69" s="169">
        <v>10077621303</v>
      </c>
      <c r="D69" s="170"/>
      <c r="E69" s="171" t="s">
        <v>209</v>
      </c>
      <c r="F69" s="172">
        <v>38665</v>
      </c>
      <c r="G69" s="173" t="s">
        <v>44</v>
      </c>
      <c r="H69" s="76" t="s">
        <v>203</v>
      </c>
      <c r="I69" s="174"/>
      <c r="J69" s="174" t="s">
        <v>248</v>
      </c>
      <c r="K69" s="175" t="s">
        <v>248</v>
      </c>
      <c r="L69" s="176"/>
      <c r="M69" s="166"/>
    </row>
    <row r="70" spans="1:13" x14ac:dyDescent="0.25">
      <c r="A70" s="177" t="s">
        <v>168</v>
      </c>
      <c r="B70" s="176">
        <v>106</v>
      </c>
      <c r="C70" s="169">
        <v>10102491392</v>
      </c>
      <c r="D70" s="170"/>
      <c r="E70" s="171" t="s">
        <v>211</v>
      </c>
      <c r="F70" s="172">
        <v>38556</v>
      </c>
      <c r="G70" s="173" t="s">
        <v>35</v>
      </c>
      <c r="H70" s="76" t="s">
        <v>203</v>
      </c>
      <c r="I70" s="174"/>
      <c r="J70" s="174" t="s">
        <v>248</v>
      </c>
      <c r="K70" s="175" t="s">
        <v>248</v>
      </c>
      <c r="L70" s="176"/>
      <c r="M70" s="166"/>
    </row>
    <row r="71" spans="1:13" x14ac:dyDescent="0.25">
      <c r="A71" s="177" t="s">
        <v>168</v>
      </c>
      <c r="B71" s="176">
        <v>107</v>
      </c>
      <c r="C71" s="169">
        <v>10090445511</v>
      </c>
      <c r="D71" s="170"/>
      <c r="E71" s="171" t="s">
        <v>212</v>
      </c>
      <c r="F71" s="172">
        <v>38641</v>
      </c>
      <c r="G71" s="173" t="s">
        <v>35</v>
      </c>
      <c r="H71" s="76" t="s">
        <v>203</v>
      </c>
      <c r="I71" s="174"/>
      <c r="J71" s="174" t="s">
        <v>248</v>
      </c>
      <c r="K71" s="175" t="s">
        <v>248</v>
      </c>
      <c r="L71" s="176"/>
      <c r="M71" s="166"/>
    </row>
    <row r="72" spans="1:13" x14ac:dyDescent="0.25">
      <c r="A72" s="177" t="s">
        <v>168</v>
      </c>
      <c r="B72" s="176">
        <v>108</v>
      </c>
      <c r="C72" s="169">
        <v>10094072200</v>
      </c>
      <c r="D72" s="170"/>
      <c r="E72" s="171" t="s">
        <v>213</v>
      </c>
      <c r="F72" s="172">
        <v>38782</v>
      </c>
      <c r="G72" s="173" t="s">
        <v>44</v>
      </c>
      <c r="H72" s="76" t="s">
        <v>203</v>
      </c>
      <c r="I72" s="174"/>
      <c r="J72" s="174"/>
      <c r="K72" s="175"/>
      <c r="L72" s="176"/>
      <c r="M72" s="166"/>
    </row>
    <row r="73" spans="1:13" x14ac:dyDescent="0.25">
      <c r="A73" s="177" t="s">
        <v>168</v>
      </c>
      <c r="B73" s="176">
        <v>111</v>
      </c>
      <c r="C73" s="169">
        <v>10117244486</v>
      </c>
      <c r="D73" s="170"/>
      <c r="E73" s="171" t="s">
        <v>220</v>
      </c>
      <c r="F73" s="172">
        <v>38860</v>
      </c>
      <c r="G73" s="173" t="s">
        <v>44</v>
      </c>
      <c r="H73" s="76" t="s">
        <v>186</v>
      </c>
      <c r="I73" s="174"/>
      <c r="J73" s="174" t="s">
        <v>248</v>
      </c>
      <c r="K73" s="175" t="s">
        <v>248</v>
      </c>
      <c r="L73" s="176"/>
      <c r="M73" s="166"/>
    </row>
    <row r="74" spans="1:13" x14ac:dyDescent="0.25">
      <c r="A74" s="177" t="s">
        <v>168</v>
      </c>
      <c r="B74" s="176">
        <v>112</v>
      </c>
      <c r="C74" s="169">
        <v>10130776289</v>
      </c>
      <c r="D74" s="170"/>
      <c r="E74" s="171" t="s">
        <v>221</v>
      </c>
      <c r="F74" s="172">
        <v>38747</v>
      </c>
      <c r="G74" s="173" t="s">
        <v>44</v>
      </c>
      <c r="H74" s="76" t="s">
        <v>186</v>
      </c>
      <c r="I74" s="174"/>
      <c r="J74" s="174" t="s">
        <v>248</v>
      </c>
      <c r="K74" s="175" t="s">
        <v>248</v>
      </c>
      <c r="L74" s="176"/>
      <c r="M74" s="166"/>
    </row>
    <row r="75" spans="1:13" x14ac:dyDescent="0.25">
      <c r="A75" s="177" t="s">
        <v>168</v>
      </c>
      <c r="B75" s="176">
        <v>113</v>
      </c>
      <c r="C75" s="169">
        <v>10123421568</v>
      </c>
      <c r="D75" s="170"/>
      <c r="E75" s="171" t="s">
        <v>222</v>
      </c>
      <c r="F75" s="172">
        <v>38830</v>
      </c>
      <c r="G75" s="173" t="s">
        <v>35</v>
      </c>
      <c r="H75" s="76" t="s">
        <v>186</v>
      </c>
      <c r="I75" s="174"/>
      <c r="J75" s="174" t="s">
        <v>248</v>
      </c>
      <c r="K75" s="175" t="s">
        <v>248</v>
      </c>
      <c r="L75" s="176"/>
      <c r="M75" s="166"/>
    </row>
    <row r="76" spans="1:13" x14ac:dyDescent="0.25">
      <c r="A76" s="177" t="s">
        <v>242</v>
      </c>
      <c r="B76" s="176">
        <v>92</v>
      </c>
      <c r="C76" s="169">
        <v>10105092006</v>
      </c>
      <c r="D76" s="170"/>
      <c r="E76" s="171" t="s">
        <v>142</v>
      </c>
      <c r="F76" s="172">
        <v>38919</v>
      </c>
      <c r="G76" s="173" t="s">
        <v>26</v>
      </c>
      <c r="H76" s="76" t="s">
        <v>69</v>
      </c>
      <c r="I76" s="174"/>
      <c r="J76" s="174" t="s">
        <v>248</v>
      </c>
      <c r="K76" s="175" t="s">
        <v>248</v>
      </c>
      <c r="L76" s="176"/>
      <c r="M76" s="166"/>
    </row>
    <row r="77" spans="1:13" x14ac:dyDescent="0.25">
      <c r="A77" s="177" t="s">
        <v>242</v>
      </c>
      <c r="B77" s="176">
        <v>110</v>
      </c>
      <c r="C77" s="169">
        <v>10141143973</v>
      </c>
      <c r="D77" s="170"/>
      <c r="E77" s="171" t="s">
        <v>219</v>
      </c>
      <c r="F77" s="172">
        <v>38846</v>
      </c>
      <c r="G77" s="173" t="s">
        <v>44</v>
      </c>
      <c r="H77" s="76" t="s">
        <v>216</v>
      </c>
      <c r="I77" s="174"/>
      <c r="J77" s="174"/>
      <c r="K77" s="175"/>
      <c r="L77" s="176"/>
      <c r="M77" s="166"/>
    </row>
    <row r="78" spans="1:13" ht="14.4" thickBot="1" x14ac:dyDescent="0.3">
      <c r="A78" s="183" t="s">
        <v>242</v>
      </c>
      <c r="B78" s="191">
        <v>114</v>
      </c>
      <c r="C78" s="209">
        <v>10078945149</v>
      </c>
      <c r="D78" s="210"/>
      <c r="E78" s="211" t="s">
        <v>228</v>
      </c>
      <c r="F78" s="212">
        <v>38417</v>
      </c>
      <c r="G78" s="213" t="s">
        <v>35</v>
      </c>
      <c r="H78" s="204" t="s">
        <v>229</v>
      </c>
      <c r="I78" s="189"/>
      <c r="J78" s="189" t="s">
        <v>248</v>
      </c>
      <c r="K78" s="190" t="s">
        <v>248</v>
      </c>
      <c r="L78" s="191"/>
      <c r="M78" s="192"/>
    </row>
    <row r="79" spans="1:13" ht="9" customHeight="1" thickTop="1" thickBot="1" x14ac:dyDescent="0.35">
      <c r="A79" s="80"/>
      <c r="B79" s="199"/>
      <c r="C79" s="199"/>
      <c r="D79" s="200"/>
      <c r="E79" s="201"/>
      <c r="F79" s="202"/>
      <c r="G79" s="203"/>
      <c r="H79" s="202"/>
      <c r="I79" s="153"/>
      <c r="J79" s="153"/>
      <c r="K79" s="48"/>
      <c r="L79" s="153"/>
      <c r="M79" s="153"/>
    </row>
    <row r="80" spans="1:13" ht="15" thickTop="1" x14ac:dyDescent="0.25">
      <c r="A80" s="142" t="s">
        <v>5</v>
      </c>
      <c r="B80" s="143"/>
      <c r="C80" s="143"/>
      <c r="D80" s="143"/>
      <c r="E80" s="143"/>
      <c r="F80" s="143"/>
      <c r="G80" s="143"/>
      <c r="H80" s="143" t="s">
        <v>6</v>
      </c>
      <c r="I80" s="143"/>
      <c r="J80" s="143"/>
      <c r="K80" s="143"/>
      <c r="L80" s="143"/>
      <c r="M80" s="152"/>
    </row>
    <row r="81" spans="1:13" ht="14.4" x14ac:dyDescent="0.25">
      <c r="A81" s="81" t="s">
        <v>257</v>
      </c>
      <c r="B81" s="8"/>
      <c r="C81" s="103"/>
      <c r="D81" s="8"/>
      <c r="E81" s="31"/>
      <c r="F81" s="51"/>
      <c r="G81" s="57"/>
      <c r="H81" s="39" t="s">
        <v>36</v>
      </c>
      <c r="I81" s="198">
        <v>16</v>
      </c>
      <c r="J81" s="51"/>
      <c r="K81" s="52"/>
      <c r="L81" s="195" t="s">
        <v>34</v>
      </c>
      <c r="M81" s="196">
        <f>COUNTIF(G26:G78,"ЗМС")</f>
        <v>0</v>
      </c>
    </row>
    <row r="82" spans="1:13" ht="14.4" x14ac:dyDescent="0.25">
      <c r="A82" s="81" t="s">
        <v>258</v>
      </c>
      <c r="B82" s="8"/>
      <c r="C82" s="104"/>
      <c r="D82" s="8"/>
      <c r="E82" s="31"/>
      <c r="F82" s="58"/>
      <c r="G82" s="59"/>
      <c r="H82" s="40" t="s">
        <v>29</v>
      </c>
      <c r="I82" s="198">
        <f>I83+I88</f>
        <v>56</v>
      </c>
      <c r="J82" s="53"/>
      <c r="K82" s="54"/>
      <c r="L82" s="195" t="s">
        <v>22</v>
      </c>
      <c r="M82" s="196">
        <f>COUNTIF(G26:G78,"МСМК")</f>
        <v>0</v>
      </c>
    </row>
    <row r="83" spans="1:13" ht="14.4" x14ac:dyDescent="0.25">
      <c r="A83" s="81" t="s">
        <v>259</v>
      </c>
      <c r="B83" s="8"/>
      <c r="C83" s="95"/>
      <c r="D83" s="8"/>
      <c r="E83" s="31"/>
      <c r="F83" s="58"/>
      <c r="G83" s="59"/>
      <c r="H83" s="40" t="s">
        <v>30</v>
      </c>
      <c r="I83" s="198">
        <f>I84+I86+I87+I85</f>
        <v>53</v>
      </c>
      <c r="J83" s="53"/>
      <c r="K83" s="54"/>
      <c r="L83" s="195" t="s">
        <v>26</v>
      </c>
      <c r="M83" s="196">
        <f>COUNTIF(G26:G78,"МС")</f>
        <v>5</v>
      </c>
    </row>
    <row r="84" spans="1:13" ht="14.4" x14ac:dyDescent="0.25">
      <c r="A84" s="81" t="s">
        <v>260</v>
      </c>
      <c r="B84" s="8"/>
      <c r="C84" s="95"/>
      <c r="D84" s="8"/>
      <c r="E84" s="31"/>
      <c r="F84" s="58"/>
      <c r="G84" s="59"/>
      <c r="H84" s="40" t="s">
        <v>31</v>
      </c>
      <c r="I84" s="198">
        <f>COUNT(A20:A78)</f>
        <v>31</v>
      </c>
      <c r="J84" s="53"/>
      <c r="K84" s="54"/>
      <c r="L84" s="195" t="s">
        <v>35</v>
      </c>
      <c r="M84" s="196">
        <f>COUNTIF(G25:G78,"КМС")</f>
        <v>32</v>
      </c>
    </row>
    <row r="85" spans="1:13" ht="14.4" x14ac:dyDescent="0.25">
      <c r="A85" s="81"/>
      <c r="B85" s="8"/>
      <c r="C85" s="95"/>
      <c r="D85" s="8"/>
      <c r="E85" s="31"/>
      <c r="F85" s="58"/>
      <c r="G85" s="59"/>
      <c r="H85" s="40" t="s">
        <v>45</v>
      </c>
      <c r="I85" s="198">
        <f>COUNTIF(A28:A78,"ЛИМ")</f>
        <v>0</v>
      </c>
      <c r="J85" s="53"/>
      <c r="K85" s="54"/>
      <c r="L85" s="195" t="s">
        <v>44</v>
      </c>
      <c r="M85" s="196">
        <f>COUNTIF(G26:G78,"1 СР")</f>
        <v>16</v>
      </c>
    </row>
    <row r="86" spans="1:13" x14ac:dyDescent="0.25">
      <c r="A86" s="81"/>
      <c r="B86" s="8"/>
      <c r="C86" s="8"/>
      <c r="D86" s="8"/>
      <c r="E86" s="31"/>
      <c r="F86" s="58"/>
      <c r="G86" s="59"/>
      <c r="H86" s="40" t="s">
        <v>32</v>
      </c>
      <c r="I86" s="198">
        <f>COUNTIF(A28:A78,"НФ")</f>
        <v>21</v>
      </c>
      <c r="J86" s="53"/>
      <c r="K86" s="54"/>
      <c r="L86" s="49" t="s">
        <v>261</v>
      </c>
      <c r="M86" s="197">
        <f>COUNTIF(G25:G78,"2 СР")</f>
        <v>0</v>
      </c>
    </row>
    <row r="87" spans="1:13" x14ac:dyDescent="0.25">
      <c r="A87" s="81"/>
      <c r="B87" s="8"/>
      <c r="C87" s="8"/>
      <c r="D87" s="8"/>
      <c r="E87" s="31"/>
      <c r="F87" s="58"/>
      <c r="G87" s="59"/>
      <c r="H87" s="40" t="s">
        <v>37</v>
      </c>
      <c r="I87" s="198">
        <f>COUNTIF(A28:A78,"ДСКВ")</f>
        <v>1</v>
      </c>
      <c r="J87" s="53"/>
      <c r="K87" s="54"/>
      <c r="L87" s="49" t="s">
        <v>262</v>
      </c>
      <c r="M87" s="197">
        <f>COUNTIF(G26:G78,"3 СР")</f>
        <v>0</v>
      </c>
    </row>
    <row r="88" spans="1:13" x14ac:dyDescent="0.25">
      <c r="A88" s="81"/>
      <c r="B88" s="8"/>
      <c r="C88" s="8"/>
      <c r="D88" s="8"/>
      <c r="E88" s="31"/>
      <c r="F88" s="60"/>
      <c r="G88" s="61"/>
      <c r="H88" s="40" t="s">
        <v>33</v>
      </c>
      <c r="I88" s="198">
        <f>COUNTIF(A28:A78,"НС")</f>
        <v>3</v>
      </c>
      <c r="J88" s="55"/>
      <c r="K88" s="56"/>
      <c r="L88" s="49"/>
      <c r="M88" s="41"/>
    </row>
    <row r="89" spans="1:13" ht="9.75" customHeight="1" x14ac:dyDescent="0.25">
      <c r="A89" s="58"/>
      <c r="M89" s="19"/>
    </row>
    <row r="90" spans="1:13" ht="15.6" x14ac:dyDescent="0.25">
      <c r="A90" s="144" t="s">
        <v>3</v>
      </c>
      <c r="B90" s="134"/>
      <c r="C90" s="134"/>
      <c r="D90" s="134"/>
      <c r="E90" s="134"/>
      <c r="F90" s="134" t="s">
        <v>13</v>
      </c>
      <c r="G90" s="134"/>
      <c r="H90" s="134"/>
      <c r="I90" s="134"/>
      <c r="J90" s="134" t="s">
        <v>4</v>
      </c>
      <c r="K90" s="134"/>
      <c r="L90" s="134"/>
      <c r="M90" s="145"/>
    </row>
    <row r="91" spans="1:13" x14ac:dyDescent="0.25">
      <c r="A91" s="147"/>
      <c r="B91" s="120"/>
      <c r="C91" s="120"/>
      <c r="D91" s="120"/>
      <c r="E91" s="120"/>
      <c r="F91" s="120"/>
      <c r="G91" s="135"/>
      <c r="H91" s="135"/>
      <c r="I91" s="135"/>
      <c r="J91" s="135"/>
      <c r="K91" s="135"/>
      <c r="L91" s="135"/>
      <c r="M91" s="148"/>
    </row>
    <row r="92" spans="1:13" x14ac:dyDescent="0.25">
      <c r="A92" s="82"/>
      <c r="D92" s="16"/>
      <c r="E92" s="16"/>
      <c r="F92" s="16"/>
      <c r="G92" s="16"/>
      <c r="H92" s="16"/>
      <c r="I92" s="16"/>
      <c r="J92" s="16"/>
      <c r="K92" s="16"/>
      <c r="L92" s="16"/>
      <c r="M92" s="62"/>
    </row>
    <row r="93" spans="1:13" x14ac:dyDescent="0.25">
      <c r="A93" s="82"/>
      <c r="D93" s="16"/>
      <c r="E93" s="16"/>
      <c r="F93" s="16"/>
      <c r="G93" s="16"/>
      <c r="H93" s="16"/>
      <c r="I93" s="16"/>
      <c r="J93" s="16"/>
      <c r="K93" s="16"/>
      <c r="L93" s="16"/>
      <c r="M93" s="62"/>
    </row>
    <row r="94" spans="1:13" x14ac:dyDescent="0.25">
      <c r="A94" s="147"/>
      <c r="B94" s="120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49"/>
    </row>
    <row r="95" spans="1:13" x14ac:dyDescent="0.25">
      <c r="A95" s="147"/>
      <c r="B95" s="120"/>
      <c r="C95" s="120"/>
      <c r="D95" s="120"/>
      <c r="E95" s="120"/>
      <c r="F95" s="120"/>
      <c r="G95" s="130"/>
      <c r="H95" s="130"/>
      <c r="I95" s="130"/>
      <c r="J95" s="130"/>
      <c r="K95" s="130"/>
      <c r="L95" s="130"/>
      <c r="M95" s="150"/>
    </row>
    <row r="96" spans="1:13" ht="16.2" thickBot="1" x14ac:dyDescent="0.3">
      <c r="A96" s="151"/>
      <c r="B96" s="132"/>
      <c r="C96" s="132"/>
      <c r="D96" s="132"/>
      <c r="E96" s="132"/>
      <c r="F96" s="132" t="s">
        <v>79</v>
      </c>
      <c r="G96" s="132"/>
      <c r="H96" s="132"/>
      <c r="I96" s="132"/>
      <c r="J96" s="132" t="s">
        <v>159</v>
      </c>
      <c r="K96" s="132"/>
      <c r="L96" s="132"/>
      <c r="M96" s="146"/>
    </row>
    <row r="97" spans="1:8" ht="14.4" thickTop="1" x14ac:dyDescent="0.25">
      <c r="A97" s="58"/>
    </row>
    <row r="98" spans="1:8" x14ac:dyDescent="0.25">
      <c r="A98" s="58"/>
    </row>
    <row r="99" spans="1:8" x14ac:dyDescent="0.25">
      <c r="A99" s="58"/>
    </row>
    <row r="100" spans="1:8" x14ac:dyDescent="0.25">
      <c r="H100"/>
    </row>
    <row r="101" spans="1:8" x14ac:dyDescent="0.25">
      <c r="H101"/>
    </row>
  </sheetData>
  <sortState xmlns:xlrd2="http://schemas.microsoft.com/office/spreadsheetml/2017/richdata2" ref="A50:O54">
    <sortCondition ref="A50:A54"/>
  </sortState>
  <mergeCells count="40">
    <mergeCell ref="A95:F95"/>
    <mergeCell ref="G95:M95"/>
    <mergeCell ref="A96:E96"/>
    <mergeCell ref="F96:I96"/>
    <mergeCell ref="J96:M96"/>
    <mergeCell ref="A94:F94"/>
    <mergeCell ref="G94:M94"/>
    <mergeCell ref="I21:I22"/>
    <mergeCell ref="J21:J22"/>
    <mergeCell ref="K21:K22"/>
    <mergeCell ref="L21:L22"/>
    <mergeCell ref="M21:M22"/>
    <mergeCell ref="A80:G80"/>
    <mergeCell ref="H80:M80"/>
    <mergeCell ref="A90:E90"/>
    <mergeCell ref="F90:I90"/>
    <mergeCell ref="J90:M90"/>
    <mergeCell ref="A91:F91"/>
    <mergeCell ref="G91:M91"/>
    <mergeCell ref="A15:H15"/>
    <mergeCell ref="A21:A22"/>
    <mergeCell ref="B21:B22"/>
    <mergeCell ref="C21:C22"/>
    <mergeCell ref="D21:D22"/>
    <mergeCell ref="E21:E22"/>
    <mergeCell ref="F21:F22"/>
    <mergeCell ref="G21:G22"/>
    <mergeCell ref="H21:H22"/>
    <mergeCell ref="A12:M12"/>
    <mergeCell ref="A1:M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A11:M11"/>
  </mergeCells>
  <conditionalFormatting sqref="B1 B6:B7 B9:B11 B13:B1048576">
    <cfRule type="duplicateValues" dxfId="16" priority="1679"/>
  </conditionalFormatting>
  <conditionalFormatting sqref="B1:B1048576">
    <cfRule type="duplicateValues" dxfId="15" priority="1685"/>
  </conditionalFormatting>
  <conditionalFormatting sqref="B2">
    <cfRule type="duplicateValues" dxfId="14" priority="4"/>
  </conditionalFormatting>
  <conditionalFormatting sqref="B3">
    <cfRule type="duplicateValues" dxfId="13" priority="3"/>
  </conditionalFormatting>
  <conditionalFormatting sqref="B4">
    <cfRule type="duplicateValues" dxfId="12" priority="2"/>
  </conditionalFormatting>
  <printOptions horizontalCentered="1"/>
  <pageMargins left="0.39370078740157483" right="0.39370078740157483" top="0.98425196850393704" bottom="0.55118110236220474" header="0.31496062992125984" footer="0.31496062992125984"/>
  <pageSetup paperSize="9" scale="5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-0.249977111117893"/>
    <pageSetUpPr fitToPage="1"/>
  </sheetPr>
  <dimension ref="A1:S98"/>
  <sheetViews>
    <sheetView view="pageBreakPreview" topLeftCell="A6" zoomScale="85" zoomScaleNormal="100" zoomScaleSheetLayoutView="85" workbookViewId="0">
      <selection activeCell="A73" sqref="A73:N90"/>
    </sheetView>
  </sheetViews>
  <sheetFormatPr defaultColWidth="9.109375" defaultRowHeight="13.8" x14ac:dyDescent="0.25"/>
  <cols>
    <col min="1" max="1" width="7" style="1" customWidth="1"/>
    <col min="2" max="2" width="7" style="16" customWidth="1"/>
    <col min="3" max="3" width="13.33203125" style="16" customWidth="1"/>
    <col min="4" max="4" width="13.6640625" style="13" hidden="1" customWidth="1"/>
    <col min="5" max="5" width="30.33203125" style="1" customWidth="1"/>
    <col min="6" max="6" width="11.6640625" style="1" customWidth="1"/>
    <col min="7" max="7" width="7.6640625" style="1" customWidth="1"/>
    <col min="8" max="8" width="22.44140625" style="1" customWidth="1"/>
    <col min="9" max="9" width="11.44140625" style="1" customWidth="1"/>
    <col min="10" max="10" width="11.5546875" style="1" customWidth="1"/>
    <col min="11" max="12" width="13.5546875" style="50" customWidth="1"/>
    <col min="13" max="13" width="13.33203125" style="1" customWidth="1"/>
    <col min="14" max="14" width="18.6640625" style="1" customWidth="1"/>
    <col min="15" max="15" width="11.33203125" style="1" bestFit="1" customWidth="1"/>
    <col min="16" max="16384" width="9.109375" style="1"/>
  </cols>
  <sheetData>
    <row r="1" spans="1:19" ht="15.75" customHeight="1" x14ac:dyDescent="0.25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9" ht="15.75" customHeight="1" x14ac:dyDescent="0.25">
      <c r="A2" s="119" t="s">
        <v>77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9" ht="15.75" customHeight="1" x14ac:dyDescent="0.25">
      <c r="A3" s="119" t="s">
        <v>11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1:19" ht="21" x14ac:dyDescent="0.25">
      <c r="A4" s="119" t="s">
        <v>78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</row>
    <row r="5" spans="1:19" ht="7.2" customHeight="1" x14ac:dyDescent="0.3">
      <c r="A5" s="120" t="s">
        <v>248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Q5" s="30"/>
    </row>
    <row r="6" spans="1:19" s="2" customFormat="1" ht="28.8" x14ac:dyDescent="0.3">
      <c r="A6" s="121" t="s">
        <v>53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S6" s="30"/>
    </row>
    <row r="7" spans="1:19" s="2" customFormat="1" ht="18" customHeight="1" x14ac:dyDescent="0.25">
      <c r="A7" s="118" t="s">
        <v>18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</row>
    <row r="8" spans="1:19" s="2" customFormat="1" ht="4.5" customHeight="1" thickBot="1" x14ac:dyDescent="0.3">
      <c r="A8" s="122" t="s">
        <v>248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</row>
    <row r="9" spans="1:19" ht="19.5" customHeight="1" thickTop="1" x14ac:dyDescent="0.25">
      <c r="A9" s="123" t="s">
        <v>23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5"/>
    </row>
    <row r="10" spans="1:19" ht="18" customHeight="1" x14ac:dyDescent="0.25">
      <c r="A10" s="126" t="s">
        <v>240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8"/>
    </row>
    <row r="11" spans="1:19" ht="19.5" customHeight="1" x14ac:dyDescent="0.25">
      <c r="A11" s="126" t="s">
        <v>55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8"/>
    </row>
    <row r="12" spans="1:19" ht="5.25" customHeight="1" x14ac:dyDescent="0.25">
      <c r="A12" s="139" t="s">
        <v>248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1"/>
    </row>
    <row r="13" spans="1:19" ht="15.6" x14ac:dyDescent="0.3">
      <c r="A13" s="42" t="s">
        <v>249</v>
      </c>
      <c r="B13" s="26"/>
      <c r="C13" s="26"/>
      <c r="D13" s="11"/>
      <c r="E13" s="72"/>
      <c r="F13" s="4"/>
      <c r="G13" s="4"/>
      <c r="H13" s="37" t="s">
        <v>251</v>
      </c>
      <c r="I13" s="4"/>
      <c r="J13" s="4"/>
      <c r="K13" s="43"/>
      <c r="L13" s="43"/>
      <c r="M13" s="34"/>
      <c r="N13" s="35" t="s">
        <v>266</v>
      </c>
    </row>
    <row r="14" spans="1:19" ht="15.6" x14ac:dyDescent="0.3">
      <c r="A14" s="20" t="s">
        <v>264</v>
      </c>
      <c r="B14" s="15"/>
      <c r="C14" s="15"/>
      <c r="D14" s="12"/>
      <c r="E14" s="75"/>
      <c r="F14" s="5"/>
      <c r="G14" s="5"/>
      <c r="H14" s="6" t="s">
        <v>265</v>
      </c>
      <c r="I14" s="5"/>
      <c r="J14" s="5"/>
      <c r="K14" s="44"/>
      <c r="L14" s="44"/>
      <c r="M14" s="36"/>
      <c r="N14" s="74" t="s">
        <v>254</v>
      </c>
    </row>
    <row r="15" spans="1:19" ht="14.4" x14ac:dyDescent="0.25">
      <c r="A15" s="136" t="s">
        <v>10</v>
      </c>
      <c r="B15" s="137"/>
      <c r="C15" s="137"/>
      <c r="D15" s="137"/>
      <c r="E15" s="137"/>
      <c r="F15" s="137"/>
      <c r="G15" s="137"/>
      <c r="H15" s="138"/>
      <c r="I15" s="23" t="s">
        <v>1</v>
      </c>
      <c r="J15" s="22"/>
      <c r="K15" s="45"/>
      <c r="L15" s="45"/>
      <c r="M15" s="22"/>
      <c r="N15" s="24"/>
    </row>
    <row r="16" spans="1:19" ht="14.4" x14ac:dyDescent="0.25">
      <c r="A16" s="21" t="s">
        <v>19</v>
      </c>
      <c r="B16" s="17"/>
      <c r="C16" s="17"/>
      <c r="D16" s="14"/>
      <c r="E16" s="10"/>
      <c r="F16" s="7"/>
      <c r="G16" s="10"/>
      <c r="H16" s="9" t="s">
        <v>248</v>
      </c>
      <c r="I16" s="38" t="s">
        <v>256</v>
      </c>
      <c r="J16" s="7"/>
      <c r="K16" s="46"/>
      <c r="L16" s="46"/>
      <c r="M16" s="7"/>
      <c r="N16" s="99"/>
    </row>
    <row r="17" spans="1:16" ht="14.4" x14ac:dyDescent="0.25">
      <c r="A17" s="21" t="s">
        <v>20</v>
      </c>
      <c r="B17" s="17"/>
      <c r="C17" s="17"/>
      <c r="D17" s="14"/>
      <c r="E17" s="9"/>
      <c r="F17" s="7"/>
      <c r="G17" s="10"/>
      <c r="H17" s="9" t="s">
        <v>79</v>
      </c>
      <c r="I17" s="38" t="s">
        <v>42</v>
      </c>
      <c r="J17" s="7"/>
      <c r="K17" s="46"/>
      <c r="L17" s="46"/>
      <c r="M17" s="7"/>
      <c r="N17" s="100"/>
    </row>
    <row r="18" spans="1:16" ht="14.4" x14ac:dyDescent="0.25">
      <c r="A18" s="21" t="s">
        <v>21</v>
      </c>
      <c r="B18" s="17"/>
      <c r="C18" s="17"/>
      <c r="D18" s="14"/>
      <c r="E18" s="9"/>
      <c r="F18" s="7"/>
      <c r="G18" s="10"/>
      <c r="H18" s="9" t="s">
        <v>159</v>
      </c>
      <c r="I18" s="38" t="s">
        <v>43</v>
      </c>
      <c r="J18" s="7"/>
      <c r="K18" s="46"/>
      <c r="L18" s="46"/>
      <c r="M18" s="7"/>
      <c r="N18" s="100"/>
    </row>
    <row r="19" spans="1:16" ht="16.2" thickBot="1" x14ac:dyDescent="0.3">
      <c r="A19" s="21" t="s">
        <v>17</v>
      </c>
      <c r="B19" s="18"/>
      <c r="C19" s="18"/>
      <c r="D19" s="25"/>
      <c r="E19" s="83"/>
      <c r="F19" s="8"/>
      <c r="G19" s="8"/>
      <c r="H19" s="9" t="s">
        <v>160</v>
      </c>
      <c r="I19" s="38" t="s">
        <v>41</v>
      </c>
      <c r="J19" s="7"/>
      <c r="K19" s="46"/>
      <c r="L19" s="101">
        <v>82</v>
      </c>
      <c r="N19" s="102"/>
    </row>
    <row r="20" spans="1:16" ht="9.75" customHeight="1" thickTop="1" thickBot="1" x14ac:dyDescent="0.3">
      <c r="A20" s="32"/>
      <c r="B20" s="28"/>
      <c r="C20" s="28"/>
      <c r="D20" s="29"/>
      <c r="E20" s="27"/>
      <c r="F20" s="27"/>
      <c r="G20" s="27"/>
      <c r="H20" s="27"/>
      <c r="I20" s="27"/>
      <c r="J20" s="27"/>
      <c r="K20" s="47"/>
      <c r="L20" s="47"/>
      <c r="M20" s="27"/>
      <c r="N20" s="33"/>
    </row>
    <row r="21" spans="1:16" s="3" customFormat="1" ht="21" customHeight="1" thickTop="1" x14ac:dyDescent="0.25">
      <c r="A21" s="154" t="s">
        <v>7</v>
      </c>
      <c r="B21" s="155" t="s">
        <v>14</v>
      </c>
      <c r="C21" s="155" t="s">
        <v>40</v>
      </c>
      <c r="D21" s="156" t="s">
        <v>12</v>
      </c>
      <c r="E21" s="155" t="s">
        <v>2</v>
      </c>
      <c r="F21" s="155" t="s">
        <v>39</v>
      </c>
      <c r="G21" s="155" t="s">
        <v>9</v>
      </c>
      <c r="H21" s="155" t="s">
        <v>15</v>
      </c>
      <c r="I21" s="155" t="s">
        <v>8</v>
      </c>
      <c r="J21" s="155" t="s">
        <v>28</v>
      </c>
      <c r="K21" s="157" t="s">
        <v>24</v>
      </c>
      <c r="L21" s="157" t="s">
        <v>247</v>
      </c>
      <c r="M21" s="158" t="s">
        <v>27</v>
      </c>
      <c r="N21" s="159" t="s">
        <v>16</v>
      </c>
    </row>
    <row r="22" spans="1:16" s="3" customFormat="1" ht="13.5" customHeight="1" x14ac:dyDescent="0.25">
      <c r="A22" s="160"/>
      <c r="B22" s="161"/>
      <c r="C22" s="161"/>
      <c r="D22" s="162"/>
      <c r="E22" s="161"/>
      <c r="F22" s="161"/>
      <c r="G22" s="161"/>
      <c r="H22" s="161"/>
      <c r="I22" s="161"/>
      <c r="J22" s="161"/>
      <c r="K22" s="163"/>
      <c r="L22" s="163"/>
      <c r="M22" s="164"/>
      <c r="N22" s="165"/>
    </row>
    <row r="23" spans="1:16" x14ac:dyDescent="0.25">
      <c r="A23" s="168">
        <v>1</v>
      </c>
      <c r="B23" s="169">
        <v>5</v>
      </c>
      <c r="C23" s="169">
        <v>10036064681</v>
      </c>
      <c r="D23" s="170"/>
      <c r="E23" s="171" t="s">
        <v>65</v>
      </c>
      <c r="F23" s="172">
        <v>37700</v>
      </c>
      <c r="G23" s="173" t="s">
        <v>35</v>
      </c>
      <c r="H23" s="76" t="s">
        <v>25</v>
      </c>
      <c r="I23" s="193">
        <v>9.1620370370370366E-2</v>
      </c>
      <c r="J23" s="193"/>
      <c r="K23" s="175">
        <f>IFERROR($L$19*3600/(HOUR(I23)*3600+MINUTE(I23)*60+SECOND(I23)),"")</f>
        <v>37.291561394643757</v>
      </c>
      <c r="L23" s="175"/>
      <c r="M23" s="176"/>
      <c r="N23" s="166"/>
    </row>
    <row r="24" spans="1:16" x14ac:dyDescent="0.25">
      <c r="A24" s="177">
        <v>2</v>
      </c>
      <c r="B24" s="169">
        <v>32</v>
      </c>
      <c r="C24" s="169">
        <v>10036015070</v>
      </c>
      <c r="D24" s="170"/>
      <c r="E24" s="171" t="s">
        <v>129</v>
      </c>
      <c r="F24" s="172">
        <v>36912</v>
      </c>
      <c r="G24" s="173" t="s">
        <v>26</v>
      </c>
      <c r="H24" s="76" t="s">
        <v>127</v>
      </c>
      <c r="I24" s="193">
        <v>9.1620370370370366E-2</v>
      </c>
      <c r="J24" s="193">
        <f>I24-$I$23</f>
        <v>0</v>
      </c>
      <c r="K24" s="175">
        <f>IFERROR($L$19*3600/(HOUR(I24)*3600+MINUTE(I24)*60+SECOND(I24)),"")</f>
        <v>37.291561394643757</v>
      </c>
      <c r="L24" s="175"/>
      <c r="M24" s="176"/>
      <c r="N24" s="166"/>
    </row>
    <row r="25" spans="1:16" x14ac:dyDescent="0.25">
      <c r="A25" s="168">
        <v>3</v>
      </c>
      <c r="B25" s="169">
        <v>1</v>
      </c>
      <c r="C25" s="169">
        <v>10008696537</v>
      </c>
      <c r="D25" s="170"/>
      <c r="E25" s="171" t="s">
        <v>57</v>
      </c>
      <c r="F25" s="172">
        <v>34795</v>
      </c>
      <c r="G25" s="173" t="s">
        <v>26</v>
      </c>
      <c r="H25" s="76" t="s">
        <v>25</v>
      </c>
      <c r="I25" s="193">
        <v>9.1701388888888888E-2</v>
      </c>
      <c r="J25" s="193">
        <f t="shared" ref="J25:J45" si="0">I25-$I$23</f>
        <v>8.1018518518521931E-5</v>
      </c>
      <c r="K25" s="175">
        <f t="shared" ref="K25:K45" si="1">IFERROR($L$19*3600/(HOUR(I25)*3600+MINUTE(I25)*60+SECOND(I25)),"")</f>
        <v>37.258614161302539</v>
      </c>
      <c r="L25" s="175"/>
      <c r="M25" s="176"/>
      <c r="N25" s="166"/>
    </row>
    <row r="26" spans="1:16" x14ac:dyDescent="0.25">
      <c r="A26" s="177">
        <v>4</v>
      </c>
      <c r="B26" s="169">
        <v>2</v>
      </c>
      <c r="C26" s="169">
        <v>10023500858</v>
      </c>
      <c r="D26" s="170"/>
      <c r="E26" s="171" t="s">
        <v>62</v>
      </c>
      <c r="F26" s="172">
        <v>35854</v>
      </c>
      <c r="G26" s="173" t="s">
        <v>26</v>
      </c>
      <c r="H26" s="76" t="s">
        <v>25</v>
      </c>
      <c r="I26" s="193">
        <v>9.178240740740741E-2</v>
      </c>
      <c r="J26" s="193">
        <f t="shared" si="0"/>
        <v>1.6203703703704386E-4</v>
      </c>
      <c r="K26" s="175">
        <f t="shared" si="1"/>
        <v>37.225725094577555</v>
      </c>
      <c r="L26" s="175"/>
      <c r="M26" s="176"/>
      <c r="N26" s="166"/>
    </row>
    <row r="27" spans="1:16" x14ac:dyDescent="0.25">
      <c r="A27" s="168">
        <v>5</v>
      </c>
      <c r="B27" s="169">
        <v>12</v>
      </c>
      <c r="C27" s="169">
        <v>10077478833</v>
      </c>
      <c r="D27" s="170"/>
      <c r="E27" s="171" t="s">
        <v>92</v>
      </c>
      <c r="F27" s="172">
        <v>37484</v>
      </c>
      <c r="G27" s="173" t="s">
        <v>26</v>
      </c>
      <c r="H27" s="76" t="s">
        <v>25</v>
      </c>
      <c r="I27" s="193">
        <v>9.178240740740741E-2</v>
      </c>
      <c r="J27" s="193">
        <f t="shared" si="0"/>
        <v>1.6203703703704386E-4</v>
      </c>
      <c r="K27" s="175">
        <f t="shared" si="1"/>
        <v>37.225725094577555</v>
      </c>
      <c r="L27" s="175"/>
      <c r="M27" s="176"/>
      <c r="N27" s="166"/>
    </row>
    <row r="28" spans="1:16" x14ac:dyDescent="0.25">
      <c r="A28" s="177">
        <v>6</v>
      </c>
      <c r="B28" s="169">
        <v>30</v>
      </c>
      <c r="C28" s="169">
        <v>10015267578</v>
      </c>
      <c r="D28" s="170"/>
      <c r="E28" s="171" t="s">
        <v>180</v>
      </c>
      <c r="F28" s="172">
        <v>36846</v>
      </c>
      <c r="G28" s="173" t="s">
        <v>26</v>
      </c>
      <c r="H28" s="76" t="s">
        <v>127</v>
      </c>
      <c r="I28" s="193">
        <v>9.2488425925925932E-2</v>
      </c>
      <c r="J28" s="193">
        <f t="shared" si="0"/>
        <v>8.6805555555556635E-4</v>
      </c>
      <c r="K28" s="175">
        <f t="shared" si="1"/>
        <v>36.941559254160929</v>
      </c>
      <c r="L28" s="175"/>
      <c r="M28" s="176"/>
      <c r="N28" s="166"/>
      <c r="P28" s="98"/>
    </row>
    <row r="29" spans="1:16" x14ac:dyDescent="0.25">
      <c r="A29" s="168">
        <v>7</v>
      </c>
      <c r="B29" s="169">
        <v>3</v>
      </c>
      <c r="C29" s="169">
        <v>10036018306</v>
      </c>
      <c r="D29" s="170"/>
      <c r="E29" s="171" t="s">
        <v>64</v>
      </c>
      <c r="F29" s="172">
        <v>37284</v>
      </c>
      <c r="G29" s="173" t="s">
        <v>26</v>
      </c>
      <c r="H29" s="76" t="s">
        <v>25</v>
      </c>
      <c r="I29" s="193">
        <v>9.2534722222222213E-2</v>
      </c>
      <c r="J29" s="193">
        <f t="shared" si="0"/>
        <v>9.1435185185184675E-4</v>
      </c>
      <c r="K29" s="175">
        <f t="shared" si="1"/>
        <v>36.92307692307692</v>
      </c>
      <c r="L29" s="175"/>
      <c r="M29" s="176"/>
      <c r="N29" s="166"/>
      <c r="P29" s="98"/>
    </row>
    <row r="30" spans="1:16" x14ac:dyDescent="0.25">
      <c r="A30" s="177">
        <v>8</v>
      </c>
      <c r="B30" s="169">
        <v>4</v>
      </c>
      <c r="C30" s="169">
        <v>10050875369</v>
      </c>
      <c r="D30" s="170"/>
      <c r="E30" s="171" t="s">
        <v>59</v>
      </c>
      <c r="F30" s="172">
        <v>37306</v>
      </c>
      <c r="G30" s="173" t="s">
        <v>26</v>
      </c>
      <c r="H30" s="76" t="s">
        <v>25</v>
      </c>
      <c r="I30" s="193">
        <v>9.2534722222222213E-2</v>
      </c>
      <c r="J30" s="193">
        <f t="shared" si="0"/>
        <v>9.1435185185184675E-4</v>
      </c>
      <c r="K30" s="175">
        <f t="shared" si="1"/>
        <v>36.92307692307692</v>
      </c>
      <c r="L30" s="175"/>
      <c r="M30" s="176"/>
      <c r="N30" s="166"/>
      <c r="P30" s="98"/>
    </row>
    <row r="31" spans="1:16" x14ac:dyDescent="0.25">
      <c r="A31" s="168">
        <v>9</v>
      </c>
      <c r="B31" s="169">
        <v>6</v>
      </c>
      <c r="C31" s="169">
        <v>10091997915</v>
      </c>
      <c r="D31" s="170"/>
      <c r="E31" s="171" t="s">
        <v>66</v>
      </c>
      <c r="F31" s="172">
        <v>34151</v>
      </c>
      <c r="G31" s="173" t="s">
        <v>26</v>
      </c>
      <c r="H31" s="76" t="s">
        <v>25</v>
      </c>
      <c r="I31" s="193">
        <v>9.2546296296296293E-2</v>
      </c>
      <c r="J31" s="193">
        <f t="shared" si="0"/>
        <v>9.2592592592592726E-4</v>
      </c>
      <c r="K31" s="175">
        <f t="shared" si="1"/>
        <v>36.918459229614804</v>
      </c>
      <c r="L31" s="175"/>
      <c r="M31" s="176"/>
      <c r="N31" s="166"/>
      <c r="P31" s="98"/>
    </row>
    <row r="32" spans="1:16" x14ac:dyDescent="0.25">
      <c r="A32" s="177">
        <v>10</v>
      </c>
      <c r="B32" s="169">
        <v>25</v>
      </c>
      <c r="C32" s="169">
        <v>10082146856</v>
      </c>
      <c r="D32" s="170"/>
      <c r="E32" s="171" t="s">
        <v>114</v>
      </c>
      <c r="F32" s="172">
        <v>38316</v>
      </c>
      <c r="G32" s="173" t="s">
        <v>35</v>
      </c>
      <c r="H32" s="76" t="s">
        <v>113</v>
      </c>
      <c r="I32" s="193">
        <v>9.2731481481481484E-2</v>
      </c>
      <c r="J32" s="193">
        <f t="shared" si="0"/>
        <v>1.1111111111111183E-3</v>
      </c>
      <c r="K32" s="175">
        <f t="shared" si="1"/>
        <v>36.844732900649028</v>
      </c>
      <c r="L32" s="175"/>
      <c r="M32" s="176"/>
      <c r="N32" s="166"/>
      <c r="P32" s="98"/>
    </row>
    <row r="33" spans="1:16" x14ac:dyDescent="0.25">
      <c r="A33" s="168">
        <v>11</v>
      </c>
      <c r="B33" s="169">
        <v>50</v>
      </c>
      <c r="C33" s="169">
        <v>10080173413</v>
      </c>
      <c r="D33" s="170"/>
      <c r="E33" s="171" t="s">
        <v>205</v>
      </c>
      <c r="F33" s="172">
        <v>38006</v>
      </c>
      <c r="G33" s="173" t="s">
        <v>35</v>
      </c>
      <c r="H33" s="76" t="s">
        <v>203</v>
      </c>
      <c r="I33" s="193">
        <v>9.2731481481481484E-2</v>
      </c>
      <c r="J33" s="193">
        <f t="shared" si="0"/>
        <v>1.1111111111111183E-3</v>
      </c>
      <c r="K33" s="175">
        <f t="shared" si="1"/>
        <v>36.844732900649028</v>
      </c>
      <c r="L33" s="175"/>
      <c r="M33" s="176"/>
      <c r="N33" s="166"/>
      <c r="P33" s="98"/>
    </row>
    <row r="34" spans="1:16" x14ac:dyDescent="0.25">
      <c r="A34" s="177">
        <v>12</v>
      </c>
      <c r="B34" s="169">
        <v>8</v>
      </c>
      <c r="C34" s="169">
        <v>10036027400</v>
      </c>
      <c r="D34" s="170"/>
      <c r="E34" s="171" t="s">
        <v>147</v>
      </c>
      <c r="F34" s="172">
        <v>38154</v>
      </c>
      <c r="G34" s="173" t="s">
        <v>26</v>
      </c>
      <c r="H34" s="76" t="s">
        <v>25</v>
      </c>
      <c r="I34" s="193">
        <v>9.2731481481481484E-2</v>
      </c>
      <c r="J34" s="193">
        <f t="shared" si="0"/>
        <v>1.1111111111111183E-3</v>
      </c>
      <c r="K34" s="175">
        <f t="shared" si="1"/>
        <v>36.844732900649028</v>
      </c>
      <c r="L34" s="175"/>
      <c r="M34" s="176"/>
      <c r="N34" s="166"/>
      <c r="P34" s="98"/>
    </row>
    <row r="35" spans="1:16" x14ac:dyDescent="0.25">
      <c r="A35" s="168">
        <v>13</v>
      </c>
      <c r="B35" s="169">
        <v>7</v>
      </c>
      <c r="C35" s="169">
        <v>10036034975</v>
      </c>
      <c r="D35" s="170"/>
      <c r="E35" s="171" t="s">
        <v>67</v>
      </c>
      <c r="F35" s="172">
        <v>37638</v>
      </c>
      <c r="G35" s="173" t="s">
        <v>35</v>
      </c>
      <c r="H35" s="76" t="s">
        <v>25</v>
      </c>
      <c r="I35" s="193">
        <v>9.2731481481481484E-2</v>
      </c>
      <c r="J35" s="193">
        <f t="shared" si="0"/>
        <v>1.1111111111111183E-3</v>
      </c>
      <c r="K35" s="175">
        <f t="shared" si="1"/>
        <v>36.844732900649028</v>
      </c>
      <c r="L35" s="175"/>
      <c r="M35" s="176"/>
      <c r="N35" s="166"/>
      <c r="P35" s="98"/>
    </row>
    <row r="36" spans="1:16" x14ac:dyDescent="0.25">
      <c r="A36" s="177">
        <v>14</v>
      </c>
      <c r="B36" s="169">
        <v>18</v>
      </c>
      <c r="C36" s="169">
        <v>10092441283</v>
      </c>
      <c r="D36" s="170"/>
      <c r="E36" s="171" t="s">
        <v>104</v>
      </c>
      <c r="F36" s="172">
        <v>37941</v>
      </c>
      <c r="G36" s="173" t="s">
        <v>35</v>
      </c>
      <c r="H36" s="76" t="s">
        <v>76</v>
      </c>
      <c r="I36" s="193">
        <v>9.2731481481481484E-2</v>
      </c>
      <c r="J36" s="193">
        <f t="shared" si="0"/>
        <v>1.1111111111111183E-3</v>
      </c>
      <c r="K36" s="175">
        <f t="shared" si="1"/>
        <v>36.844732900649028</v>
      </c>
      <c r="L36" s="175"/>
      <c r="M36" s="176"/>
      <c r="N36" s="166"/>
      <c r="P36" s="98"/>
    </row>
    <row r="37" spans="1:16" x14ac:dyDescent="0.25">
      <c r="A37" s="168">
        <v>15</v>
      </c>
      <c r="B37" s="169">
        <v>11</v>
      </c>
      <c r="C37" s="169">
        <v>10083179403</v>
      </c>
      <c r="D37" s="170"/>
      <c r="E37" s="171" t="s">
        <v>149</v>
      </c>
      <c r="F37" s="172">
        <v>38007</v>
      </c>
      <c r="G37" s="173" t="s">
        <v>35</v>
      </c>
      <c r="H37" s="76" t="s">
        <v>25</v>
      </c>
      <c r="I37" s="193">
        <v>9.2731481481481484E-2</v>
      </c>
      <c r="J37" s="193">
        <f t="shared" si="0"/>
        <v>1.1111111111111183E-3</v>
      </c>
      <c r="K37" s="175">
        <f t="shared" si="1"/>
        <v>36.844732900649028</v>
      </c>
      <c r="L37" s="175"/>
      <c r="M37" s="176"/>
      <c r="N37" s="166"/>
      <c r="P37" s="98"/>
    </row>
    <row r="38" spans="1:16" x14ac:dyDescent="0.25">
      <c r="A38" s="177">
        <v>16</v>
      </c>
      <c r="B38" s="169">
        <v>10</v>
      </c>
      <c r="C38" s="169">
        <v>10034971211</v>
      </c>
      <c r="D38" s="170"/>
      <c r="E38" s="171" t="s">
        <v>150</v>
      </c>
      <c r="F38" s="172">
        <v>36766</v>
      </c>
      <c r="G38" s="173" t="s">
        <v>35</v>
      </c>
      <c r="H38" s="76" t="s">
        <v>25</v>
      </c>
      <c r="I38" s="193">
        <v>9.2754629629629617E-2</v>
      </c>
      <c r="J38" s="193">
        <f t="shared" si="0"/>
        <v>1.1342592592592515E-3</v>
      </c>
      <c r="K38" s="175">
        <f t="shared" si="1"/>
        <v>36.835537808834538</v>
      </c>
      <c r="L38" s="175"/>
      <c r="M38" s="176"/>
      <c r="N38" s="166"/>
      <c r="P38" s="98"/>
    </row>
    <row r="39" spans="1:16" x14ac:dyDescent="0.25">
      <c r="A39" s="168">
        <v>17</v>
      </c>
      <c r="B39" s="169">
        <v>53</v>
      </c>
      <c r="C39" s="169">
        <v>10036037908</v>
      </c>
      <c r="D39" s="170"/>
      <c r="E39" s="171" t="s">
        <v>215</v>
      </c>
      <c r="F39" s="172">
        <v>37125</v>
      </c>
      <c r="G39" s="173" t="s">
        <v>26</v>
      </c>
      <c r="H39" s="76" t="s">
        <v>216</v>
      </c>
      <c r="I39" s="193">
        <v>9.2847222222222234E-2</v>
      </c>
      <c r="J39" s="193">
        <f t="shared" si="0"/>
        <v>1.2268518518518678E-3</v>
      </c>
      <c r="K39" s="175">
        <f t="shared" si="1"/>
        <v>36.798803290949891</v>
      </c>
      <c r="L39" s="175"/>
      <c r="M39" s="176"/>
      <c r="N39" s="166"/>
      <c r="P39" s="98"/>
    </row>
    <row r="40" spans="1:16" x14ac:dyDescent="0.25">
      <c r="A40" s="177">
        <v>18</v>
      </c>
      <c r="B40" s="169">
        <v>27</v>
      </c>
      <c r="C40" s="169">
        <v>10114015396</v>
      </c>
      <c r="D40" s="170"/>
      <c r="E40" s="171" t="s">
        <v>174</v>
      </c>
      <c r="F40" s="172">
        <v>36017</v>
      </c>
      <c r="G40" s="173" t="s">
        <v>35</v>
      </c>
      <c r="H40" s="76" t="s">
        <v>113</v>
      </c>
      <c r="I40" s="193">
        <v>9.2870370370370367E-2</v>
      </c>
      <c r="J40" s="193">
        <f t="shared" si="0"/>
        <v>1.2500000000000011E-3</v>
      </c>
      <c r="K40" s="175">
        <f t="shared" si="1"/>
        <v>36.789631106679963</v>
      </c>
      <c r="L40" s="175"/>
      <c r="M40" s="176"/>
      <c r="N40" s="166"/>
      <c r="P40" s="98"/>
    </row>
    <row r="41" spans="1:16" x14ac:dyDescent="0.25">
      <c r="A41" s="168">
        <v>19</v>
      </c>
      <c r="B41" s="169">
        <v>51</v>
      </c>
      <c r="C41" s="169">
        <v>10080703374</v>
      </c>
      <c r="D41" s="170"/>
      <c r="E41" s="171" t="s">
        <v>214</v>
      </c>
      <c r="F41" s="172">
        <v>38130</v>
      </c>
      <c r="G41" s="173" t="s">
        <v>35</v>
      </c>
      <c r="H41" s="76" t="s">
        <v>203</v>
      </c>
      <c r="I41" s="193">
        <v>9.3518518518518515E-2</v>
      </c>
      <c r="J41" s="193">
        <f t="shared" si="0"/>
        <v>1.8981481481481488E-3</v>
      </c>
      <c r="K41" s="175">
        <f t="shared" si="1"/>
        <v>36.534653465346537</v>
      </c>
      <c r="L41" s="175"/>
      <c r="M41" s="176"/>
      <c r="N41" s="166"/>
      <c r="P41" s="98"/>
    </row>
    <row r="42" spans="1:16" x14ac:dyDescent="0.25">
      <c r="A42" s="177">
        <v>20</v>
      </c>
      <c r="B42" s="169">
        <v>16</v>
      </c>
      <c r="C42" s="169">
        <v>10092434819</v>
      </c>
      <c r="D42" s="170"/>
      <c r="E42" s="171" t="s">
        <v>103</v>
      </c>
      <c r="F42" s="172">
        <v>37505</v>
      </c>
      <c r="G42" s="173" t="s">
        <v>35</v>
      </c>
      <c r="H42" s="76" t="s">
        <v>98</v>
      </c>
      <c r="I42" s="193">
        <v>9.3923611111111097E-2</v>
      </c>
      <c r="J42" s="193">
        <f t="shared" si="0"/>
        <v>2.3032407407407307E-3</v>
      </c>
      <c r="K42" s="175">
        <f t="shared" si="1"/>
        <v>36.377079482439925</v>
      </c>
      <c r="L42" s="175"/>
      <c r="M42" s="176"/>
      <c r="N42" s="166"/>
      <c r="P42" s="98"/>
    </row>
    <row r="43" spans="1:16" ht="27.6" x14ac:dyDescent="0.25">
      <c r="A43" s="168">
        <v>21</v>
      </c>
      <c r="B43" s="169">
        <v>49</v>
      </c>
      <c r="C43" s="169">
        <v>10036021437</v>
      </c>
      <c r="D43" s="170"/>
      <c r="E43" s="171" t="s">
        <v>202</v>
      </c>
      <c r="F43" s="172">
        <v>37302</v>
      </c>
      <c r="G43" s="173" t="s">
        <v>26</v>
      </c>
      <c r="H43" s="76" t="s">
        <v>203</v>
      </c>
      <c r="I43" s="193">
        <v>9.403935185185186E-2</v>
      </c>
      <c r="J43" s="193">
        <f t="shared" si="0"/>
        <v>2.4189814814814942E-3</v>
      </c>
      <c r="K43" s="175">
        <f t="shared" si="1"/>
        <v>36.332307692307694</v>
      </c>
      <c r="L43" s="215">
        <v>2.3148148148148146E-4</v>
      </c>
      <c r="M43" s="176"/>
      <c r="N43" s="217" t="s">
        <v>246</v>
      </c>
      <c r="O43" s="216"/>
      <c r="P43" s="98"/>
    </row>
    <row r="44" spans="1:16" x14ac:dyDescent="0.25">
      <c r="A44" s="177">
        <v>22</v>
      </c>
      <c r="B44" s="169">
        <v>14</v>
      </c>
      <c r="C44" s="169">
        <v>10126421090</v>
      </c>
      <c r="D44" s="170"/>
      <c r="E44" s="171" t="s">
        <v>101</v>
      </c>
      <c r="F44" s="172">
        <v>37209</v>
      </c>
      <c r="G44" s="173" t="s">
        <v>35</v>
      </c>
      <c r="H44" s="76" t="s">
        <v>98</v>
      </c>
      <c r="I44" s="193">
        <v>9.4143518518518529E-2</v>
      </c>
      <c r="J44" s="193">
        <f t="shared" si="0"/>
        <v>2.5231481481481632E-3</v>
      </c>
      <c r="K44" s="175">
        <f t="shared" si="1"/>
        <v>36.292107204327515</v>
      </c>
      <c r="L44" s="175"/>
      <c r="M44" s="176"/>
      <c r="N44" s="166"/>
      <c r="P44" s="206"/>
    </row>
    <row r="45" spans="1:16" x14ac:dyDescent="0.25">
      <c r="A45" s="168">
        <v>23</v>
      </c>
      <c r="B45" s="169">
        <v>26</v>
      </c>
      <c r="C45" s="169">
        <v>10034976059</v>
      </c>
      <c r="D45" s="170"/>
      <c r="E45" s="171" t="s">
        <v>173</v>
      </c>
      <c r="F45" s="172">
        <v>36829</v>
      </c>
      <c r="G45" s="173" t="s">
        <v>35</v>
      </c>
      <c r="H45" s="76" t="s">
        <v>113</v>
      </c>
      <c r="I45" s="193">
        <v>9.4953703703703707E-2</v>
      </c>
      <c r="J45" s="193">
        <f t="shared" si="0"/>
        <v>3.3333333333333409E-3</v>
      </c>
      <c r="K45" s="175">
        <f t="shared" si="1"/>
        <v>35.982447586543152</v>
      </c>
      <c r="L45" s="175"/>
      <c r="M45" s="176"/>
      <c r="N45" s="166"/>
      <c r="P45" s="206"/>
    </row>
    <row r="46" spans="1:16" x14ac:dyDescent="0.25">
      <c r="A46" s="168" t="s">
        <v>168</v>
      </c>
      <c r="B46" s="169">
        <v>15</v>
      </c>
      <c r="C46" s="169">
        <v>10012584621</v>
      </c>
      <c r="D46" s="170"/>
      <c r="E46" s="171" t="s">
        <v>102</v>
      </c>
      <c r="F46" s="172">
        <v>31552</v>
      </c>
      <c r="G46" s="173" t="s">
        <v>26</v>
      </c>
      <c r="H46" s="76" t="s">
        <v>98</v>
      </c>
      <c r="I46" s="174"/>
      <c r="J46" s="174"/>
      <c r="K46" s="175"/>
      <c r="L46" s="175"/>
      <c r="M46" s="176"/>
      <c r="N46" s="166"/>
      <c r="P46" s="206"/>
    </row>
    <row r="47" spans="1:16" x14ac:dyDescent="0.25">
      <c r="A47" s="168" t="s">
        <v>168</v>
      </c>
      <c r="B47" s="169">
        <v>24</v>
      </c>
      <c r="C47" s="169">
        <v>10013919985</v>
      </c>
      <c r="D47" s="170"/>
      <c r="E47" s="171" t="s">
        <v>58</v>
      </c>
      <c r="F47" s="172">
        <v>34593</v>
      </c>
      <c r="G47" s="173" t="s">
        <v>26</v>
      </c>
      <c r="H47" s="76" t="s">
        <v>113</v>
      </c>
      <c r="I47" s="174"/>
      <c r="J47" s="174"/>
      <c r="K47" s="175"/>
      <c r="L47" s="175"/>
      <c r="M47" s="176"/>
      <c r="N47" s="166"/>
      <c r="P47" s="206"/>
    </row>
    <row r="48" spans="1:16" x14ac:dyDescent="0.25">
      <c r="A48" s="177" t="s">
        <v>242</v>
      </c>
      <c r="B48" s="169">
        <v>9</v>
      </c>
      <c r="C48" s="169">
        <v>10015151582</v>
      </c>
      <c r="D48" s="170"/>
      <c r="E48" s="171" t="s">
        <v>148</v>
      </c>
      <c r="F48" s="172">
        <v>35711</v>
      </c>
      <c r="G48" s="173" t="s">
        <v>26</v>
      </c>
      <c r="H48" s="76" t="s">
        <v>25</v>
      </c>
      <c r="I48" s="174"/>
      <c r="J48" s="174" t="s">
        <v>248</v>
      </c>
      <c r="K48" s="175" t="s">
        <v>248</v>
      </c>
      <c r="L48" s="175"/>
      <c r="M48" s="176"/>
      <c r="N48" s="166"/>
      <c r="P48" s="206"/>
    </row>
    <row r="49" spans="1:16" x14ac:dyDescent="0.25">
      <c r="A49" s="177" t="s">
        <v>242</v>
      </c>
      <c r="B49" s="169">
        <v>17</v>
      </c>
      <c r="C49" s="169">
        <v>10059040143</v>
      </c>
      <c r="D49" s="170"/>
      <c r="E49" s="171" t="s">
        <v>121</v>
      </c>
      <c r="F49" s="172">
        <v>37426</v>
      </c>
      <c r="G49" s="173" t="s">
        <v>26</v>
      </c>
      <c r="H49" s="76" t="s">
        <v>76</v>
      </c>
      <c r="I49" s="174"/>
      <c r="J49" s="174" t="s">
        <v>248</v>
      </c>
      <c r="K49" s="175" t="s">
        <v>248</v>
      </c>
      <c r="L49" s="175"/>
      <c r="M49" s="176"/>
      <c r="N49" s="166"/>
      <c r="P49" s="206"/>
    </row>
    <row r="50" spans="1:16" x14ac:dyDescent="0.25">
      <c r="A50" s="177" t="s">
        <v>242</v>
      </c>
      <c r="B50" s="169">
        <v>19</v>
      </c>
      <c r="C50" s="169">
        <v>10052804154</v>
      </c>
      <c r="D50" s="170"/>
      <c r="E50" s="171" t="s">
        <v>75</v>
      </c>
      <c r="F50" s="172">
        <v>37537</v>
      </c>
      <c r="G50" s="173" t="s">
        <v>35</v>
      </c>
      <c r="H50" s="76" t="s">
        <v>76</v>
      </c>
      <c r="I50" s="174"/>
      <c r="J50" s="174" t="s">
        <v>248</v>
      </c>
      <c r="K50" s="175" t="s">
        <v>248</v>
      </c>
      <c r="L50" s="175"/>
      <c r="M50" s="176"/>
      <c r="N50" s="166"/>
      <c r="P50" s="206"/>
    </row>
    <row r="51" spans="1:16" x14ac:dyDescent="0.25">
      <c r="A51" s="177" t="s">
        <v>242</v>
      </c>
      <c r="B51" s="169">
        <v>20</v>
      </c>
      <c r="C51" s="169">
        <v>10034989193</v>
      </c>
      <c r="D51" s="170"/>
      <c r="E51" s="171" t="s">
        <v>105</v>
      </c>
      <c r="F51" s="172">
        <v>36445</v>
      </c>
      <c r="G51" s="173" t="s">
        <v>26</v>
      </c>
      <c r="H51" s="76" t="s">
        <v>106</v>
      </c>
      <c r="I51" s="174"/>
      <c r="J51" s="174" t="s">
        <v>248</v>
      </c>
      <c r="K51" s="175" t="s">
        <v>248</v>
      </c>
      <c r="L51" s="175"/>
      <c r="M51" s="176"/>
      <c r="N51" s="166"/>
      <c r="P51" s="206"/>
    </row>
    <row r="52" spans="1:16" x14ac:dyDescent="0.25">
      <c r="A52" s="177" t="s">
        <v>242</v>
      </c>
      <c r="B52" s="169">
        <v>21</v>
      </c>
      <c r="C52" s="169">
        <v>10092428553</v>
      </c>
      <c r="D52" s="170"/>
      <c r="E52" s="171" t="s">
        <v>108</v>
      </c>
      <c r="F52" s="172">
        <v>38296</v>
      </c>
      <c r="G52" s="173" t="s">
        <v>35</v>
      </c>
      <c r="H52" s="76" t="s">
        <v>106</v>
      </c>
      <c r="I52" s="174"/>
      <c r="J52" s="174" t="s">
        <v>248</v>
      </c>
      <c r="K52" s="175" t="s">
        <v>248</v>
      </c>
      <c r="L52" s="175"/>
      <c r="M52" s="176"/>
      <c r="N52" s="166"/>
      <c r="P52" s="206"/>
    </row>
    <row r="53" spans="1:16" x14ac:dyDescent="0.25">
      <c r="A53" s="177" t="s">
        <v>242</v>
      </c>
      <c r="B53" s="169">
        <v>28</v>
      </c>
      <c r="C53" s="169">
        <v>10007913564</v>
      </c>
      <c r="D53" s="170"/>
      <c r="E53" s="171" t="s">
        <v>118</v>
      </c>
      <c r="F53" s="172">
        <v>33173</v>
      </c>
      <c r="G53" s="173" t="s">
        <v>26</v>
      </c>
      <c r="H53" s="76" t="s">
        <v>119</v>
      </c>
      <c r="I53" s="174"/>
      <c r="J53" s="174" t="s">
        <v>248</v>
      </c>
      <c r="K53" s="175" t="s">
        <v>248</v>
      </c>
      <c r="L53" s="175"/>
      <c r="M53" s="176"/>
      <c r="N53" s="166"/>
      <c r="P53" s="206"/>
    </row>
    <row r="54" spans="1:16" x14ac:dyDescent="0.25">
      <c r="A54" s="177" t="s">
        <v>242</v>
      </c>
      <c r="B54" s="169">
        <v>29</v>
      </c>
      <c r="C54" s="169">
        <v>10036014666</v>
      </c>
      <c r="D54" s="170"/>
      <c r="E54" s="171" t="s">
        <v>60</v>
      </c>
      <c r="F54" s="172">
        <v>37544</v>
      </c>
      <c r="G54" s="173" t="s">
        <v>26</v>
      </c>
      <c r="H54" s="76" t="s">
        <v>54</v>
      </c>
      <c r="I54" s="174"/>
      <c r="J54" s="174" t="s">
        <v>248</v>
      </c>
      <c r="K54" s="175" t="s">
        <v>248</v>
      </c>
      <c r="L54" s="175"/>
      <c r="M54" s="176"/>
      <c r="N54" s="166"/>
      <c r="P54" s="206"/>
    </row>
    <row r="55" spans="1:16" x14ac:dyDescent="0.25">
      <c r="A55" s="177" t="s">
        <v>242</v>
      </c>
      <c r="B55" s="178">
        <v>33</v>
      </c>
      <c r="C55" s="178">
        <v>10036042251</v>
      </c>
      <c r="D55" s="179"/>
      <c r="E55" s="180" t="s">
        <v>130</v>
      </c>
      <c r="F55" s="181">
        <v>37325</v>
      </c>
      <c r="G55" s="182" t="s">
        <v>26</v>
      </c>
      <c r="H55" s="96" t="s">
        <v>127</v>
      </c>
      <c r="I55" s="174"/>
      <c r="J55" s="174" t="s">
        <v>248</v>
      </c>
      <c r="K55" s="175" t="s">
        <v>248</v>
      </c>
      <c r="L55" s="175"/>
      <c r="M55" s="176"/>
      <c r="N55" s="166"/>
      <c r="P55" s="206"/>
    </row>
    <row r="56" spans="1:16" x14ac:dyDescent="0.25">
      <c r="A56" s="177" t="s">
        <v>242</v>
      </c>
      <c r="B56" s="178">
        <v>34</v>
      </c>
      <c r="C56" s="178">
        <v>10036017494</v>
      </c>
      <c r="D56" s="179"/>
      <c r="E56" s="180" t="s">
        <v>181</v>
      </c>
      <c r="F56" s="181">
        <v>37057</v>
      </c>
      <c r="G56" s="182" t="s">
        <v>26</v>
      </c>
      <c r="H56" s="96" t="s">
        <v>127</v>
      </c>
      <c r="I56" s="174"/>
      <c r="J56" s="174" t="s">
        <v>248</v>
      </c>
      <c r="K56" s="175" t="s">
        <v>248</v>
      </c>
      <c r="L56" s="175"/>
      <c r="M56" s="176"/>
      <c r="N56" s="166"/>
      <c r="P56" s="206"/>
    </row>
    <row r="57" spans="1:16" x14ac:dyDescent="0.25">
      <c r="A57" s="177" t="s">
        <v>242</v>
      </c>
      <c r="B57" s="169">
        <v>35</v>
      </c>
      <c r="C57" s="169">
        <v>10023524807</v>
      </c>
      <c r="D57" s="170"/>
      <c r="E57" s="171" t="s">
        <v>133</v>
      </c>
      <c r="F57" s="172">
        <v>36182</v>
      </c>
      <c r="G57" s="173" t="s">
        <v>26</v>
      </c>
      <c r="H57" s="76" t="s">
        <v>72</v>
      </c>
      <c r="I57" s="174"/>
      <c r="J57" s="174" t="s">
        <v>248</v>
      </c>
      <c r="K57" s="175" t="s">
        <v>248</v>
      </c>
      <c r="L57" s="175"/>
      <c r="M57" s="176"/>
      <c r="N57" s="166"/>
      <c r="P57" s="206"/>
    </row>
    <row r="58" spans="1:16" x14ac:dyDescent="0.25">
      <c r="A58" s="177" t="s">
        <v>242</v>
      </c>
      <c r="B58" s="169">
        <v>36</v>
      </c>
      <c r="C58" s="169">
        <v>10080746117</v>
      </c>
      <c r="D58" s="170"/>
      <c r="E58" s="171" t="s">
        <v>71</v>
      </c>
      <c r="F58" s="172">
        <v>37876</v>
      </c>
      <c r="G58" s="173" t="s">
        <v>35</v>
      </c>
      <c r="H58" s="76" t="s">
        <v>72</v>
      </c>
      <c r="I58" s="174"/>
      <c r="J58" s="174" t="s">
        <v>248</v>
      </c>
      <c r="K58" s="175" t="s">
        <v>248</v>
      </c>
      <c r="L58" s="175"/>
      <c r="M58" s="176"/>
      <c r="N58" s="166"/>
      <c r="P58" s="206"/>
    </row>
    <row r="59" spans="1:16" x14ac:dyDescent="0.25">
      <c r="A59" s="177" t="s">
        <v>242</v>
      </c>
      <c r="B59" s="178">
        <v>37</v>
      </c>
      <c r="C59" s="178">
        <v>10093888708</v>
      </c>
      <c r="D59" s="179"/>
      <c r="E59" s="180" t="s">
        <v>74</v>
      </c>
      <c r="F59" s="181">
        <v>36544</v>
      </c>
      <c r="G59" s="182" t="s">
        <v>26</v>
      </c>
      <c r="H59" s="96" t="s">
        <v>72</v>
      </c>
      <c r="I59" s="174"/>
      <c r="J59" s="174" t="s">
        <v>248</v>
      </c>
      <c r="K59" s="175" t="s">
        <v>248</v>
      </c>
      <c r="L59" s="175"/>
      <c r="M59" s="176"/>
      <c r="N59" s="166"/>
      <c r="P59" s="206"/>
    </row>
    <row r="60" spans="1:16" x14ac:dyDescent="0.25">
      <c r="A60" s="177" t="s">
        <v>242</v>
      </c>
      <c r="B60" s="169">
        <v>38</v>
      </c>
      <c r="C60" s="169">
        <v>10036017393</v>
      </c>
      <c r="D60" s="170"/>
      <c r="E60" s="171" t="s">
        <v>167</v>
      </c>
      <c r="F60" s="172">
        <v>37128</v>
      </c>
      <c r="G60" s="173" t="s">
        <v>26</v>
      </c>
      <c r="H60" s="76" t="s">
        <v>72</v>
      </c>
      <c r="I60" s="174"/>
      <c r="J60" s="174" t="s">
        <v>248</v>
      </c>
      <c r="K60" s="175" t="s">
        <v>248</v>
      </c>
      <c r="L60" s="175"/>
      <c r="M60" s="176"/>
      <c r="N60" s="166"/>
      <c r="P60" s="206"/>
    </row>
    <row r="61" spans="1:16" x14ac:dyDescent="0.25">
      <c r="A61" s="177" t="s">
        <v>242</v>
      </c>
      <c r="B61" s="169">
        <v>39</v>
      </c>
      <c r="C61" s="169">
        <v>10034947868</v>
      </c>
      <c r="D61" s="170"/>
      <c r="E61" s="171" t="s">
        <v>68</v>
      </c>
      <c r="F61" s="172">
        <v>36839</v>
      </c>
      <c r="G61" s="173" t="s">
        <v>26</v>
      </c>
      <c r="H61" s="76" t="s">
        <v>69</v>
      </c>
      <c r="I61" s="174"/>
      <c r="J61" s="174" t="s">
        <v>248</v>
      </c>
      <c r="K61" s="175" t="s">
        <v>248</v>
      </c>
      <c r="L61" s="175"/>
      <c r="M61" s="176"/>
      <c r="N61" s="166"/>
      <c r="P61" s="206"/>
    </row>
    <row r="62" spans="1:16" x14ac:dyDescent="0.25">
      <c r="A62" s="177" t="s">
        <v>242</v>
      </c>
      <c r="B62" s="178">
        <v>40</v>
      </c>
      <c r="C62" s="178">
        <v>10083910640</v>
      </c>
      <c r="D62" s="179"/>
      <c r="E62" s="180" t="s">
        <v>138</v>
      </c>
      <c r="F62" s="181">
        <v>38225</v>
      </c>
      <c r="G62" s="182" t="s">
        <v>26</v>
      </c>
      <c r="H62" s="96" t="s">
        <v>69</v>
      </c>
      <c r="I62" s="174"/>
      <c r="J62" s="174" t="s">
        <v>248</v>
      </c>
      <c r="K62" s="175" t="s">
        <v>248</v>
      </c>
      <c r="L62" s="175"/>
      <c r="M62" s="176"/>
      <c r="N62" s="166"/>
      <c r="P62" s="206"/>
    </row>
    <row r="63" spans="1:16" x14ac:dyDescent="0.25">
      <c r="A63" s="177" t="s">
        <v>242</v>
      </c>
      <c r="B63" s="169">
        <v>41</v>
      </c>
      <c r="C63" s="169">
        <v>10083910539</v>
      </c>
      <c r="D63" s="170"/>
      <c r="E63" s="171" t="s">
        <v>139</v>
      </c>
      <c r="F63" s="172">
        <v>38225</v>
      </c>
      <c r="G63" s="173" t="s">
        <v>26</v>
      </c>
      <c r="H63" s="76" t="s">
        <v>69</v>
      </c>
      <c r="I63" s="174"/>
      <c r="J63" s="174" t="s">
        <v>248</v>
      </c>
      <c r="K63" s="175" t="s">
        <v>248</v>
      </c>
      <c r="L63" s="175"/>
      <c r="M63" s="176"/>
      <c r="N63" s="166"/>
      <c r="P63" s="206"/>
    </row>
    <row r="64" spans="1:16" x14ac:dyDescent="0.25">
      <c r="A64" s="177" t="s">
        <v>242</v>
      </c>
      <c r="B64" s="169">
        <v>42</v>
      </c>
      <c r="C64" s="169">
        <v>10051128377</v>
      </c>
      <c r="D64" s="170"/>
      <c r="E64" s="171" t="s">
        <v>140</v>
      </c>
      <c r="F64" s="172">
        <v>38286</v>
      </c>
      <c r="G64" s="173" t="s">
        <v>35</v>
      </c>
      <c r="H64" s="76" t="s">
        <v>69</v>
      </c>
      <c r="I64" s="174"/>
      <c r="J64" s="174" t="s">
        <v>248</v>
      </c>
      <c r="K64" s="175" t="s">
        <v>248</v>
      </c>
      <c r="L64" s="175"/>
      <c r="M64" s="176"/>
      <c r="N64" s="166"/>
      <c r="P64" s="206"/>
    </row>
    <row r="65" spans="1:16" x14ac:dyDescent="0.25">
      <c r="A65" s="177" t="s">
        <v>242</v>
      </c>
      <c r="B65" s="178">
        <v>43</v>
      </c>
      <c r="C65" s="178">
        <v>10036032046</v>
      </c>
      <c r="D65" s="179"/>
      <c r="E65" s="180" t="s">
        <v>231</v>
      </c>
      <c r="F65" s="172">
        <v>37813</v>
      </c>
      <c r="G65" s="173" t="s">
        <v>35</v>
      </c>
      <c r="H65" s="76" t="s">
        <v>69</v>
      </c>
      <c r="I65" s="174"/>
      <c r="J65" s="174"/>
      <c r="K65" s="175"/>
      <c r="L65" s="175"/>
      <c r="M65" s="176"/>
      <c r="N65" s="166"/>
      <c r="P65" s="206"/>
    </row>
    <row r="66" spans="1:16" x14ac:dyDescent="0.25">
      <c r="A66" s="177" t="s">
        <v>242</v>
      </c>
      <c r="B66" s="178">
        <v>44</v>
      </c>
      <c r="C66" s="178">
        <v>10034922004</v>
      </c>
      <c r="D66" s="179"/>
      <c r="E66" s="180" t="s">
        <v>233</v>
      </c>
      <c r="F66" s="181">
        <v>35799</v>
      </c>
      <c r="G66" s="182" t="s">
        <v>35</v>
      </c>
      <c r="H66" s="96" t="s">
        <v>69</v>
      </c>
      <c r="I66" s="174"/>
      <c r="J66" s="174" t="s">
        <v>248</v>
      </c>
      <c r="K66" s="175" t="s">
        <v>248</v>
      </c>
      <c r="L66" s="175"/>
      <c r="M66" s="176"/>
      <c r="N66" s="166"/>
      <c r="P66" s="206"/>
    </row>
    <row r="67" spans="1:16" x14ac:dyDescent="0.25">
      <c r="A67" s="177" t="s">
        <v>242</v>
      </c>
      <c r="B67" s="178">
        <v>45</v>
      </c>
      <c r="C67" s="178">
        <v>10009045333</v>
      </c>
      <c r="D67" s="179"/>
      <c r="E67" s="180" t="s">
        <v>166</v>
      </c>
      <c r="F67" s="181">
        <v>35438</v>
      </c>
      <c r="G67" s="182" t="s">
        <v>26</v>
      </c>
      <c r="H67" s="96" t="s">
        <v>162</v>
      </c>
      <c r="I67" s="174"/>
      <c r="J67" s="174"/>
      <c r="K67" s="175"/>
      <c r="L67" s="175"/>
      <c r="M67" s="176"/>
      <c r="N67" s="166"/>
      <c r="P67" s="206"/>
    </row>
    <row r="68" spans="1:16" x14ac:dyDescent="0.25">
      <c r="A68" s="177" t="s">
        <v>242</v>
      </c>
      <c r="B68" s="178">
        <v>46</v>
      </c>
      <c r="C68" s="178">
        <v>10007740277</v>
      </c>
      <c r="D68" s="179"/>
      <c r="E68" s="180" t="s">
        <v>185</v>
      </c>
      <c r="F68" s="181">
        <v>34840</v>
      </c>
      <c r="G68" s="182" t="s">
        <v>22</v>
      </c>
      <c r="H68" s="96" t="s">
        <v>186</v>
      </c>
      <c r="I68" s="174"/>
      <c r="J68" s="174" t="s">
        <v>248</v>
      </c>
      <c r="K68" s="175" t="s">
        <v>248</v>
      </c>
      <c r="L68" s="175"/>
      <c r="M68" s="176"/>
      <c r="N68" s="166"/>
      <c r="P68" s="206"/>
    </row>
    <row r="69" spans="1:16" x14ac:dyDescent="0.25">
      <c r="A69" s="177" t="s">
        <v>242</v>
      </c>
      <c r="B69" s="169">
        <v>47</v>
      </c>
      <c r="C69" s="169">
        <v>10034956356</v>
      </c>
      <c r="D69" s="170"/>
      <c r="E69" s="171" t="s">
        <v>189</v>
      </c>
      <c r="F69" s="172">
        <v>25557</v>
      </c>
      <c r="G69" s="173" t="s">
        <v>22</v>
      </c>
      <c r="H69" s="76" t="s">
        <v>190</v>
      </c>
      <c r="I69" s="174"/>
      <c r="J69" s="174" t="s">
        <v>248</v>
      </c>
      <c r="K69" s="175" t="s">
        <v>248</v>
      </c>
      <c r="L69" s="175"/>
      <c r="M69" s="176"/>
      <c r="N69" s="166"/>
      <c r="P69" s="206"/>
    </row>
    <row r="70" spans="1:16" x14ac:dyDescent="0.25">
      <c r="A70" s="177" t="s">
        <v>242</v>
      </c>
      <c r="B70" s="178">
        <v>48</v>
      </c>
      <c r="C70" s="178">
        <v>10083877803</v>
      </c>
      <c r="D70" s="179"/>
      <c r="E70" s="180" t="s">
        <v>192</v>
      </c>
      <c r="F70" s="181">
        <v>38288</v>
      </c>
      <c r="G70" s="182" t="s">
        <v>35</v>
      </c>
      <c r="H70" s="96" t="s">
        <v>190</v>
      </c>
      <c r="I70" s="174"/>
      <c r="J70" s="174" t="s">
        <v>248</v>
      </c>
      <c r="K70" s="175" t="s">
        <v>248</v>
      </c>
      <c r="L70" s="175"/>
      <c r="M70" s="176"/>
      <c r="N70" s="166"/>
      <c r="P70" s="206"/>
    </row>
    <row r="71" spans="1:16" ht="14.4" thickBot="1" x14ac:dyDescent="0.3">
      <c r="A71" s="183" t="s">
        <v>242</v>
      </c>
      <c r="B71" s="184">
        <v>52</v>
      </c>
      <c r="C71" s="184">
        <v>10036083374</v>
      </c>
      <c r="D71" s="185"/>
      <c r="E71" s="186" t="s">
        <v>235</v>
      </c>
      <c r="F71" s="187">
        <v>36956</v>
      </c>
      <c r="G71" s="188" t="s">
        <v>35</v>
      </c>
      <c r="H71" s="167" t="s">
        <v>203</v>
      </c>
      <c r="I71" s="189"/>
      <c r="J71" s="189" t="s">
        <v>248</v>
      </c>
      <c r="K71" s="190" t="s">
        <v>248</v>
      </c>
      <c r="L71" s="190"/>
      <c r="M71" s="191"/>
      <c r="N71" s="192"/>
      <c r="P71" s="206"/>
    </row>
    <row r="72" spans="1:16" ht="9" customHeight="1" thickTop="1" thickBot="1" x14ac:dyDescent="0.35">
      <c r="A72" s="84"/>
      <c r="B72" s="85"/>
      <c r="C72" s="85"/>
      <c r="D72" s="86"/>
      <c r="E72" s="87"/>
      <c r="F72" s="64"/>
      <c r="G72" s="66"/>
      <c r="H72" s="64"/>
      <c r="I72" s="97"/>
      <c r="J72" s="97"/>
      <c r="K72" s="48"/>
      <c r="L72" s="48"/>
      <c r="M72" s="97"/>
      <c r="N72" s="153"/>
      <c r="P72"/>
    </row>
    <row r="73" spans="1:16" ht="15" thickTop="1" x14ac:dyDescent="0.25">
      <c r="A73" s="218" t="s">
        <v>5</v>
      </c>
      <c r="B73" s="143"/>
      <c r="C73" s="143"/>
      <c r="D73" s="143"/>
      <c r="E73" s="143"/>
      <c r="F73" s="143"/>
      <c r="G73" s="143"/>
      <c r="H73" s="142" t="s">
        <v>6</v>
      </c>
      <c r="I73" s="143"/>
      <c r="J73" s="143"/>
      <c r="K73" s="143"/>
      <c r="L73" s="143"/>
      <c r="M73" s="143"/>
      <c r="N73" s="152"/>
      <c r="P73"/>
    </row>
    <row r="74" spans="1:16" ht="14.4" x14ac:dyDescent="0.25">
      <c r="A74" s="219" t="s">
        <v>267</v>
      </c>
      <c r="B74" s="8"/>
      <c r="C74" s="103"/>
      <c r="D74" s="8"/>
      <c r="E74" s="31"/>
      <c r="F74" s="51"/>
      <c r="G74" s="57"/>
      <c r="H74" s="39" t="s">
        <v>36</v>
      </c>
      <c r="I74" s="198">
        <v>16</v>
      </c>
      <c r="J74" s="51"/>
      <c r="K74" s="52"/>
      <c r="L74" s="105"/>
      <c r="M74" s="49" t="s">
        <v>34</v>
      </c>
      <c r="N74" s="196">
        <f>COUNTIF(G19:G71,"ЗМС")</f>
        <v>0</v>
      </c>
      <c r="P74"/>
    </row>
    <row r="75" spans="1:16" ht="14.4" x14ac:dyDescent="0.25">
      <c r="A75" s="219" t="s">
        <v>268</v>
      </c>
      <c r="B75" s="8"/>
      <c r="C75" s="104"/>
      <c r="D75" s="8"/>
      <c r="E75" s="31"/>
      <c r="F75" s="58"/>
      <c r="G75" s="59"/>
      <c r="H75" s="40" t="s">
        <v>29</v>
      </c>
      <c r="I75" s="198">
        <f>I76+I81</f>
        <v>49</v>
      </c>
      <c r="J75" s="53"/>
      <c r="K75" s="54"/>
      <c r="L75" s="220"/>
      <c r="M75" s="49" t="s">
        <v>22</v>
      </c>
      <c r="N75" s="196">
        <f>COUNTIF(G19:G71,"МСМК")</f>
        <v>2</v>
      </c>
      <c r="P75"/>
    </row>
    <row r="76" spans="1:16" ht="14.4" x14ac:dyDescent="0.25">
      <c r="A76" s="219" t="s">
        <v>269</v>
      </c>
      <c r="B76" s="8"/>
      <c r="C76" s="95"/>
      <c r="D76" s="8"/>
      <c r="E76" s="31"/>
      <c r="F76" s="58"/>
      <c r="G76" s="59"/>
      <c r="H76" s="40" t="s">
        <v>30</v>
      </c>
      <c r="I76" s="198">
        <f>I77+I79+I80+I78</f>
        <v>25</v>
      </c>
      <c r="J76" s="53"/>
      <c r="K76" s="54"/>
      <c r="L76" s="220"/>
      <c r="M76" s="49" t="s">
        <v>26</v>
      </c>
      <c r="N76" s="196">
        <f>COUNTIF(G19:G71,"МС")</f>
        <v>27</v>
      </c>
      <c r="P76"/>
    </row>
    <row r="77" spans="1:16" ht="14.4" x14ac:dyDescent="0.25">
      <c r="A77" s="219" t="s">
        <v>270</v>
      </c>
      <c r="B77" s="8"/>
      <c r="C77" s="95"/>
      <c r="D77" s="8"/>
      <c r="E77" s="31"/>
      <c r="F77" s="58"/>
      <c r="G77" s="59"/>
      <c r="H77" s="40" t="s">
        <v>31</v>
      </c>
      <c r="I77" s="198">
        <f>COUNT(A13:A71)</f>
        <v>23</v>
      </c>
      <c r="J77" s="53"/>
      <c r="K77" s="54"/>
      <c r="L77" s="220"/>
      <c r="M77" s="49" t="s">
        <v>35</v>
      </c>
      <c r="N77" s="196">
        <f>COUNTIF(G18:G71,"КМС")</f>
        <v>20</v>
      </c>
    </row>
    <row r="78" spans="1:16" ht="14.4" x14ac:dyDescent="0.25">
      <c r="A78" s="219"/>
      <c r="B78" s="8"/>
      <c r="C78" s="95"/>
      <c r="D78" s="8"/>
      <c r="E78" s="31"/>
      <c r="F78" s="58"/>
      <c r="G78" s="59"/>
      <c r="H78" s="40" t="s">
        <v>45</v>
      </c>
      <c r="I78" s="198">
        <f>COUNTIF(A21:A71,"ЛИМ")</f>
        <v>0</v>
      </c>
      <c r="J78" s="53"/>
      <c r="K78" s="54"/>
      <c r="L78" s="220"/>
      <c r="M78" s="49" t="s">
        <v>44</v>
      </c>
      <c r="N78" s="196">
        <f>COUNTIF(G19:G71,"1 СР")</f>
        <v>0</v>
      </c>
    </row>
    <row r="79" spans="1:16" ht="15.6" x14ac:dyDescent="0.25">
      <c r="A79" s="219"/>
      <c r="B79" s="88"/>
      <c r="C79" s="8"/>
      <c r="D79" s="8"/>
      <c r="E79" s="31"/>
      <c r="F79" s="58"/>
      <c r="G79" s="59"/>
      <c r="H79" s="40" t="s">
        <v>32</v>
      </c>
      <c r="I79" s="198">
        <f>COUNTIF(A21:A71,"НФ")</f>
        <v>2</v>
      </c>
      <c r="J79" s="53"/>
      <c r="K79" s="54"/>
      <c r="L79" s="220"/>
      <c r="M79" s="49" t="s">
        <v>261</v>
      </c>
      <c r="N79" s="197">
        <f>COUNTIF(G18:G71,"2 СР")</f>
        <v>0</v>
      </c>
    </row>
    <row r="80" spans="1:16" x14ac:dyDescent="0.25">
      <c r="A80" s="219"/>
      <c r="B80" s="8"/>
      <c r="C80" s="8"/>
      <c r="D80" s="8"/>
      <c r="E80" s="31"/>
      <c r="F80" s="58"/>
      <c r="G80" s="59"/>
      <c r="H80" s="40" t="s">
        <v>37</v>
      </c>
      <c r="I80" s="198">
        <f>COUNTIF(A21:A71,"ДСКВ")</f>
        <v>0</v>
      </c>
      <c r="J80" s="53"/>
      <c r="K80" s="54"/>
      <c r="L80" s="220"/>
      <c r="M80" s="49" t="s">
        <v>262</v>
      </c>
      <c r="N80" s="197">
        <f>COUNTIF(G19:G71,"3 СР")</f>
        <v>0</v>
      </c>
    </row>
    <row r="81" spans="1:14" x14ac:dyDescent="0.25">
      <c r="A81" s="219"/>
      <c r="B81" s="8"/>
      <c r="C81" s="8"/>
      <c r="D81" s="8"/>
      <c r="E81" s="31"/>
      <c r="F81" s="60"/>
      <c r="G81" s="61"/>
      <c r="H81" s="40" t="s">
        <v>33</v>
      </c>
      <c r="I81" s="198">
        <f>COUNTIF(A21:A71,"НС")</f>
        <v>24</v>
      </c>
      <c r="J81" s="55"/>
      <c r="K81" s="56"/>
      <c r="L81" s="106"/>
      <c r="M81" s="49"/>
      <c r="N81" s="41"/>
    </row>
    <row r="82" spans="1:14" ht="9.75" customHeight="1" x14ac:dyDescent="0.25">
      <c r="A82" s="221"/>
      <c r="B82" s="222"/>
      <c r="C82" s="222"/>
      <c r="D82" s="223"/>
      <c r="E82" s="224"/>
      <c r="F82" s="224"/>
      <c r="G82" s="224"/>
      <c r="H82" s="224"/>
      <c r="I82" s="224"/>
      <c r="J82" s="224"/>
      <c r="K82" s="220"/>
      <c r="L82" s="220"/>
      <c r="M82" s="224"/>
      <c r="N82" s="19"/>
    </row>
    <row r="83" spans="1:14" ht="15.6" x14ac:dyDescent="0.25">
      <c r="A83" s="133" t="s">
        <v>3</v>
      </c>
      <c r="B83" s="134"/>
      <c r="C83" s="134"/>
      <c r="D83" s="134"/>
      <c r="E83" s="134"/>
      <c r="F83" s="134" t="s">
        <v>13</v>
      </c>
      <c r="G83" s="134"/>
      <c r="H83" s="134"/>
      <c r="I83" s="134"/>
      <c r="J83" s="134" t="s">
        <v>4</v>
      </c>
      <c r="K83" s="134"/>
      <c r="L83" s="134"/>
      <c r="M83" s="134"/>
      <c r="N83" s="145"/>
    </row>
    <row r="84" spans="1:14" x14ac:dyDescent="0.25">
      <c r="A84" s="129"/>
      <c r="B84" s="225"/>
      <c r="C84" s="225"/>
      <c r="D84" s="225"/>
      <c r="E84" s="225"/>
      <c r="F84" s="225"/>
      <c r="G84" s="135"/>
      <c r="H84" s="135"/>
      <c r="I84" s="135"/>
      <c r="J84" s="135"/>
      <c r="K84" s="135"/>
      <c r="L84" s="135"/>
      <c r="M84" s="135"/>
      <c r="N84" s="148"/>
    </row>
    <row r="85" spans="1:14" x14ac:dyDescent="0.25">
      <c r="A85" s="107"/>
      <c r="B85" s="222"/>
      <c r="C85" s="222"/>
      <c r="D85" s="222"/>
      <c r="E85" s="222"/>
      <c r="F85" s="222"/>
      <c r="G85" s="222"/>
      <c r="H85" s="222"/>
      <c r="I85" s="222"/>
      <c r="J85" s="222"/>
      <c r="K85" s="222"/>
      <c r="L85" s="222"/>
      <c r="M85" s="222"/>
      <c r="N85" s="108"/>
    </row>
    <row r="86" spans="1:14" x14ac:dyDescent="0.25">
      <c r="A86" s="107"/>
      <c r="B86" s="222"/>
      <c r="C86" s="222"/>
      <c r="D86" s="222"/>
      <c r="E86" s="222"/>
      <c r="F86" s="222"/>
      <c r="G86" s="222"/>
      <c r="H86" s="222"/>
      <c r="I86" s="222"/>
      <c r="J86" s="222"/>
      <c r="K86" s="222"/>
      <c r="L86" s="222"/>
      <c r="M86" s="222"/>
      <c r="N86" s="108"/>
    </row>
    <row r="87" spans="1:14" x14ac:dyDescent="0.25">
      <c r="A87" s="107"/>
      <c r="B87" s="222"/>
      <c r="C87" s="222"/>
      <c r="D87" s="222"/>
      <c r="E87" s="222"/>
      <c r="F87" s="222"/>
      <c r="G87" s="222"/>
      <c r="H87" s="222"/>
      <c r="I87" s="222"/>
      <c r="J87" s="222"/>
      <c r="K87" s="222"/>
      <c r="L87" s="222"/>
      <c r="M87" s="222"/>
      <c r="N87" s="108"/>
    </row>
    <row r="88" spans="1:14" x14ac:dyDescent="0.25">
      <c r="A88" s="129"/>
      <c r="B88" s="225"/>
      <c r="C88" s="225"/>
      <c r="D88" s="225"/>
      <c r="E88" s="225"/>
      <c r="F88" s="225"/>
      <c r="G88" s="225"/>
      <c r="H88" s="225"/>
      <c r="I88" s="225"/>
      <c r="J88" s="225"/>
      <c r="K88" s="225"/>
      <c r="L88" s="225"/>
      <c r="M88" s="225"/>
      <c r="N88" s="149"/>
    </row>
    <row r="89" spans="1:14" x14ac:dyDescent="0.25">
      <c r="A89" s="129"/>
      <c r="B89" s="225"/>
      <c r="C89" s="225"/>
      <c r="D89" s="225"/>
      <c r="E89" s="225"/>
      <c r="F89" s="225"/>
      <c r="G89" s="130"/>
      <c r="H89" s="130"/>
      <c r="I89" s="130"/>
      <c r="J89" s="130"/>
      <c r="K89" s="130"/>
      <c r="L89" s="130"/>
      <c r="M89" s="130"/>
      <c r="N89" s="150"/>
    </row>
    <row r="90" spans="1:14" ht="16.2" thickBot="1" x14ac:dyDescent="0.3">
      <c r="A90" s="131"/>
      <c r="B90" s="132"/>
      <c r="C90" s="132"/>
      <c r="D90" s="132"/>
      <c r="E90" s="132"/>
      <c r="F90" s="132" t="s">
        <v>79</v>
      </c>
      <c r="G90" s="132"/>
      <c r="H90" s="132"/>
      <c r="I90" s="132"/>
      <c r="J90" s="132" t="s">
        <v>159</v>
      </c>
      <c r="K90" s="132"/>
      <c r="L90" s="132"/>
      <c r="M90" s="132"/>
      <c r="N90" s="146"/>
    </row>
    <row r="91" spans="1:14" ht="14.4" thickTop="1" x14ac:dyDescent="0.25">
      <c r="A91" s="58"/>
    </row>
    <row r="92" spans="1:14" x14ac:dyDescent="0.25">
      <c r="A92" s="58"/>
    </row>
    <row r="93" spans="1:14" x14ac:dyDescent="0.25">
      <c r="F93"/>
    </row>
    <row r="94" spans="1:14" x14ac:dyDescent="0.25">
      <c r="F94"/>
    </row>
    <row r="95" spans="1:14" x14ac:dyDescent="0.25">
      <c r="F95"/>
    </row>
    <row r="96" spans="1:14" x14ac:dyDescent="0.25">
      <c r="F96"/>
    </row>
    <row r="97" spans="6:6" x14ac:dyDescent="0.25">
      <c r="F97"/>
    </row>
    <row r="98" spans="6:6" x14ac:dyDescent="0.25">
      <c r="F98"/>
    </row>
  </sheetData>
  <sortState xmlns:xlrd2="http://schemas.microsoft.com/office/spreadsheetml/2017/richdata2" ref="A42:S45">
    <sortCondition ref="J42:J45"/>
  </sortState>
  <mergeCells count="41">
    <mergeCell ref="A12:N12"/>
    <mergeCell ref="A1:N1"/>
    <mergeCell ref="A2:N2"/>
    <mergeCell ref="A3:N3"/>
    <mergeCell ref="A4:N4"/>
    <mergeCell ref="A5:N5"/>
    <mergeCell ref="A6:N6"/>
    <mergeCell ref="A7:N7"/>
    <mergeCell ref="A8:N8"/>
    <mergeCell ref="A9:N9"/>
    <mergeCell ref="A10:N10"/>
    <mergeCell ref="A11:N11"/>
    <mergeCell ref="A15:H15"/>
    <mergeCell ref="A21:A22"/>
    <mergeCell ref="B21:B22"/>
    <mergeCell ref="C21:C22"/>
    <mergeCell ref="D21:D22"/>
    <mergeCell ref="E21:E22"/>
    <mergeCell ref="F21:F22"/>
    <mergeCell ref="G21:G22"/>
    <mergeCell ref="H21:H22"/>
    <mergeCell ref="A84:F84"/>
    <mergeCell ref="G84:N84"/>
    <mergeCell ref="I21:I22"/>
    <mergeCell ref="J21:J22"/>
    <mergeCell ref="K21:K22"/>
    <mergeCell ref="M21:M22"/>
    <mergeCell ref="N21:N22"/>
    <mergeCell ref="A73:G73"/>
    <mergeCell ref="H73:N73"/>
    <mergeCell ref="A83:E83"/>
    <mergeCell ref="F83:I83"/>
    <mergeCell ref="J83:N83"/>
    <mergeCell ref="L21:L22"/>
    <mergeCell ref="A88:F88"/>
    <mergeCell ref="G88:N88"/>
    <mergeCell ref="A89:F89"/>
    <mergeCell ref="G89:N89"/>
    <mergeCell ref="A90:E90"/>
    <mergeCell ref="F90:I90"/>
    <mergeCell ref="J90:N90"/>
  </mergeCells>
  <phoneticPr fontId="26" type="noConversion"/>
  <conditionalFormatting sqref="B1 B6:B7 B9:B11 B13:B1048576">
    <cfRule type="duplicateValues" dxfId="11" priority="7"/>
  </conditionalFormatting>
  <conditionalFormatting sqref="B1:B1048576">
    <cfRule type="duplicateValues" dxfId="10" priority="3"/>
  </conditionalFormatting>
  <conditionalFormatting sqref="B2">
    <cfRule type="duplicateValues" dxfId="9" priority="6"/>
  </conditionalFormatting>
  <conditionalFormatting sqref="B3">
    <cfRule type="duplicateValues" dxfId="8" priority="5"/>
  </conditionalFormatting>
  <conditionalFormatting sqref="B4">
    <cfRule type="duplicateValues" dxfId="7" priority="4"/>
  </conditionalFormatting>
  <conditionalFormatting sqref="I73">
    <cfRule type="duplicateValues" dxfId="6" priority="1"/>
    <cfRule type="duplicateValues" dxfId="5" priority="2"/>
  </conditionalFormatting>
  <printOptions horizontalCentered="1"/>
  <pageMargins left="0.39370078740157483" right="0.39370078740157483" top="0.98425196850393704" bottom="0.55118110236220474" header="0.31496062992125984" footer="0.31496062992125984"/>
  <pageSetup paperSize="9" scale="53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-0.249977111117893"/>
    <pageSetUpPr fitToPage="1"/>
  </sheetPr>
  <dimension ref="A1:Q105"/>
  <sheetViews>
    <sheetView tabSelected="1" view="pageBreakPreview" topLeftCell="A22" zoomScale="76" zoomScaleNormal="100" zoomScaleSheetLayoutView="76" workbookViewId="0">
      <selection activeCell="R11" sqref="R11"/>
    </sheetView>
  </sheetViews>
  <sheetFormatPr defaultColWidth="9.109375" defaultRowHeight="13.8" x14ac:dyDescent="0.25"/>
  <cols>
    <col min="1" max="1" width="7" style="1" customWidth="1"/>
    <col min="2" max="2" width="7" style="16" customWidth="1"/>
    <col min="3" max="3" width="13.33203125" style="16" customWidth="1"/>
    <col min="4" max="4" width="13.6640625" style="13" hidden="1" customWidth="1"/>
    <col min="5" max="5" width="30.33203125" style="1" customWidth="1"/>
    <col min="6" max="6" width="11.6640625" style="1" customWidth="1"/>
    <col min="7" max="7" width="7.6640625" style="1" customWidth="1"/>
    <col min="8" max="8" width="22.44140625" style="1" customWidth="1"/>
    <col min="9" max="9" width="11.44140625" style="1" customWidth="1"/>
    <col min="10" max="10" width="11.5546875" style="1" customWidth="1"/>
    <col min="11" max="11" width="13.5546875" style="50" customWidth="1"/>
    <col min="12" max="12" width="11.109375" style="50" customWidth="1"/>
    <col min="13" max="13" width="13.33203125" style="1" customWidth="1"/>
    <col min="14" max="14" width="18.6640625" style="1" customWidth="1"/>
    <col min="15" max="15" width="11.33203125" style="1" bestFit="1" customWidth="1"/>
    <col min="16" max="16384" width="9.109375" style="1"/>
  </cols>
  <sheetData>
    <row r="1" spans="1:17" ht="15.75" customHeight="1" x14ac:dyDescent="0.25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7" ht="15.75" customHeight="1" x14ac:dyDescent="0.25">
      <c r="A2" s="119" t="s">
        <v>77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7" ht="15.75" customHeight="1" x14ac:dyDescent="0.25">
      <c r="A3" s="119" t="s">
        <v>11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1:17" ht="21" x14ac:dyDescent="0.25">
      <c r="A4" s="119" t="s">
        <v>78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</row>
    <row r="5" spans="1:17" x14ac:dyDescent="0.3">
      <c r="A5" s="120" t="s">
        <v>248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30"/>
    </row>
    <row r="6" spans="1:17" s="2" customFormat="1" ht="28.8" x14ac:dyDescent="0.3">
      <c r="A6" s="121" t="s">
        <v>53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Q6" s="30"/>
    </row>
    <row r="7" spans="1:17" s="2" customFormat="1" ht="18" customHeight="1" x14ac:dyDescent="0.25">
      <c r="A7" s="118" t="s">
        <v>18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</row>
    <row r="8" spans="1:17" s="2" customFormat="1" ht="4.5" customHeight="1" thickBot="1" x14ac:dyDescent="0.3">
      <c r="A8" s="122" t="s">
        <v>248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</row>
    <row r="9" spans="1:17" ht="19.5" customHeight="1" thickTop="1" x14ac:dyDescent="0.25">
      <c r="A9" s="123" t="s">
        <v>23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5"/>
    </row>
    <row r="10" spans="1:17" ht="18" customHeight="1" x14ac:dyDescent="0.25">
      <c r="A10" s="126" t="s">
        <v>240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8"/>
    </row>
    <row r="11" spans="1:17" ht="19.5" customHeight="1" x14ac:dyDescent="0.25">
      <c r="A11" s="126" t="s">
        <v>188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8"/>
    </row>
    <row r="12" spans="1:17" ht="5.25" customHeight="1" x14ac:dyDescent="0.25">
      <c r="A12" s="139" t="s">
        <v>248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1"/>
    </row>
    <row r="13" spans="1:17" ht="15.6" x14ac:dyDescent="0.3">
      <c r="A13" s="42" t="s">
        <v>249</v>
      </c>
      <c r="B13" s="26"/>
      <c r="C13" s="26"/>
      <c r="D13" s="11"/>
      <c r="E13" s="72"/>
      <c r="F13" s="4"/>
      <c r="G13" s="4"/>
      <c r="H13" s="37" t="s">
        <v>251</v>
      </c>
      <c r="I13" s="4"/>
      <c r="J13" s="4"/>
      <c r="K13" s="43"/>
      <c r="L13" s="43"/>
      <c r="M13" s="34"/>
      <c r="N13" s="35" t="s">
        <v>266</v>
      </c>
    </row>
    <row r="14" spans="1:17" ht="15.6" x14ac:dyDescent="0.3">
      <c r="A14" s="20" t="s">
        <v>264</v>
      </c>
      <c r="B14" s="15"/>
      <c r="C14" s="15"/>
      <c r="D14" s="12"/>
      <c r="E14" s="75"/>
      <c r="F14" s="5"/>
      <c r="G14" s="5"/>
      <c r="H14" s="6" t="s">
        <v>271</v>
      </c>
      <c r="I14" s="5"/>
      <c r="J14" s="5"/>
      <c r="K14" s="44"/>
      <c r="L14" s="44"/>
      <c r="M14" s="36"/>
      <c r="N14" s="74" t="s">
        <v>254</v>
      </c>
    </row>
    <row r="15" spans="1:17" ht="14.4" x14ac:dyDescent="0.25">
      <c r="A15" s="136" t="s">
        <v>10</v>
      </c>
      <c r="B15" s="137"/>
      <c r="C15" s="137"/>
      <c r="D15" s="137"/>
      <c r="E15" s="137"/>
      <c r="F15" s="137"/>
      <c r="G15" s="137"/>
      <c r="H15" s="138"/>
      <c r="I15" s="23" t="s">
        <v>1</v>
      </c>
      <c r="J15" s="22"/>
      <c r="K15" s="45"/>
      <c r="L15" s="45"/>
      <c r="M15" s="22"/>
      <c r="N15" s="24"/>
    </row>
    <row r="16" spans="1:17" ht="14.4" x14ac:dyDescent="0.25">
      <c r="A16" s="21" t="s">
        <v>19</v>
      </c>
      <c r="B16" s="17"/>
      <c r="C16" s="17"/>
      <c r="D16" s="14"/>
      <c r="E16" s="10"/>
      <c r="F16" s="7"/>
      <c r="G16" s="10"/>
      <c r="H16" s="9" t="s">
        <v>248</v>
      </c>
      <c r="I16" s="38" t="s">
        <v>256</v>
      </c>
      <c r="J16" s="7"/>
      <c r="K16" s="46"/>
      <c r="L16" s="46"/>
      <c r="M16" s="7"/>
      <c r="N16" s="99"/>
    </row>
    <row r="17" spans="1:14" ht="14.4" x14ac:dyDescent="0.25">
      <c r="A17" s="21" t="s">
        <v>20</v>
      </c>
      <c r="B17" s="17"/>
      <c r="C17" s="17"/>
      <c r="D17" s="14"/>
      <c r="E17" s="9"/>
      <c r="F17" s="7"/>
      <c r="G17" s="10"/>
      <c r="H17" s="9" t="s">
        <v>255</v>
      </c>
      <c r="I17" s="38" t="s">
        <v>42</v>
      </c>
      <c r="J17" s="7"/>
      <c r="K17" s="46"/>
      <c r="L17" s="46"/>
      <c r="M17" s="7"/>
      <c r="N17" s="100"/>
    </row>
    <row r="18" spans="1:14" ht="14.4" x14ac:dyDescent="0.25">
      <c r="A18" s="21" t="s">
        <v>21</v>
      </c>
      <c r="B18" s="17"/>
      <c r="C18" s="17"/>
      <c r="D18" s="14"/>
      <c r="E18" s="9"/>
      <c r="F18" s="7"/>
      <c r="G18" s="10"/>
      <c r="H18" s="9" t="s">
        <v>159</v>
      </c>
      <c r="I18" s="38" t="s">
        <v>43</v>
      </c>
      <c r="J18" s="7"/>
      <c r="K18" s="46"/>
      <c r="L18" s="46"/>
      <c r="M18" s="7"/>
      <c r="N18" s="100"/>
    </row>
    <row r="19" spans="1:14" ht="16.2" thickBot="1" x14ac:dyDescent="0.3">
      <c r="A19" s="21" t="s">
        <v>17</v>
      </c>
      <c r="B19" s="18"/>
      <c r="C19" s="18"/>
      <c r="D19" s="25"/>
      <c r="E19" s="83"/>
      <c r="F19" s="8"/>
      <c r="G19" s="8"/>
      <c r="H19" s="9" t="s">
        <v>160</v>
      </c>
      <c r="I19" s="38" t="s">
        <v>41</v>
      </c>
      <c r="J19" s="7"/>
      <c r="K19" s="46"/>
      <c r="L19" s="101">
        <v>69</v>
      </c>
      <c r="N19" s="102"/>
    </row>
    <row r="20" spans="1:14" ht="9.75" customHeight="1" thickTop="1" thickBot="1" x14ac:dyDescent="0.3">
      <c r="A20" s="32"/>
      <c r="B20" s="28"/>
      <c r="C20" s="28"/>
      <c r="D20" s="29"/>
      <c r="E20" s="27"/>
      <c r="F20" s="27"/>
      <c r="G20" s="27"/>
      <c r="H20" s="27"/>
      <c r="I20" s="27"/>
      <c r="J20" s="27"/>
      <c r="K20" s="47"/>
      <c r="L20" s="47"/>
      <c r="M20" s="27"/>
      <c r="N20" s="33"/>
    </row>
    <row r="21" spans="1:14" s="3" customFormat="1" ht="21" customHeight="1" thickTop="1" x14ac:dyDescent="0.25">
      <c r="A21" s="154" t="s">
        <v>7</v>
      </c>
      <c r="B21" s="155" t="s">
        <v>14</v>
      </c>
      <c r="C21" s="155" t="s">
        <v>40</v>
      </c>
      <c r="D21" s="156" t="s">
        <v>12</v>
      </c>
      <c r="E21" s="155" t="s">
        <v>2</v>
      </c>
      <c r="F21" s="155" t="s">
        <v>39</v>
      </c>
      <c r="G21" s="155" t="s">
        <v>9</v>
      </c>
      <c r="H21" s="155" t="s">
        <v>15</v>
      </c>
      <c r="I21" s="155" t="s">
        <v>8</v>
      </c>
      <c r="J21" s="155" t="s">
        <v>28</v>
      </c>
      <c r="K21" s="157" t="s">
        <v>24</v>
      </c>
      <c r="L21" s="157" t="s">
        <v>247</v>
      </c>
      <c r="M21" s="158" t="s">
        <v>27</v>
      </c>
      <c r="N21" s="159" t="s">
        <v>16</v>
      </c>
    </row>
    <row r="22" spans="1:14" s="3" customFormat="1" ht="13.5" customHeight="1" x14ac:dyDescent="0.25">
      <c r="A22" s="160"/>
      <c r="B22" s="161"/>
      <c r="C22" s="161"/>
      <c r="D22" s="162"/>
      <c r="E22" s="161"/>
      <c r="F22" s="161"/>
      <c r="G22" s="161"/>
      <c r="H22" s="161"/>
      <c r="I22" s="161"/>
      <c r="J22" s="161"/>
      <c r="K22" s="163"/>
      <c r="L22" s="163"/>
      <c r="M22" s="164"/>
      <c r="N22" s="165"/>
    </row>
    <row r="23" spans="1:14" x14ac:dyDescent="0.25">
      <c r="A23" s="168">
        <v>1</v>
      </c>
      <c r="B23" s="169">
        <v>87</v>
      </c>
      <c r="C23" s="169">
        <v>10091170179</v>
      </c>
      <c r="D23" s="170"/>
      <c r="E23" s="171" t="s">
        <v>158</v>
      </c>
      <c r="F23" s="172">
        <v>38712</v>
      </c>
      <c r="G23" s="173" t="s">
        <v>26</v>
      </c>
      <c r="H23" s="76" t="s">
        <v>127</v>
      </c>
      <c r="I23" s="193">
        <v>7.7581018518518521E-2</v>
      </c>
      <c r="J23" s="193"/>
      <c r="K23" s="175">
        <f>IFERROR($L$19*3600/(HOUR(I23)*3600+MINUTE(I23)*60+SECOND(I23)),"")</f>
        <v>37.058033716246456</v>
      </c>
      <c r="L23" s="175"/>
      <c r="M23" s="176"/>
      <c r="N23" s="166"/>
    </row>
    <row r="24" spans="1:14" x14ac:dyDescent="0.25">
      <c r="A24" s="177">
        <v>2</v>
      </c>
      <c r="B24" s="169">
        <v>76</v>
      </c>
      <c r="C24" s="169">
        <v>10080748238</v>
      </c>
      <c r="D24" s="170"/>
      <c r="E24" s="171" t="s">
        <v>178</v>
      </c>
      <c r="F24" s="172">
        <v>39121</v>
      </c>
      <c r="G24" s="173" t="s">
        <v>35</v>
      </c>
      <c r="H24" s="76" t="s">
        <v>25</v>
      </c>
      <c r="I24" s="193">
        <v>7.7581018518518521E-2</v>
      </c>
      <c r="J24" s="193">
        <f>I24-$I$23</f>
        <v>0</v>
      </c>
      <c r="K24" s="175">
        <f>IFERROR($L$19*3600/(HOUR(I24)*3600+MINUTE(I24)*60+SECOND(I24)),"")</f>
        <v>37.058033716246456</v>
      </c>
      <c r="L24" s="175"/>
      <c r="M24" s="176"/>
      <c r="N24" s="166"/>
    </row>
    <row r="25" spans="1:14" x14ac:dyDescent="0.25">
      <c r="A25" s="168">
        <v>3</v>
      </c>
      <c r="B25" s="176">
        <v>75</v>
      </c>
      <c r="C25" s="169">
        <v>10111631927</v>
      </c>
      <c r="D25" s="170"/>
      <c r="E25" s="171" t="s">
        <v>177</v>
      </c>
      <c r="F25" s="172">
        <v>39348</v>
      </c>
      <c r="G25" s="173" t="s">
        <v>35</v>
      </c>
      <c r="H25" s="76" t="s">
        <v>25</v>
      </c>
      <c r="I25" s="193">
        <v>7.7581018518518521E-2</v>
      </c>
      <c r="J25" s="193">
        <f>I25-$I$23</f>
        <v>0</v>
      </c>
      <c r="K25" s="175">
        <f>IFERROR($L$19*3600/(HOUR(I25)*3600+MINUTE(I25)*60+SECOND(I25)),"")</f>
        <v>37.058033716246456</v>
      </c>
      <c r="L25" s="175"/>
      <c r="M25" s="176"/>
      <c r="N25" s="166"/>
    </row>
    <row r="26" spans="1:14" x14ac:dyDescent="0.25">
      <c r="A26" s="177">
        <v>4</v>
      </c>
      <c r="B26" s="176">
        <v>67</v>
      </c>
      <c r="C26" s="169">
        <v>10111079330</v>
      </c>
      <c r="D26" s="170"/>
      <c r="E26" s="171" t="s">
        <v>88</v>
      </c>
      <c r="F26" s="172">
        <v>38979</v>
      </c>
      <c r="G26" s="173" t="s">
        <v>35</v>
      </c>
      <c r="H26" s="76" t="s">
        <v>25</v>
      </c>
      <c r="I26" s="193">
        <v>7.7581018518518521E-2</v>
      </c>
      <c r="J26" s="193">
        <f>I26-$I$23</f>
        <v>0</v>
      </c>
      <c r="K26" s="175">
        <f>IFERROR($L$19*3600/(HOUR(I26)*3600+MINUTE(I26)*60+SECOND(I26)),"")</f>
        <v>37.058033716246456</v>
      </c>
      <c r="L26" s="175"/>
      <c r="M26" s="176"/>
      <c r="N26" s="166"/>
    </row>
    <row r="27" spans="1:14" x14ac:dyDescent="0.25">
      <c r="A27" s="168">
        <v>5</v>
      </c>
      <c r="B27" s="176">
        <v>66</v>
      </c>
      <c r="C27" s="169">
        <v>10111016480</v>
      </c>
      <c r="D27" s="170"/>
      <c r="E27" s="171" t="s">
        <v>87</v>
      </c>
      <c r="F27" s="172">
        <v>38870</v>
      </c>
      <c r="G27" s="173" t="s">
        <v>35</v>
      </c>
      <c r="H27" s="76" t="s">
        <v>25</v>
      </c>
      <c r="I27" s="193">
        <v>7.7581018518518521E-2</v>
      </c>
      <c r="J27" s="193">
        <f>I27-$I$23</f>
        <v>0</v>
      </c>
      <c r="K27" s="175">
        <f>IFERROR($L$19*3600/(HOUR(I27)*3600+MINUTE(I27)*60+SECOND(I27)),"")</f>
        <v>37.058033716246456</v>
      </c>
      <c r="L27" s="175"/>
      <c r="M27" s="176"/>
      <c r="N27" s="166"/>
    </row>
    <row r="28" spans="1:14" x14ac:dyDescent="0.25">
      <c r="A28" s="177">
        <v>6</v>
      </c>
      <c r="B28" s="176">
        <v>84</v>
      </c>
      <c r="C28" s="169">
        <v>10114924368</v>
      </c>
      <c r="D28" s="170"/>
      <c r="E28" s="171" t="s">
        <v>116</v>
      </c>
      <c r="F28" s="172">
        <v>38762</v>
      </c>
      <c r="G28" s="173" t="s">
        <v>35</v>
      </c>
      <c r="H28" s="76" t="s">
        <v>113</v>
      </c>
      <c r="I28" s="193">
        <v>7.7581018518518521E-2</v>
      </c>
      <c r="J28" s="193">
        <f>I28-$I$23</f>
        <v>0</v>
      </c>
      <c r="K28" s="175">
        <f>IFERROR($L$19*3600/(HOUR(I28)*3600+MINUTE(I28)*60+SECOND(I28)),"")</f>
        <v>37.058033716246456</v>
      </c>
      <c r="L28" s="175"/>
      <c r="M28" s="176"/>
      <c r="N28" s="166"/>
    </row>
    <row r="29" spans="1:14" x14ac:dyDescent="0.25">
      <c r="A29" s="168">
        <v>7</v>
      </c>
      <c r="B29" s="176">
        <v>64</v>
      </c>
      <c r="C29" s="169">
        <v>10101383875</v>
      </c>
      <c r="D29" s="170"/>
      <c r="E29" s="171" t="s">
        <v>85</v>
      </c>
      <c r="F29" s="172">
        <v>38568</v>
      </c>
      <c r="G29" s="173" t="s">
        <v>26</v>
      </c>
      <c r="H29" s="76" t="s">
        <v>25</v>
      </c>
      <c r="I29" s="193">
        <v>7.7581018518518521E-2</v>
      </c>
      <c r="J29" s="193">
        <f>I29-$I$23</f>
        <v>0</v>
      </c>
      <c r="K29" s="175">
        <f>IFERROR($L$19*3600/(HOUR(I29)*3600+MINUTE(I29)*60+SECOND(I29)),"")</f>
        <v>37.058033716246456</v>
      </c>
      <c r="L29" s="175"/>
      <c r="M29" s="176"/>
      <c r="N29" s="166"/>
    </row>
    <row r="30" spans="1:14" x14ac:dyDescent="0.25">
      <c r="A30" s="177">
        <v>8</v>
      </c>
      <c r="B30" s="176">
        <v>119</v>
      </c>
      <c r="C30" s="169">
        <v>10124975083</v>
      </c>
      <c r="D30" s="170"/>
      <c r="E30" s="171" t="s">
        <v>238</v>
      </c>
      <c r="F30" s="172">
        <v>40017</v>
      </c>
      <c r="G30" s="173" t="s">
        <v>35</v>
      </c>
      <c r="H30" s="76" t="s">
        <v>25</v>
      </c>
      <c r="I30" s="193">
        <v>7.7581018518518521E-2</v>
      </c>
      <c r="J30" s="193">
        <f>I30-$I$23</f>
        <v>0</v>
      </c>
      <c r="K30" s="175">
        <f>IFERROR($L$19*3600/(HOUR(I30)*3600+MINUTE(I30)*60+SECOND(I30)),"")</f>
        <v>37.058033716246456</v>
      </c>
      <c r="L30" s="175"/>
      <c r="M30" s="176"/>
      <c r="N30" s="166"/>
    </row>
    <row r="31" spans="1:14" x14ac:dyDescent="0.25">
      <c r="A31" s="168">
        <v>9</v>
      </c>
      <c r="B31" s="176">
        <v>89</v>
      </c>
      <c r="C31" s="169">
        <v>10126045319</v>
      </c>
      <c r="D31" s="170"/>
      <c r="E31" s="171" t="s">
        <v>135</v>
      </c>
      <c r="F31" s="172">
        <v>38921</v>
      </c>
      <c r="G31" s="173" t="s">
        <v>44</v>
      </c>
      <c r="H31" s="76" t="s">
        <v>72</v>
      </c>
      <c r="I31" s="193">
        <v>7.7581018518518521E-2</v>
      </c>
      <c r="J31" s="193">
        <f>I31-$I$23</f>
        <v>0</v>
      </c>
      <c r="K31" s="175">
        <f>IFERROR($L$19*3600/(HOUR(I31)*3600+MINUTE(I31)*60+SECOND(I31)),"")</f>
        <v>37.058033716246456</v>
      </c>
      <c r="L31" s="175"/>
      <c r="M31" s="176"/>
      <c r="N31" s="166"/>
    </row>
    <row r="32" spans="1:14" x14ac:dyDescent="0.25">
      <c r="A32" s="177">
        <v>10</v>
      </c>
      <c r="B32" s="176">
        <v>105</v>
      </c>
      <c r="C32" s="169">
        <v>10081174432</v>
      </c>
      <c r="D32" s="170"/>
      <c r="E32" s="171" t="s">
        <v>210</v>
      </c>
      <c r="F32" s="172">
        <v>38544</v>
      </c>
      <c r="G32" s="173" t="s">
        <v>35</v>
      </c>
      <c r="H32" s="76" t="s">
        <v>203</v>
      </c>
      <c r="I32" s="193">
        <v>7.7581018518518521E-2</v>
      </c>
      <c r="J32" s="193">
        <f>I32-$I$23</f>
        <v>0</v>
      </c>
      <c r="K32" s="175">
        <f>IFERROR($L$19*3600/(HOUR(I32)*3600+MINUTE(I32)*60+SECOND(I32)),"")</f>
        <v>37.058033716246456</v>
      </c>
      <c r="L32" s="175"/>
      <c r="M32" s="176"/>
      <c r="N32" s="166"/>
    </row>
    <row r="33" spans="1:15" x14ac:dyDescent="0.25">
      <c r="A33" s="168">
        <v>11</v>
      </c>
      <c r="B33" s="176">
        <v>118</v>
      </c>
      <c r="C33" s="169">
        <v>10116088368</v>
      </c>
      <c r="D33" s="170"/>
      <c r="E33" s="171" t="s">
        <v>86</v>
      </c>
      <c r="F33" s="172">
        <v>39045</v>
      </c>
      <c r="G33" s="173" t="s">
        <v>35</v>
      </c>
      <c r="H33" s="76" t="s">
        <v>25</v>
      </c>
      <c r="I33" s="193">
        <v>7.7581018518518521E-2</v>
      </c>
      <c r="J33" s="193">
        <f>I33-$I$23</f>
        <v>0</v>
      </c>
      <c r="K33" s="175">
        <f>IFERROR($L$19*3600/(HOUR(I33)*3600+MINUTE(I33)*60+SECOND(I33)),"")</f>
        <v>37.058033716246456</v>
      </c>
      <c r="L33" s="175"/>
      <c r="M33" s="176"/>
      <c r="N33" s="166"/>
    </row>
    <row r="34" spans="1:15" x14ac:dyDescent="0.25">
      <c r="A34" s="177">
        <v>12</v>
      </c>
      <c r="B34" s="176">
        <v>80</v>
      </c>
      <c r="C34" s="169">
        <v>10089944646</v>
      </c>
      <c r="D34" s="170"/>
      <c r="E34" s="171" t="s">
        <v>227</v>
      </c>
      <c r="F34" s="172">
        <v>39043</v>
      </c>
      <c r="G34" s="173" t="s">
        <v>44</v>
      </c>
      <c r="H34" s="76" t="s">
        <v>98</v>
      </c>
      <c r="I34" s="193">
        <v>7.7581018518518521E-2</v>
      </c>
      <c r="J34" s="193">
        <f>I34-$I$23</f>
        <v>0</v>
      </c>
      <c r="K34" s="175">
        <f>IFERROR($L$19*3600/(HOUR(I34)*3600+MINUTE(I34)*60+SECOND(I34)),"")</f>
        <v>37.058033716246456</v>
      </c>
      <c r="L34" s="175"/>
      <c r="M34" s="176"/>
      <c r="N34" s="166"/>
    </row>
    <row r="35" spans="1:15" x14ac:dyDescent="0.25">
      <c r="A35" s="168">
        <v>13</v>
      </c>
      <c r="B35" s="176">
        <v>116</v>
      </c>
      <c r="C35" s="169">
        <v>10111058920</v>
      </c>
      <c r="D35" s="170"/>
      <c r="E35" s="171" t="s">
        <v>83</v>
      </c>
      <c r="F35" s="172">
        <v>38947</v>
      </c>
      <c r="G35" s="173" t="s">
        <v>35</v>
      </c>
      <c r="H35" s="76" t="s">
        <v>25</v>
      </c>
      <c r="I35" s="193">
        <v>7.7581018518518521E-2</v>
      </c>
      <c r="J35" s="193">
        <f>I35-$I$23</f>
        <v>0</v>
      </c>
      <c r="K35" s="175">
        <f>IFERROR($L$19*3600/(HOUR(I35)*3600+MINUTE(I35)*60+SECOND(I35)),"")</f>
        <v>37.058033716246456</v>
      </c>
      <c r="L35" s="175"/>
      <c r="M35" s="176"/>
      <c r="N35" s="166"/>
    </row>
    <row r="36" spans="1:15" x14ac:dyDescent="0.25">
      <c r="A36" s="177">
        <v>14</v>
      </c>
      <c r="B36" s="176">
        <v>106</v>
      </c>
      <c r="C36" s="169">
        <v>10102491392</v>
      </c>
      <c r="D36" s="170"/>
      <c r="E36" s="171" t="s">
        <v>211</v>
      </c>
      <c r="F36" s="172">
        <v>38556</v>
      </c>
      <c r="G36" s="173" t="s">
        <v>35</v>
      </c>
      <c r="H36" s="76" t="s">
        <v>203</v>
      </c>
      <c r="I36" s="193">
        <v>7.7581018518518521E-2</v>
      </c>
      <c r="J36" s="193">
        <f>I36-$I$23</f>
        <v>0</v>
      </c>
      <c r="K36" s="175">
        <f>IFERROR($L$19*3600/(HOUR(I36)*3600+MINUTE(I36)*60+SECOND(I36)),"")</f>
        <v>37.058033716246456</v>
      </c>
      <c r="L36" s="175"/>
      <c r="M36" s="176"/>
      <c r="N36" s="166"/>
    </row>
    <row r="37" spans="1:15" x14ac:dyDescent="0.25">
      <c r="A37" s="168">
        <v>15</v>
      </c>
      <c r="B37" s="176">
        <v>79</v>
      </c>
      <c r="C37" s="169">
        <v>10090420249</v>
      </c>
      <c r="D37" s="170"/>
      <c r="E37" s="171" t="s">
        <v>226</v>
      </c>
      <c r="F37" s="172">
        <v>38848</v>
      </c>
      <c r="G37" s="173" t="s">
        <v>35</v>
      </c>
      <c r="H37" s="76" t="s">
        <v>98</v>
      </c>
      <c r="I37" s="193">
        <v>7.7581018518518521E-2</v>
      </c>
      <c r="J37" s="193">
        <f>I37-$I$23</f>
        <v>0</v>
      </c>
      <c r="K37" s="175">
        <f>IFERROR($L$19*3600/(HOUR(I37)*3600+MINUTE(I37)*60+SECOND(I37)),"")</f>
        <v>37.058033716246456</v>
      </c>
      <c r="L37" s="175"/>
      <c r="M37" s="176"/>
      <c r="N37" s="166"/>
    </row>
    <row r="38" spans="1:15" x14ac:dyDescent="0.25">
      <c r="A38" s="177">
        <v>16</v>
      </c>
      <c r="B38" s="176">
        <v>85</v>
      </c>
      <c r="C38" s="169">
        <v>10120121851</v>
      </c>
      <c r="D38" s="170"/>
      <c r="E38" s="171" t="s">
        <v>117</v>
      </c>
      <c r="F38" s="172">
        <v>39020</v>
      </c>
      <c r="G38" s="173" t="s">
        <v>44</v>
      </c>
      <c r="H38" s="76" t="s">
        <v>113</v>
      </c>
      <c r="I38" s="193">
        <v>7.7581018518518521E-2</v>
      </c>
      <c r="J38" s="193">
        <f>I38-$I$23</f>
        <v>0</v>
      </c>
      <c r="K38" s="175">
        <f>IFERROR($L$19*3600/(HOUR(I38)*3600+MINUTE(I38)*60+SECOND(I38)),"")</f>
        <v>37.058033716246456</v>
      </c>
      <c r="L38" s="175"/>
      <c r="M38" s="176"/>
      <c r="N38" s="166"/>
    </row>
    <row r="39" spans="1:15" x14ac:dyDescent="0.25">
      <c r="A39" s="168">
        <v>17</v>
      </c>
      <c r="B39" s="176">
        <v>77</v>
      </c>
      <c r="C39" s="169">
        <v>10095661683</v>
      </c>
      <c r="D39" s="170"/>
      <c r="E39" s="171" t="s">
        <v>179</v>
      </c>
      <c r="F39" s="172">
        <v>39098</v>
      </c>
      <c r="G39" s="173" t="s">
        <v>35</v>
      </c>
      <c r="H39" s="76" t="s">
        <v>25</v>
      </c>
      <c r="I39" s="193">
        <v>7.7581018518518521E-2</v>
      </c>
      <c r="J39" s="193">
        <f>I39-$I$23</f>
        <v>0</v>
      </c>
      <c r="K39" s="175">
        <f>IFERROR($L$19*3600/(HOUR(I39)*3600+MINUTE(I39)*60+SECOND(I39)),"")</f>
        <v>37.058033716246456</v>
      </c>
      <c r="L39" s="175"/>
      <c r="M39" s="176"/>
      <c r="N39" s="166"/>
    </row>
    <row r="40" spans="1:15" x14ac:dyDescent="0.25">
      <c r="A40" s="177">
        <v>18</v>
      </c>
      <c r="B40" s="176">
        <v>111</v>
      </c>
      <c r="C40" s="169">
        <v>10117244486</v>
      </c>
      <c r="D40" s="170"/>
      <c r="E40" s="171" t="s">
        <v>220</v>
      </c>
      <c r="F40" s="172">
        <v>38860</v>
      </c>
      <c r="G40" s="173" t="s">
        <v>44</v>
      </c>
      <c r="H40" s="76" t="s">
        <v>186</v>
      </c>
      <c r="I40" s="193">
        <v>7.7581018518518521E-2</v>
      </c>
      <c r="J40" s="193">
        <f>I40-$I$23</f>
        <v>0</v>
      </c>
      <c r="K40" s="175">
        <f>IFERROR($L$19*3600/(HOUR(I40)*3600+MINUTE(I40)*60+SECOND(I40)),"")</f>
        <v>37.058033716246456</v>
      </c>
      <c r="L40" s="175"/>
      <c r="M40" s="176"/>
      <c r="N40" s="166"/>
    </row>
    <row r="41" spans="1:15" x14ac:dyDescent="0.25">
      <c r="A41" s="168">
        <v>19</v>
      </c>
      <c r="B41" s="176">
        <v>61</v>
      </c>
      <c r="C41" s="169">
        <v>10094394926</v>
      </c>
      <c r="D41" s="170"/>
      <c r="E41" s="171" t="s">
        <v>82</v>
      </c>
      <c r="F41" s="172">
        <v>38595</v>
      </c>
      <c r="G41" s="173" t="s">
        <v>35</v>
      </c>
      <c r="H41" s="76" t="s">
        <v>25</v>
      </c>
      <c r="I41" s="193">
        <v>7.7581018518518521E-2</v>
      </c>
      <c r="J41" s="193">
        <f>I41-$I$23</f>
        <v>0</v>
      </c>
      <c r="K41" s="175">
        <f>IFERROR($L$19*3600/(HOUR(I41)*3600+MINUTE(I41)*60+SECOND(I41)),"")</f>
        <v>37.058033716246456</v>
      </c>
      <c r="L41" s="175"/>
      <c r="M41" s="176"/>
      <c r="N41" s="166"/>
    </row>
    <row r="42" spans="1:15" x14ac:dyDescent="0.25">
      <c r="A42" s="177">
        <v>20</v>
      </c>
      <c r="B42" s="176">
        <v>98</v>
      </c>
      <c r="C42" s="169">
        <v>10113341955</v>
      </c>
      <c r="D42" s="170"/>
      <c r="E42" s="171" t="s">
        <v>182</v>
      </c>
      <c r="F42" s="172">
        <v>39080</v>
      </c>
      <c r="G42" s="173" t="s">
        <v>35</v>
      </c>
      <c r="H42" s="76" t="s">
        <v>183</v>
      </c>
      <c r="I42" s="193">
        <v>7.7581018518518521E-2</v>
      </c>
      <c r="J42" s="193">
        <f>I42-$I$23</f>
        <v>0</v>
      </c>
      <c r="K42" s="175">
        <f>IFERROR($L$19*3600/(HOUR(I42)*3600+MINUTE(I42)*60+SECOND(I42)),"")</f>
        <v>37.058033716246456</v>
      </c>
      <c r="L42" s="175"/>
      <c r="M42" s="176"/>
      <c r="N42" s="166"/>
    </row>
    <row r="43" spans="1:15" x14ac:dyDescent="0.25">
      <c r="A43" s="168">
        <v>21</v>
      </c>
      <c r="B43" s="176">
        <v>103</v>
      </c>
      <c r="C43" s="169">
        <v>10077621606</v>
      </c>
      <c r="D43" s="170"/>
      <c r="E43" s="171" t="s">
        <v>207</v>
      </c>
      <c r="F43" s="172">
        <v>38545</v>
      </c>
      <c r="G43" s="173" t="s">
        <v>44</v>
      </c>
      <c r="H43" s="76" t="s">
        <v>203</v>
      </c>
      <c r="I43" s="193">
        <v>7.7719907407407404E-2</v>
      </c>
      <c r="J43" s="193">
        <f>I43-$I$23</f>
        <v>1.3888888888888284E-4</v>
      </c>
      <c r="K43" s="175">
        <f>IFERROR($L$19*3600/(HOUR(I43)*3600+MINUTE(I43)*60+SECOND(I43)),"")</f>
        <v>36.991809381980637</v>
      </c>
      <c r="L43" s="175"/>
      <c r="M43" s="176"/>
      <c r="N43" s="166"/>
    </row>
    <row r="44" spans="1:15" x14ac:dyDescent="0.25">
      <c r="A44" s="177">
        <v>22</v>
      </c>
      <c r="B44" s="176">
        <v>74</v>
      </c>
      <c r="C44" s="169">
        <v>10111632836</v>
      </c>
      <c r="D44" s="170"/>
      <c r="E44" s="171" t="s">
        <v>175</v>
      </c>
      <c r="F44" s="172">
        <v>39137</v>
      </c>
      <c r="G44" s="173" t="s">
        <v>35</v>
      </c>
      <c r="H44" s="76" t="s">
        <v>25</v>
      </c>
      <c r="I44" s="193">
        <v>7.7719907407407404E-2</v>
      </c>
      <c r="J44" s="193">
        <f>I44-$I$23</f>
        <v>1.3888888888888284E-4</v>
      </c>
      <c r="K44" s="175">
        <f>IFERROR($L$19*3600/(HOUR(I44)*3600+MINUTE(I44)*60+SECOND(I44)),"")</f>
        <v>36.991809381980637</v>
      </c>
      <c r="L44" s="175"/>
      <c r="M44" s="176"/>
      <c r="N44" s="166"/>
    </row>
    <row r="45" spans="1:15" x14ac:dyDescent="0.25">
      <c r="A45" s="168">
        <v>23</v>
      </c>
      <c r="B45" s="176">
        <v>73</v>
      </c>
      <c r="C45" s="169">
        <v>10094559422</v>
      </c>
      <c r="D45" s="170"/>
      <c r="E45" s="171" t="s">
        <v>123</v>
      </c>
      <c r="F45" s="172">
        <v>38505</v>
      </c>
      <c r="G45" s="173" t="s">
        <v>26</v>
      </c>
      <c r="H45" s="76" t="s">
        <v>25</v>
      </c>
      <c r="I45" s="193">
        <v>7.7719907407407404E-2</v>
      </c>
      <c r="J45" s="193">
        <f>I45-$I$23</f>
        <v>1.3888888888888284E-4</v>
      </c>
      <c r="K45" s="175">
        <f>IFERROR($L$19*3600/(HOUR(I45)*3600+MINUTE(I45)*60+SECOND(I45)),"")</f>
        <v>36.991809381980637</v>
      </c>
      <c r="L45" s="175"/>
      <c r="M45" s="176"/>
      <c r="N45" s="166"/>
    </row>
    <row r="46" spans="1:15" ht="27.6" x14ac:dyDescent="0.25">
      <c r="A46" s="177">
        <v>24</v>
      </c>
      <c r="B46" s="176">
        <v>86</v>
      </c>
      <c r="C46" s="169">
        <v>10096561157</v>
      </c>
      <c r="D46" s="170"/>
      <c r="E46" s="171" t="s">
        <v>131</v>
      </c>
      <c r="F46" s="172">
        <v>38946</v>
      </c>
      <c r="G46" s="173" t="s">
        <v>35</v>
      </c>
      <c r="H46" s="76" t="s">
        <v>127</v>
      </c>
      <c r="I46" s="193">
        <v>7.8043981481481492E-2</v>
      </c>
      <c r="J46" s="193">
        <f>I46-$I$23</f>
        <v>4.6296296296297057E-4</v>
      </c>
      <c r="K46" s="175">
        <f>IFERROR($L$19*3600/(HOUR(I46)*3600+MINUTE(I46)*60+SECOND(I46)),"")</f>
        <v>36.838202580453803</v>
      </c>
      <c r="L46" s="215">
        <v>2.3148148148148146E-4</v>
      </c>
      <c r="M46" s="176"/>
      <c r="N46" s="217" t="s">
        <v>246</v>
      </c>
      <c r="O46" s="216">
        <v>7.8043981481481492E-2</v>
      </c>
    </row>
    <row r="47" spans="1:15" x14ac:dyDescent="0.25">
      <c r="A47" s="168">
        <v>25</v>
      </c>
      <c r="B47" s="176">
        <v>112</v>
      </c>
      <c r="C47" s="169">
        <v>10130776289</v>
      </c>
      <c r="D47" s="170"/>
      <c r="E47" s="171" t="s">
        <v>221</v>
      </c>
      <c r="F47" s="172">
        <v>38747</v>
      </c>
      <c r="G47" s="173" t="s">
        <v>44</v>
      </c>
      <c r="H47" s="76" t="s">
        <v>186</v>
      </c>
      <c r="I47" s="193">
        <v>7.8113425925925919E-2</v>
      </c>
      <c r="J47" s="193">
        <f>I47-$I$23</f>
        <v>5.3240740740739811E-4</v>
      </c>
      <c r="K47" s="175">
        <f>IFERROR($L$19*3600/(HOUR(I47)*3600+MINUTE(I47)*60+SECOND(I47)),"")</f>
        <v>36.805452659653284</v>
      </c>
      <c r="L47" s="175"/>
      <c r="M47" s="176"/>
      <c r="N47" s="166"/>
    </row>
    <row r="48" spans="1:15" x14ac:dyDescent="0.25">
      <c r="A48" s="177">
        <v>26</v>
      </c>
      <c r="B48" s="176">
        <v>107</v>
      </c>
      <c r="C48" s="169">
        <v>10090445511</v>
      </c>
      <c r="D48" s="170"/>
      <c r="E48" s="171" t="s">
        <v>212</v>
      </c>
      <c r="F48" s="172">
        <v>38641</v>
      </c>
      <c r="G48" s="173" t="s">
        <v>35</v>
      </c>
      <c r="H48" s="76" t="s">
        <v>203</v>
      </c>
      <c r="I48" s="193">
        <v>7.8113425925925919E-2</v>
      </c>
      <c r="J48" s="193">
        <f>I48-$I$23</f>
        <v>5.3240740740739811E-4</v>
      </c>
      <c r="K48" s="175">
        <f>IFERROR($L$19*3600/(HOUR(I48)*3600+MINUTE(I48)*60+SECOND(I48)),"")</f>
        <v>36.805452659653284</v>
      </c>
      <c r="L48" s="175"/>
      <c r="M48" s="176"/>
      <c r="N48" s="166"/>
    </row>
    <row r="49" spans="1:14" x14ac:dyDescent="0.25">
      <c r="A49" s="168">
        <v>27</v>
      </c>
      <c r="B49" s="176">
        <v>113</v>
      </c>
      <c r="C49" s="169">
        <v>10123421568</v>
      </c>
      <c r="D49" s="170"/>
      <c r="E49" s="171" t="s">
        <v>222</v>
      </c>
      <c r="F49" s="172">
        <v>38830</v>
      </c>
      <c r="G49" s="173" t="s">
        <v>35</v>
      </c>
      <c r="H49" s="76" t="s">
        <v>186</v>
      </c>
      <c r="I49" s="193">
        <v>7.8113425925925919E-2</v>
      </c>
      <c r="J49" s="193">
        <f>I49-$I$23</f>
        <v>5.3240740740739811E-4</v>
      </c>
      <c r="K49" s="175">
        <f>IFERROR($L$19*3600/(HOUR(I49)*3600+MINUTE(I49)*60+SECOND(I49)),"")</f>
        <v>36.805452659653284</v>
      </c>
      <c r="L49" s="175"/>
      <c r="M49" s="176"/>
      <c r="N49" s="166"/>
    </row>
    <row r="50" spans="1:14" x14ac:dyDescent="0.25">
      <c r="A50" s="177">
        <v>28</v>
      </c>
      <c r="B50" s="176">
        <v>104</v>
      </c>
      <c r="C50" s="169">
        <v>10077621303</v>
      </c>
      <c r="D50" s="170"/>
      <c r="E50" s="171" t="s">
        <v>209</v>
      </c>
      <c r="F50" s="172">
        <v>38665</v>
      </c>
      <c r="G50" s="173" t="s">
        <v>44</v>
      </c>
      <c r="H50" s="76" t="s">
        <v>203</v>
      </c>
      <c r="I50" s="193">
        <v>7.8680555555555545E-2</v>
      </c>
      <c r="J50" s="193">
        <f>I50-$I$23</f>
        <v>1.0995370370370239E-3</v>
      </c>
      <c r="K50" s="175">
        <f>IFERROR($L$19*3600/(HOUR(I50)*3600+MINUTE(I50)*60+SECOND(I50)),"")</f>
        <v>36.540158870255958</v>
      </c>
      <c r="L50" s="175"/>
      <c r="M50" s="176"/>
      <c r="N50" s="166"/>
    </row>
    <row r="51" spans="1:14" x14ac:dyDescent="0.25">
      <c r="A51" s="168">
        <v>29</v>
      </c>
      <c r="B51" s="176">
        <v>94</v>
      </c>
      <c r="C51" s="169">
        <v>10104923769</v>
      </c>
      <c r="D51" s="170"/>
      <c r="E51" s="171" t="s">
        <v>200</v>
      </c>
      <c r="F51" s="172">
        <v>38985</v>
      </c>
      <c r="G51" s="173" t="s">
        <v>35</v>
      </c>
      <c r="H51" s="76" t="s">
        <v>69</v>
      </c>
      <c r="I51" s="193">
        <v>7.8703703703703706E-2</v>
      </c>
      <c r="J51" s="193">
        <f>I51-$I$23</f>
        <v>1.1226851851851849E-3</v>
      </c>
      <c r="K51" s="175">
        <f>IFERROR($L$19*3600/(HOUR(I51)*3600+MINUTE(I51)*60+SECOND(I51)),"")</f>
        <v>36.529411764705884</v>
      </c>
      <c r="L51" s="175"/>
      <c r="M51" s="176"/>
      <c r="N51" s="166"/>
    </row>
    <row r="52" spans="1:14" x14ac:dyDescent="0.25">
      <c r="A52" s="177">
        <v>30</v>
      </c>
      <c r="B52" s="176">
        <v>110</v>
      </c>
      <c r="C52" s="169">
        <v>10141143973</v>
      </c>
      <c r="D52" s="170"/>
      <c r="E52" s="171" t="s">
        <v>219</v>
      </c>
      <c r="F52" s="172">
        <v>38846</v>
      </c>
      <c r="G52" s="173" t="s">
        <v>44</v>
      </c>
      <c r="H52" s="76" t="s">
        <v>216</v>
      </c>
      <c r="I52" s="193">
        <v>8.1539351851851849E-2</v>
      </c>
      <c r="J52" s="193">
        <f>I52-$I$23</f>
        <v>3.9583333333333276E-3</v>
      </c>
      <c r="K52" s="175">
        <f>IFERROR($L$19*3600/(HOUR(I52)*3600+MINUTE(I52)*60+SECOND(I52)),"")</f>
        <v>35.259048970901347</v>
      </c>
      <c r="L52" s="175"/>
      <c r="M52" s="176"/>
      <c r="N52" s="166"/>
    </row>
    <row r="53" spans="1:14" ht="27.6" x14ac:dyDescent="0.25">
      <c r="A53" s="177" t="s">
        <v>168</v>
      </c>
      <c r="B53" s="176">
        <v>91</v>
      </c>
      <c r="C53" s="169">
        <v>10105908624</v>
      </c>
      <c r="D53" s="170"/>
      <c r="E53" s="171" t="s">
        <v>141</v>
      </c>
      <c r="F53" s="172">
        <v>38896</v>
      </c>
      <c r="G53" s="173" t="s">
        <v>26</v>
      </c>
      <c r="H53" s="76" t="s">
        <v>69</v>
      </c>
      <c r="I53" s="174"/>
      <c r="J53" s="174" t="s">
        <v>248</v>
      </c>
      <c r="K53" s="175" t="s">
        <v>248</v>
      </c>
      <c r="L53" s="175"/>
      <c r="M53" s="176"/>
      <c r="N53" s="166" t="s">
        <v>237</v>
      </c>
    </row>
    <row r="54" spans="1:14" x14ac:dyDescent="0.25">
      <c r="A54" s="177" t="s">
        <v>168</v>
      </c>
      <c r="B54" s="176">
        <v>97</v>
      </c>
      <c r="C54" s="169">
        <v>10141290180</v>
      </c>
      <c r="D54" s="170"/>
      <c r="E54" s="171" t="s">
        <v>170</v>
      </c>
      <c r="F54" s="172">
        <v>38537</v>
      </c>
      <c r="G54" s="173" t="s">
        <v>44</v>
      </c>
      <c r="H54" s="76" t="s">
        <v>172</v>
      </c>
      <c r="I54" s="174"/>
      <c r="J54" s="174" t="s">
        <v>248</v>
      </c>
      <c r="K54" s="175" t="s">
        <v>248</v>
      </c>
      <c r="L54" s="175"/>
      <c r="M54" s="176"/>
      <c r="N54" s="166"/>
    </row>
    <row r="55" spans="1:14" x14ac:dyDescent="0.25">
      <c r="A55" s="177" t="s">
        <v>242</v>
      </c>
      <c r="B55" s="176">
        <v>60</v>
      </c>
      <c r="C55" s="169">
        <v>10083214765</v>
      </c>
      <c r="D55" s="170"/>
      <c r="E55" s="171" t="s">
        <v>80</v>
      </c>
      <c r="F55" s="172">
        <v>38652</v>
      </c>
      <c r="G55" s="173" t="s">
        <v>26</v>
      </c>
      <c r="H55" s="76" t="s">
        <v>25</v>
      </c>
      <c r="I55" s="174"/>
      <c r="J55" s="174" t="s">
        <v>248</v>
      </c>
      <c r="K55" s="175" t="s">
        <v>248</v>
      </c>
      <c r="L55" s="175"/>
      <c r="M55" s="176"/>
      <c r="N55" s="166"/>
    </row>
    <row r="56" spans="1:14" x14ac:dyDescent="0.25">
      <c r="A56" s="177" t="s">
        <v>242</v>
      </c>
      <c r="B56" s="176">
        <v>68</v>
      </c>
      <c r="C56" s="169">
        <v>10093565473</v>
      </c>
      <c r="D56" s="170"/>
      <c r="E56" s="171" t="s">
        <v>89</v>
      </c>
      <c r="F56" s="172">
        <v>38388</v>
      </c>
      <c r="G56" s="173" t="s">
        <v>35</v>
      </c>
      <c r="H56" s="76" t="s">
        <v>25</v>
      </c>
      <c r="I56" s="174"/>
      <c r="J56" s="174" t="s">
        <v>248</v>
      </c>
      <c r="K56" s="175" t="s">
        <v>248</v>
      </c>
      <c r="L56" s="175"/>
      <c r="M56" s="176"/>
      <c r="N56" s="166"/>
    </row>
    <row r="57" spans="1:14" x14ac:dyDescent="0.25">
      <c r="A57" s="177" t="s">
        <v>242</v>
      </c>
      <c r="B57" s="176">
        <v>69</v>
      </c>
      <c r="C57" s="169">
        <v>10092421378</v>
      </c>
      <c r="D57" s="170"/>
      <c r="E57" s="171" t="s">
        <v>90</v>
      </c>
      <c r="F57" s="172">
        <v>38855</v>
      </c>
      <c r="G57" s="173" t="s">
        <v>35</v>
      </c>
      <c r="H57" s="76" t="s">
        <v>25</v>
      </c>
      <c r="I57" s="174"/>
      <c r="J57" s="174" t="s">
        <v>248</v>
      </c>
      <c r="K57" s="175" t="s">
        <v>248</v>
      </c>
      <c r="L57" s="175"/>
      <c r="M57" s="176"/>
      <c r="N57" s="166"/>
    </row>
    <row r="58" spans="1:14" x14ac:dyDescent="0.25">
      <c r="A58" s="177" t="s">
        <v>242</v>
      </c>
      <c r="B58" s="176">
        <v>70</v>
      </c>
      <c r="C58" s="169">
        <v>10094924079</v>
      </c>
      <c r="D58" s="170"/>
      <c r="E58" s="171" t="s">
        <v>91</v>
      </c>
      <c r="F58" s="172">
        <v>38788</v>
      </c>
      <c r="G58" s="173" t="s">
        <v>35</v>
      </c>
      <c r="H58" s="76" t="s">
        <v>25</v>
      </c>
      <c r="I58" s="174"/>
      <c r="J58" s="174" t="s">
        <v>248</v>
      </c>
      <c r="K58" s="175" t="s">
        <v>248</v>
      </c>
      <c r="L58" s="175"/>
      <c r="M58" s="176"/>
      <c r="N58" s="166"/>
    </row>
    <row r="59" spans="1:14" x14ac:dyDescent="0.25">
      <c r="A59" s="177" t="s">
        <v>242</v>
      </c>
      <c r="B59" s="176">
        <v>78</v>
      </c>
      <c r="C59" s="169">
        <v>10077687078</v>
      </c>
      <c r="D59" s="170"/>
      <c r="E59" s="171" t="s">
        <v>99</v>
      </c>
      <c r="F59" s="172">
        <v>38562</v>
      </c>
      <c r="G59" s="173" t="s">
        <v>35</v>
      </c>
      <c r="H59" s="76" t="s">
        <v>98</v>
      </c>
      <c r="I59" s="174"/>
      <c r="J59" s="174" t="s">
        <v>248</v>
      </c>
      <c r="K59" s="175" t="s">
        <v>248</v>
      </c>
      <c r="L59" s="175"/>
      <c r="M59" s="176"/>
      <c r="N59" s="166"/>
    </row>
    <row r="60" spans="1:14" x14ac:dyDescent="0.25">
      <c r="A60" s="177" t="s">
        <v>242</v>
      </c>
      <c r="B60" s="176">
        <v>81</v>
      </c>
      <c r="C60" s="169">
        <v>10104450186</v>
      </c>
      <c r="D60" s="170"/>
      <c r="E60" s="171" t="s">
        <v>124</v>
      </c>
      <c r="F60" s="172">
        <v>38405</v>
      </c>
      <c r="G60" s="173" t="s">
        <v>35</v>
      </c>
      <c r="H60" s="76" t="s">
        <v>76</v>
      </c>
      <c r="I60" s="174"/>
      <c r="J60" s="174" t="s">
        <v>248</v>
      </c>
      <c r="K60" s="175" t="s">
        <v>248</v>
      </c>
      <c r="L60" s="175"/>
      <c r="M60" s="176"/>
      <c r="N60" s="166"/>
    </row>
    <row r="61" spans="1:14" x14ac:dyDescent="0.25">
      <c r="A61" s="177" t="s">
        <v>242</v>
      </c>
      <c r="B61" s="176">
        <v>82</v>
      </c>
      <c r="C61" s="169">
        <v>10104450792</v>
      </c>
      <c r="D61" s="170"/>
      <c r="E61" s="171" t="s">
        <v>125</v>
      </c>
      <c r="F61" s="172">
        <v>38473</v>
      </c>
      <c r="G61" s="173" t="s">
        <v>35</v>
      </c>
      <c r="H61" s="76" t="s">
        <v>76</v>
      </c>
      <c r="I61" s="174"/>
      <c r="J61" s="174" t="s">
        <v>248</v>
      </c>
      <c r="K61" s="175" t="s">
        <v>248</v>
      </c>
      <c r="L61" s="175"/>
      <c r="M61" s="176"/>
      <c r="N61" s="166"/>
    </row>
    <row r="62" spans="1:14" x14ac:dyDescent="0.25">
      <c r="A62" s="177" t="s">
        <v>242</v>
      </c>
      <c r="B62" s="176">
        <v>83</v>
      </c>
      <c r="C62" s="169">
        <v>10140425365</v>
      </c>
      <c r="D62" s="170"/>
      <c r="E62" s="171" t="s">
        <v>109</v>
      </c>
      <c r="F62" s="172">
        <v>38528</v>
      </c>
      <c r="G62" s="173" t="s">
        <v>44</v>
      </c>
      <c r="H62" s="76" t="s">
        <v>106</v>
      </c>
      <c r="I62" s="174"/>
      <c r="J62" s="174" t="s">
        <v>248</v>
      </c>
      <c r="K62" s="175" t="s">
        <v>248</v>
      </c>
      <c r="L62" s="175"/>
      <c r="M62" s="176"/>
      <c r="N62" s="166"/>
    </row>
    <row r="63" spans="1:14" x14ac:dyDescent="0.25">
      <c r="A63" s="177" t="s">
        <v>242</v>
      </c>
      <c r="B63" s="176">
        <v>88</v>
      </c>
      <c r="C63" s="169">
        <v>10119756483</v>
      </c>
      <c r="D63" s="170"/>
      <c r="E63" s="171" t="s">
        <v>134</v>
      </c>
      <c r="F63" s="172">
        <v>38441</v>
      </c>
      <c r="G63" s="173" t="s">
        <v>35</v>
      </c>
      <c r="H63" s="76" t="s">
        <v>72</v>
      </c>
      <c r="I63" s="174"/>
      <c r="J63" s="174" t="s">
        <v>248</v>
      </c>
      <c r="K63" s="175" t="s">
        <v>248</v>
      </c>
      <c r="L63" s="175"/>
      <c r="M63" s="176"/>
      <c r="N63" s="166"/>
    </row>
    <row r="64" spans="1:14" x14ac:dyDescent="0.25">
      <c r="A64" s="177" t="s">
        <v>242</v>
      </c>
      <c r="B64" s="176">
        <v>90</v>
      </c>
      <c r="C64" s="169">
        <v>10103845352</v>
      </c>
      <c r="D64" s="170"/>
      <c r="E64" s="171" t="s">
        <v>136</v>
      </c>
      <c r="F64" s="172">
        <v>38893</v>
      </c>
      <c r="G64" s="173" t="s">
        <v>44</v>
      </c>
      <c r="H64" s="76" t="s">
        <v>72</v>
      </c>
      <c r="I64" s="174"/>
      <c r="J64" s="174" t="s">
        <v>248</v>
      </c>
      <c r="K64" s="175" t="s">
        <v>248</v>
      </c>
      <c r="L64" s="175"/>
      <c r="M64" s="176"/>
      <c r="N64" s="166"/>
    </row>
    <row r="65" spans="1:14" x14ac:dyDescent="0.25">
      <c r="A65" s="177" t="s">
        <v>242</v>
      </c>
      <c r="B65" s="176">
        <v>92</v>
      </c>
      <c r="C65" s="169">
        <v>10105092006</v>
      </c>
      <c r="D65" s="170"/>
      <c r="E65" s="171" t="s">
        <v>142</v>
      </c>
      <c r="F65" s="172">
        <v>38919</v>
      </c>
      <c r="G65" s="173" t="s">
        <v>26</v>
      </c>
      <c r="H65" s="76" t="s">
        <v>69</v>
      </c>
      <c r="I65" s="174"/>
      <c r="J65" s="174" t="s">
        <v>248</v>
      </c>
      <c r="K65" s="175" t="s">
        <v>248</v>
      </c>
      <c r="L65" s="175"/>
      <c r="M65" s="176"/>
      <c r="N65" s="166"/>
    </row>
    <row r="66" spans="1:14" x14ac:dyDescent="0.25">
      <c r="A66" s="177" t="s">
        <v>242</v>
      </c>
      <c r="B66" s="176">
        <v>93</v>
      </c>
      <c r="C66" s="169">
        <v>10115074720</v>
      </c>
      <c r="D66" s="170"/>
      <c r="E66" s="171" t="s">
        <v>143</v>
      </c>
      <c r="F66" s="172">
        <v>39052</v>
      </c>
      <c r="G66" s="173" t="s">
        <v>35</v>
      </c>
      <c r="H66" s="76" t="s">
        <v>69</v>
      </c>
      <c r="I66" s="174"/>
      <c r="J66" s="174" t="s">
        <v>248</v>
      </c>
      <c r="K66" s="175" t="s">
        <v>248</v>
      </c>
      <c r="L66" s="175"/>
      <c r="M66" s="176"/>
      <c r="N66" s="166"/>
    </row>
    <row r="67" spans="1:14" x14ac:dyDescent="0.25">
      <c r="A67" s="177" t="s">
        <v>242</v>
      </c>
      <c r="B67" s="176">
        <v>95</v>
      </c>
      <c r="C67" s="169">
        <v>10101512403</v>
      </c>
      <c r="D67" s="170"/>
      <c r="E67" s="171" t="s">
        <v>161</v>
      </c>
      <c r="F67" s="172">
        <v>38681</v>
      </c>
      <c r="G67" s="173" t="s">
        <v>44</v>
      </c>
      <c r="H67" s="76" t="s">
        <v>162</v>
      </c>
      <c r="I67" s="174"/>
      <c r="J67" s="174" t="s">
        <v>248</v>
      </c>
      <c r="K67" s="175" t="s">
        <v>248</v>
      </c>
      <c r="L67" s="175"/>
      <c r="M67" s="176"/>
      <c r="N67" s="166"/>
    </row>
    <row r="68" spans="1:14" x14ac:dyDescent="0.25">
      <c r="A68" s="177" t="s">
        <v>242</v>
      </c>
      <c r="B68" s="176">
        <v>96</v>
      </c>
      <c r="C68" s="169">
        <v>10116019559</v>
      </c>
      <c r="D68" s="170"/>
      <c r="E68" s="171" t="s">
        <v>164</v>
      </c>
      <c r="F68" s="172">
        <v>38553</v>
      </c>
      <c r="G68" s="173" t="s">
        <v>44</v>
      </c>
      <c r="H68" s="76" t="s">
        <v>162</v>
      </c>
      <c r="I68" s="174"/>
      <c r="J68" s="174" t="s">
        <v>248</v>
      </c>
      <c r="K68" s="175" t="s">
        <v>248</v>
      </c>
      <c r="L68" s="175"/>
      <c r="M68" s="176"/>
      <c r="N68" s="166"/>
    </row>
    <row r="69" spans="1:14" x14ac:dyDescent="0.25">
      <c r="A69" s="177" t="s">
        <v>242</v>
      </c>
      <c r="B69" s="176">
        <v>99</v>
      </c>
      <c r="C69" s="169">
        <v>10113101576</v>
      </c>
      <c r="D69" s="170"/>
      <c r="E69" s="171" t="s">
        <v>194</v>
      </c>
      <c r="F69" s="172">
        <v>38911</v>
      </c>
      <c r="G69" s="173" t="s">
        <v>44</v>
      </c>
      <c r="H69" s="76" t="s">
        <v>190</v>
      </c>
      <c r="I69" s="174"/>
      <c r="J69" s="174" t="s">
        <v>248</v>
      </c>
      <c r="K69" s="175" t="s">
        <v>248</v>
      </c>
      <c r="L69" s="175"/>
      <c r="M69" s="176"/>
      <c r="N69" s="166"/>
    </row>
    <row r="70" spans="1:14" x14ac:dyDescent="0.25">
      <c r="A70" s="177" t="s">
        <v>242</v>
      </c>
      <c r="B70" s="176">
        <v>100</v>
      </c>
      <c r="C70" s="169">
        <v>10104984595</v>
      </c>
      <c r="D70" s="170"/>
      <c r="E70" s="171" t="s">
        <v>197</v>
      </c>
      <c r="F70" s="172">
        <v>38614</v>
      </c>
      <c r="G70" s="173" t="s">
        <v>35</v>
      </c>
      <c r="H70" s="76" t="s">
        <v>190</v>
      </c>
      <c r="I70" s="174"/>
      <c r="J70" s="174"/>
      <c r="K70" s="175"/>
      <c r="L70" s="175"/>
      <c r="M70" s="176"/>
      <c r="N70" s="166"/>
    </row>
    <row r="71" spans="1:14" x14ac:dyDescent="0.25">
      <c r="A71" s="177" t="s">
        <v>242</v>
      </c>
      <c r="B71" s="176">
        <v>101</v>
      </c>
      <c r="C71" s="169">
        <v>10096563682</v>
      </c>
      <c r="D71" s="170"/>
      <c r="E71" s="171" t="s">
        <v>198</v>
      </c>
      <c r="F71" s="172">
        <v>38570</v>
      </c>
      <c r="G71" s="173" t="s">
        <v>35</v>
      </c>
      <c r="H71" s="76" t="s">
        <v>190</v>
      </c>
      <c r="I71" s="174"/>
      <c r="J71" s="174"/>
      <c r="K71" s="175"/>
      <c r="L71" s="175"/>
      <c r="M71" s="176"/>
      <c r="N71" s="166"/>
    </row>
    <row r="72" spans="1:14" x14ac:dyDescent="0.25">
      <c r="A72" s="177" t="s">
        <v>242</v>
      </c>
      <c r="B72" s="176">
        <v>102</v>
      </c>
      <c r="C72" s="169">
        <v>10094522642</v>
      </c>
      <c r="D72" s="170"/>
      <c r="E72" s="171" t="s">
        <v>199</v>
      </c>
      <c r="F72" s="172">
        <v>38898</v>
      </c>
      <c r="G72" s="173" t="s">
        <v>35</v>
      </c>
      <c r="H72" s="76" t="s">
        <v>190</v>
      </c>
      <c r="I72" s="174"/>
      <c r="J72" s="174"/>
      <c r="K72" s="175"/>
      <c r="L72" s="175"/>
      <c r="M72" s="176"/>
      <c r="N72" s="166"/>
    </row>
    <row r="73" spans="1:14" x14ac:dyDescent="0.25">
      <c r="A73" s="177" t="s">
        <v>242</v>
      </c>
      <c r="B73" s="176">
        <v>108</v>
      </c>
      <c r="C73" s="169">
        <v>10094072200</v>
      </c>
      <c r="D73" s="170"/>
      <c r="E73" s="171" t="s">
        <v>213</v>
      </c>
      <c r="F73" s="172">
        <v>38782</v>
      </c>
      <c r="G73" s="173" t="s">
        <v>44</v>
      </c>
      <c r="H73" s="76" t="s">
        <v>203</v>
      </c>
      <c r="I73" s="174"/>
      <c r="J73" s="174"/>
      <c r="K73" s="175"/>
      <c r="L73" s="175"/>
      <c r="M73" s="176"/>
      <c r="N73" s="166"/>
    </row>
    <row r="74" spans="1:14" x14ac:dyDescent="0.25">
      <c r="A74" s="177" t="s">
        <v>242</v>
      </c>
      <c r="B74" s="176">
        <v>109</v>
      </c>
      <c r="C74" s="169">
        <v>10104442914</v>
      </c>
      <c r="D74" s="170"/>
      <c r="E74" s="171" t="s">
        <v>218</v>
      </c>
      <c r="F74" s="172">
        <v>38437</v>
      </c>
      <c r="G74" s="173" t="s">
        <v>44</v>
      </c>
      <c r="H74" s="76" t="s">
        <v>216</v>
      </c>
      <c r="I74" s="174"/>
      <c r="J74" s="174"/>
      <c r="K74" s="175"/>
      <c r="L74" s="175"/>
      <c r="M74" s="176"/>
      <c r="N74" s="166"/>
    </row>
    <row r="75" spans="1:14" x14ac:dyDescent="0.25">
      <c r="A75" s="177" t="s">
        <v>242</v>
      </c>
      <c r="B75" s="176">
        <v>114</v>
      </c>
      <c r="C75" s="169">
        <v>10078945149</v>
      </c>
      <c r="D75" s="170"/>
      <c r="E75" s="171" t="s">
        <v>228</v>
      </c>
      <c r="F75" s="172">
        <v>38417</v>
      </c>
      <c r="G75" s="173" t="s">
        <v>35</v>
      </c>
      <c r="H75" s="76" t="s">
        <v>229</v>
      </c>
      <c r="I75" s="174"/>
      <c r="J75" s="174"/>
      <c r="K75" s="175"/>
      <c r="L75" s="175"/>
      <c r="M75" s="176"/>
      <c r="N75" s="166"/>
    </row>
    <row r="76" spans="1:14" ht="14.4" thickBot="1" x14ac:dyDescent="0.3">
      <c r="A76" s="183" t="s">
        <v>242</v>
      </c>
      <c r="B76" s="191">
        <v>117</v>
      </c>
      <c r="C76" s="209">
        <v>10101387010</v>
      </c>
      <c r="D76" s="210"/>
      <c r="E76" s="211" t="s">
        <v>84</v>
      </c>
      <c r="F76" s="212">
        <v>38387</v>
      </c>
      <c r="G76" s="213" t="s">
        <v>26</v>
      </c>
      <c r="H76" s="204" t="s">
        <v>25</v>
      </c>
      <c r="I76" s="189"/>
      <c r="J76" s="189"/>
      <c r="K76" s="190"/>
      <c r="L76" s="190"/>
      <c r="M76" s="191"/>
      <c r="N76" s="192"/>
    </row>
    <row r="77" spans="1:14" ht="9" customHeight="1" thickTop="1" thickBot="1" x14ac:dyDescent="0.35">
      <c r="A77" s="80"/>
      <c r="B77" s="199"/>
      <c r="C77" s="199"/>
      <c r="D77" s="200"/>
      <c r="E77" s="201"/>
      <c r="F77" s="202"/>
      <c r="G77" s="203"/>
      <c r="H77" s="202"/>
      <c r="I77" s="153"/>
      <c r="J77" s="153"/>
      <c r="K77" s="48"/>
      <c r="L77" s="48"/>
      <c r="M77" s="153"/>
      <c r="N77" s="153"/>
    </row>
    <row r="78" spans="1:14" ht="15" thickTop="1" x14ac:dyDescent="0.25">
      <c r="A78" s="142" t="s">
        <v>5</v>
      </c>
      <c r="B78" s="143"/>
      <c r="C78" s="143"/>
      <c r="D78" s="143"/>
      <c r="E78" s="143"/>
      <c r="F78" s="143"/>
      <c r="G78" s="143"/>
      <c r="H78" s="143" t="s">
        <v>6</v>
      </c>
      <c r="I78" s="143"/>
      <c r="J78" s="143"/>
      <c r="K78" s="143"/>
      <c r="L78" s="143"/>
      <c r="M78" s="143"/>
      <c r="N78" s="152"/>
    </row>
    <row r="79" spans="1:14" ht="14.4" x14ac:dyDescent="0.25">
      <c r="A79" s="219" t="s">
        <v>267</v>
      </c>
      <c r="B79" s="8"/>
      <c r="C79" s="103"/>
      <c r="D79" s="8"/>
      <c r="E79" s="31"/>
      <c r="F79" s="51"/>
      <c r="G79" s="57"/>
      <c r="H79" s="39" t="s">
        <v>36</v>
      </c>
      <c r="I79" s="198">
        <v>16</v>
      </c>
      <c r="J79" s="51"/>
      <c r="K79" s="52"/>
      <c r="L79" s="105"/>
      <c r="M79" s="49" t="s">
        <v>34</v>
      </c>
      <c r="N79" s="196">
        <f>COUNTIF(G23:G76,"ЗМС")</f>
        <v>0</v>
      </c>
    </row>
    <row r="80" spans="1:14" ht="14.4" x14ac:dyDescent="0.25">
      <c r="A80" s="219" t="s">
        <v>268</v>
      </c>
      <c r="B80" s="8"/>
      <c r="C80" s="104"/>
      <c r="D80" s="8"/>
      <c r="E80" s="31"/>
      <c r="F80" s="58"/>
      <c r="G80" s="59"/>
      <c r="H80" s="40" t="s">
        <v>29</v>
      </c>
      <c r="I80" s="198">
        <f>I81+I86</f>
        <v>54</v>
      </c>
      <c r="J80" s="53"/>
      <c r="K80" s="54"/>
      <c r="M80" s="49" t="s">
        <v>22</v>
      </c>
      <c r="N80" s="196">
        <f>COUNTIF(G23:G76,"МСМК")</f>
        <v>0</v>
      </c>
    </row>
    <row r="81" spans="1:14" ht="14.4" x14ac:dyDescent="0.25">
      <c r="A81" s="219" t="s">
        <v>269</v>
      </c>
      <c r="B81" s="8"/>
      <c r="C81" s="95"/>
      <c r="D81" s="8"/>
      <c r="E81" s="31"/>
      <c r="F81" s="58"/>
      <c r="G81" s="59"/>
      <c r="H81" s="40" t="s">
        <v>30</v>
      </c>
      <c r="I81" s="198">
        <f>I82+I84+I85+I83</f>
        <v>32</v>
      </c>
      <c r="J81" s="53"/>
      <c r="K81" s="54"/>
      <c r="M81" s="49" t="s">
        <v>26</v>
      </c>
      <c r="N81" s="196">
        <f>COUNTIF(G23:G76,"МС")</f>
        <v>7</v>
      </c>
    </row>
    <row r="82" spans="1:14" ht="14.4" x14ac:dyDescent="0.25">
      <c r="A82" s="219" t="s">
        <v>270</v>
      </c>
      <c r="B82" s="8"/>
      <c r="C82" s="95"/>
      <c r="D82" s="8"/>
      <c r="E82" s="31"/>
      <c r="F82" s="58"/>
      <c r="G82" s="59"/>
      <c r="H82" s="40" t="s">
        <v>31</v>
      </c>
      <c r="I82" s="198">
        <f>COUNT(A18:A76)</f>
        <v>30</v>
      </c>
      <c r="J82" s="53"/>
      <c r="K82" s="54"/>
      <c r="M82" s="49" t="s">
        <v>35</v>
      </c>
      <c r="N82" s="196">
        <f>COUNTIF(G23:G76,"КМС")</f>
        <v>31</v>
      </c>
    </row>
    <row r="83" spans="1:14" ht="14.4" x14ac:dyDescent="0.25">
      <c r="A83" s="81"/>
      <c r="B83" s="8"/>
      <c r="C83" s="95"/>
      <c r="D83" s="8"/>
      <c r="E83" s="31"/>
      <c r="F83" s="58"/>
      <c r="G83" s="59"/>
      <c r="H83" s="40" t="s">
        <v>45</v>
      </c>
      <c r="I83" s="198">
        <f>COUNTIF(A26:A76,"ЛИМ")</f>
        <v>0</v>
      </c>
      <c r="J83" s="53"/>
      <c r="K83" s="54"/>
      <c r="M83" s="49" t="s">
        <v>44</v>
      </c>
      <c r="N83" s="196">
        <f>COUNTIF(G23:G76,"1 СР")</f>
        <v>16</v>
      </c>
    </row>
    <row r="84" spans="1:14" x14ac:dyDescent="0.25">
      <c r="A84" s="81"/>
      <c r="B84" s="8"/>
      <c r="C84" s="8"/>
      <c r="D84" s="8"/>
      <c r="E84" s="31"/>
      <c r="F84" s="58"/>
      <c r="G84" s="59"/>
      <c r="H84" s="40" t="s">
        <v>32</v>
      </c>
      <c r="I84" s="198">
        <f>COUNTIF(A26:A76,"НФ")</f>
        <v>2</v>
      </c>
      <c r="J84" s="53"/>
      <c r="K84" s="54"/>
      <c r="M84" s="49" t="s">
        <v>261</v>
      </c>
      <c r="N84" s="197">
        <f>COUNTIF(G23:G76,"2 СР")</f>
        <v>0</v>
      </c>
    </row>
    <row r="85" spans="1:14" x14ac:dyDescent="0.25">
      <c r="A85" s="81"/>
      <c r="B85" s="8"/>
      <c r="C85" s="8"/>
      <c r="D85" s="8"/>
      <c r="E85" s="31"/>
      <c r="F85" s="58"/>
      <c r="G85" s="59"/>
      <c r="H85" s="40" t="s">
        <v>37</v>
      </c>
      <c r="I85" s="198">
        <f>COUNTIF(A26:A76,"ДСКВ")</f>
        <v>0</v>
      </c>
      <c r="J85" s="53"/>
      <c r="K85" s="54"/>
      <c r="M85" s="49" t="s">
        <v>262</v>
      </c>
      <c r="N85" s="197">
        <f>COUNTIF(G23:G76,"3 СР")</f>
        <v>0</v>
      </c>
    </row>
    <row r="86" spans="1:14" x14ac:dyDescent="0.25">
      <c r="A86" s="81"/>
      <c r="B86" s="8"/>
      <c r="C86" s="8"/>
      <c r="D86" s="8"/>
      <c r="E86" s="31"/>
      <c r="F86" s="60"/>
      <c r="G86" s="61"/>
      <c r="H86" s="40" t="s">
        <v>33</v>
      </c>
      <c r="I86" s="198">
        <f>COUNTIF(A26:A76,"НС")</f>
        <v>22</v>
      </c>
      <c r="J86" s="55"/>
      <c r="K86" s="56"/>
      <c r="L86" s="106"/>
      <c r="M86" s="49"/>
      <c r="N86" s="41"/>
    </row>
    <row r="87" spans="1:14" ht="9.75" customHeight="1" x14ac:dyDescent="0.25">
      <c r="A87" s="58"/>
      <c r="N87" s="19"/>
    </row>
    <row r="88" spans="1:14" ht="15.6" x14ac:dyDescent="0.25">
      <c r="A88" s="144" t="s">
        <v>3</v>
      </c>
      <c r="B88" s="134"/>
      <c r="C88" s="134"/>
      <c r="D88" s="134"/>
      <c r="E88" s="134"/>
      <c r="F88" s="134" t="s">
        <v>13</v>
      </c>
      <c r="G88" s="134"/>
      <c r="H88" s="134"/>
      <c r="I88" s="134"/>
      <c r="J88" s="134" t="s">
        <v>4</v>
      </c>
      <c r="K88" s="134"/>
      <c r="L88" s="134"/>
      <c r="M88" s="134"/>
      <c r="N88" s="145"/>
    </row>
    <row r="89" spans="1:14" x14ac:dyDescent="0.25">
      <c r="A89" s="147"/>
      <c r="B89" s="120"/>
      <c r="C89" s="120"/>
      <c r="D89" s="120"/>
      <c r="E89" s="120"/>
      <c r="F89" s="120"/>
      <c r="G89" s="135"/>
      <c r="H89" s="135"/>
      <c r="I89" s="135"/>
      <c r="J89" s="135"/>
      <c r="K89" s="135"/>
      <c r="L89" s="135"/>
      <c r="M89" s="135"/>
      <c r="N89" s="148"/>
    </row>
    <row r="90" spans="1:14" x14ac:dyDescent="0.25">
      <c r="A90" s="82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62"/>
    </row>
    <row r="91" spans="1:14" x14ac:dyDescent="0.25">
      <c r="A91" s="82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62"/>
    </row>
    <row r="92" spans="1:14" x14ac:dyDescent="0.25">
      <c r="A92" s="82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62"/>
    </row>
    <row r="93" spans="1:14" x14ac:dyDescent="0.25">
      <c r="A93" s="82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62"/>
    </row>
    <row r="94" spans="1:14" x14ac:dyDescent="0.25">
      <c r="A94" s="147"/>
      <c r="B94" s="120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49"/>
    </row>
    <row r="95" spans="1:14" x14ac:dyDescent="0.25">
      <c r="A95" s="147"/>
      <c r="B95" s="120"/>
      <c r="C95" s="120"/>
      <c r="D95" s="120"/>
      <c r="E95" s="120"/>
      <c r="F95" s="120"/>
      <c r="G95" s="130"/>
      <c r="H95" s="130"/>
      <c r="I95" s="130"/>
      <c r="J95" s="130"/>
      <c r="K95" s="130"/>
      <c r="L95" s="130"/>
      <c r="M95" s="130"/>
      <c r="N95" s="150"/>
    </row>
    <row r="96" spans="1:14" ht="16.2" thickBot="1" x14ac:dyDescent="0.3">
      <c r="A96" s="151"/>
      <c r="B96" s="132"/>
      <c r="C96" s="132"/>
      <c r="D96" s="132"/>
      <c r="E96" s="132"/>
      <c r="F96" s="132" t="s">
        <v>79</v>
      </c>
      <c r="G96" s="132"/>
      <c r="H96" s="132"/>
      <c r="I96" s="132"/>
      <c r="J96" s="132" t="s">
        <v>159</v>
      </c>
      <c r="K96" s="132"/>
      <c r="L96" s="132"/>
      <c r="M96" s="132"/>
      <c r="N96" s="146"/>
    </row>
    <row r="97" spans="1:9" ht="14.4" thickTop="1" x14ac:dyDescent="0.25">
      <c r="A97" s="58"/>
    </row>
    <row r="98" spans="1:9" x14ac:dyDescent="0.25">
      <c r="A98" s="58"/>
    </row>
    <row r="99" spans="1:9" x14ac:dyDescent="0.25">
      <c r="A99" s="58"/>
    </row>
    <row r="100" spans="1:9" x14ac:dyDescent="0.25">
      <c r="I100"/>
    </row>
    <row r="101" spans="1:9" x14ac:dyDescent="0.25">
      <c r="I101"/>
    </row>
    <row r="102" spans="1:9" x14ac:dyDescent="0.25">
      <c r="I102"/>
    </row>
    <row r="103" spans="1:9" x14ac:dyDescent="0.25">
      <c r="I103"/>
    </row>
    <row r="104" spans="1:9" x14ac:dyDescent="0.25">
      <c r="I104"/>
    </row>
    <row r="105" spans="1:9" x14ac:dyDescent="0.25">
      <c r="I105"/>
    </row>
  </sheetData>
  <sortState xmlns:xlrd2="http://schemas.microsoft.com/office/spreadsheetml/2017/richdata2" ref="A23:O52">
    <sortCondition ref="I23:I52"/>
  </sortState>
  <mergeCells count="41">
    <mergeCell ref="A12:N12"/>
    <mergeCell ref="A1:N1"/>
    <mergeCell ref="A2:N2"/>
    <mergeCell ref="A3:N3"/>
    <mergeCell ref="A4:N4"/>
    <mergeCell ref="A5:N5"/>
    <mergeCell ref="A6:N6"/>
    <mergeCell ref="A7:N7"/>
    <mergeCell ref="A8:N8"/>
    <mergeCell ref="A9:N9"/>
    <mergeCell ref="A10:N10"/>
    <mergeCell ref="A11:N11"/>
    <mergeCell ref="A15:H15"/>
    <mergeCell ref="A21:A22"/>
    <mergeCell ref="B21:B22"/>
    <mergeCell ref="C21:C22"/>
    <mergeCell ref="D21:D22"/>
    <mergeCell ref="E21:E22"/>
    <mergeCell ref="F21:F22"/>
    <mergeCell ref="G21:G22"/>
    <mergeCell ref="H21:H22"/>
    <mergeCell ref="A94:F94"/>
    <mergeCell ref="G94:N94"/>
    <mergeCell ref="I21:I22"/>
    <mergeCell ref="J21:J22"/>
    <mergeCell ref="K21:K22"/>
    <mergeCell ref="M21:M22"/>
    <mergeCell ref="N21:N22"/>
    <mergeCell ref="A78:G78"/>
    <mergeCell ref="H78:N78"/>
    <mergeCell ref="A88:E88"/>
    <mergeCell ref="F88:I88"/>
    <mergeCell ref="J88:N88"/>
    <mergeCell ref="A89:F89"/>
    <mergeCell ref="G89:N89"/>
    <mergeCell ref="L21:L22"/>
    <mergeCell ref="A95:F95"/>
    <mergeCell ref="G95:N95"/>
    <mergeCell ref="A96:E96"/>
    <mergeCell ref="F96:I96"/>
    <mergeCell ref="J96:N96"/>
  </mergeCells>
  <phoneticPr fontId="26" type="noConversion"/>
  <conditionalFormatting sqref="B1 B6:B7 B9:B11 B13:B1048576">
    <cfRule type="duplicateValues" dxfId="4" priority="4"/>
  </conditionalFormatting>
  <conditionalFormatting sqref="B1:B1048576">
    <cfRule type="duplicateValues" dxfId="3" priority="5"/>
  </conditionalFormatting>
  <conditionalFormatting sqref="B2">
    <cfRule type="duplicateValues" dxfId="2" priority="3"/>
  </conditionalFormatting>
  <conditionalFormatting sqref="B3">
    <cfRule type="duplicateValues" dxfId="1" priority="2"/>
  </conditionalFormatting>
  <conditionalFormatting sqref="B4">
    <cfRule type="duplicateValues" dxfId="0" priority="1"/>
  </conditionalFormatting>
  <printOptions horizontalCentered="1"/>
  <pageMargins left="0.39370078740157483" right="0.39370078740157483" top="0.98425196850393704" bottom="0.55118110236220474" header="0.31496062992125984" footer="0.31496062992125984"/>
  <pageSetup paperSize="9" scale="54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База спортсменов</vt:lpstr>
      <vt:lpstr>групповая гонка ж 19.04</vt:lpstr>
      <vt:lpstr>групповая гонка ю 19.04</vt:lpstr>
      <vt:lpstr>групповая гонка ж 20.04</vt:lpstr>
      <vt:lpstr>групповая гонка ю 20.04</vt:lpstr>
      <vt:lpstr>'групповая гонка ж 19.04'!Заголовки_для_печати</vt:lpstr>
      <vt:lpstr>'групповая гонка ж 20.04'!Заголовки_для_печати</vt:lpstr>
      <vt:lpstr>'групповая гонка ю 19.04'!Заголовки_для_печати</vt:lpstr>
      <vt:lpstr>'групповая гонка ю 20.04'!Заголовки_для_печати</vt:lpstr>
      <vt:lpstr>'База спортсменов'!Область_печати</vt:lpstr>
      <vt:lpstr>'групповая гонка ж 19.04'!Область_печати</vt:lpstr>
      <vt:lpstr>'групповая гонка ж 20.04'!Область_печати</vt:lpstr>
      <vt:lpstr>'групповая гонка ю 19.04'!Область_печати</vt:lpstr>
      <vt:lpstr>'групповая гонка ю 20.04'!Область_печати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2023-04-20T12:45:21Z</cp:lastPrinted>
  <dcterms:created xsi:type="dcterms:W3CDTF">1996-10-08T23:32:33Z</dcterms:created>
  <dcterms:modified xsi:type="dcterms:W3CDTF">2023-04-21T15:04:07Z</dcterms:modified>
</cp:coreProperties>
</file>