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0 этап\Протоколы ФВСР\Классик 12 октября\"/>
    </mc:Choice>
  </mc:AlternateContent>
  <xr:revisionPtr revIDLastSave="0" documentId="13_ncr:1_{7B0BC9C9-665E-4DA2-9ABE-219D30C6FF92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7" r:id="rId1"/>
  </sheets>
  <definedNames>
    <definedName name="_xlnm._FilterDatabase" localSheetId="0" hidden="1">КЛАССИК!$A$22:$G$22</definedName>
  </definedNames>
  <calcPr calcId="191029"/>
</workbook>
</file>

<file path=xl/calcChain.xml><?xml version="1.0" encoding="utf-8"?>
<calcChain xmlns="http://schemas.openxmlformats.org/spreadsheetml/2006/main">
  <c r="K40" i="127" l="1"/>
  <c r="I51" i="127" l="1"/>
  <c r="E51" i="127"/>
  <c r="A51" i="127"/>
  <c r="K43" i="127"/>
  <c r="H43" i="127"/>
  <c r="K42" i="127"/>
  <c r="H42" i="127"/>
  <c r="K41" i="127"/>
  <c r="H41" i="127"/>
  <c r="H40" i="127"/>
  <c r="K39" i="127"/>
  <c r="K38" i="127"/>
  <c r="K37" i="127"/>
  <c r="H37" i="127" a="1"/>
  <c r="H37" i="127" s="1"/>
  <c r="H39" i="127" l="1"/>
  <c r="H38" i="127" s="1"/>
</calcChain>
</file>

<file path=xl/sharedStrings.xml><?xml version="1.0" encoding="utf-8"?>
<sst xmlns="http://schemas.openxmlformats.org/spreadsheetml/2006/main" count="140" uniqueCount="121">
  <si>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</si>
  <si>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</si>
  <si>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</si>
  <si>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</si>
  <si>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</si>
  <si>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</si>
  <si>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</si>
  <si>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</si>
  <si>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</si>
  <si>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</si>
  <si>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</si>
  <si>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</si>
  <si>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</si>
  <si>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</si>
  <si>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</si>
  <si>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</si>
  <si>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</si>
  <si>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</si>
  <si>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</si>
  <si>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</si>
  <si>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</si>
  <si>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</si>
  <si>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</si>
  <si>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</si>
  <si>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</si>
  <si>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</si>
  <si>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</si>
  <si>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</si>
  <si>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</si>
  <si>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</si>
  <si>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</si>
  <si>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</si>
  <si>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</si>
  <si>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</si>
  <si>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</si>
  <si>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</si>
  <si>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</si>
  <si>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</si>
  <si>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</si>
  <si>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</si>
  <si>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</si>
  <si>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</si>
  <si>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</si>
  <si>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</si>
  <si>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</si>
  <si>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</si>
  <si>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КОЧЕТКОВ Д.А. (ВК, г. Саранск)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</si>
  <si>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</si>
  <si>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</si>
  <si>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</si>
  <si>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</si>
  <si>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</si>
  <si>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</si>
  <si>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</si>
  <si>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</si>
  <si>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</si>
  <si>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</si>
  <si>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Юниоры 17-18 лет</t>
  </si>
  <si>
    <t>БОЧАНОВ В.А.(ВК, г.Омск)</t>
  </si>
  <si>
    <t>МЯГКОВА Е.А.(IК, г. Саранск)</t>
  </si>
  <si>
    <t>№ ВРВС: 0080011611Я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</si>
  <si>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10м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</si>
  <si>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30м</t>
    </r>
  </si>
  <si>
    <t>№ ЕКП 2024: 2008130021019389</t>
  </si>
  <si>
    <t>ЧЕРНЫШОВ М.Ю. (г.Пенза)</t>
  </si>
  <si>
    <t>ДАТА ПРОВЕДЕНИЯ: 12 октября 2024г.</t>
  </si>
  <si>
    <t>876</t>
  </si>
  <si>
    <t>10080506950</t>
  </si>
  <si>
    <t>Девяткин Илья</t>
  </si>
  <si>
    <t>22.09.2007</t>
  </si>
  <si>
    <t>Москва</t>
  </si>
  <si>
    <t>65</t>
  </si>
  <si>
    <t>10091230302</t>
  </si>
  <si>
    <t>Каплин Роман</t>
  </si>
  <si>
    <t>26.12.2006</t>
  </si>
  <si>
    <t>Мордовия</t>
  </si>
  <si>
    <t>604</t>
  </si>
  <si>
    <t>10112972850</t>
  </si>
  <si>
    <t>Сабусов Егор</t>
  </si>
  <si>
    <t>22.12.2007</t>
  </si>
  <si>
    <t>Московская обл.</t>
  </si>
  <si>
    <t>53</t>
  </si>
  <si>
    <t>10090412771</t>
  </si>
  <si>
    <t>Ошкин Максим</t>
  </si>
  <si>
    <t>02.11.2006</t>
  </si>
  <si>
    <t>11</t>
  </si>
  <si>
    <t>10058962240</t>
  </si>
  <si>
    <t>Юрасов Артём</t>
  </si>
  <si>
    <t>03.10.2006</t>
  </si>
  <si>
    <t>Пензенская обл.</t>
  </si>
  <si>
    <t>68</t>
  </si>
  <si>
    <t>10076197625</t>
  </si>
  <si>
    <t>Котельников Никита</t>
  </si>
  <si>
    <t>23.12.2007</t>
  </si>
  <si>
    <t>116</t>
  </si>
  <si>
    <t>10076514489</t>
  </si>
  <si>
    <t>Стефанович Георгий</t>
  </si>
  <si>
    <t>03.01.2007</t>
  </si>
  <si>
    <t>315</t>
  </si>
  <si>
    <t>10117747876</t>
  </si>
  <si>
    <t>Гладков Григорий</t>
  </si>
  <si>
    <t>19.08.2006</t>
  </si>
  <si>
    <t>Омская обл.</t>
  </si>
  <si>
    <t>683</t>
  </si>
  <si>
    <t>10112968810</t>
  </si>
  <si>
    <t>Скакодуб Алексей</t>
  </si>
  <si>
    <t>26.04.2007</t>
  </si>
  <si>
    <t>164</t>
  </si>
  <si>
    <t>10089460959</t>
  </si>
  <si>
    <t>Кузьмин Денис</t>
  </si>
  <si>
    <t>27.06.2006</t>
  </si>
  <si>
    <t>102</t>
  </si>
  <si>
    <t>10156274155</t>
  </si>
  <si>
    <t>Файрушин Данияр</t>
  </si>
  <si>
    <t>15.09.2007</t>
  </si>
  <si>
    <t>Республика Башкортостан</t>
  </si>
  <si>
    <t>111</t>
  </si>
  <si>
    <t>10088936149</t>
  </si>
  <si>
    <t>Пустовалов Егор</t>
  </si>
  <si>
    <t>13.02.2006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</si>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</sst>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0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0" fontId="11" fillId="0" borderId="28" xfId="2" applyFont="1" applyBorder="1" applyAlignment="1">
      <alignment horizontal="right" vertical="center" wrapText="1"/>
    </xf>
    <xf numFmtId="0" fontId="11" fillId="0" borderId="29" xfId="2" applyFont="1" applyBorder="1" applyAlignment="1">
      <alignment horizontal="right" vertical="center" wrapText="1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21" fillId="0" borderId="28" xfId="8" applyFont="1" applyBorder="1" applyAlignment="1">
      <alignment horizontal="left" vertical="center" wrapText="1"/>
    </xf>
    <xf numFmtId="164" fontId="21" fillId="0" borderId="32" xfId="2" applyNumberFormat="1" applyFont="1" applyBorder="1" applyAlignment="1">
      <alignment horizontal="left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40" xfId="8" applyFont="1" applyFill="1" applyBorder="1" applyAlignment="1">
      <alignment horizontal="center" vertical="center" wrapText="1"/>
    </xf>
    <xf numFmtId="14" fontId="17" fillId="2" borderId="40" xfId="8" applyNumberFormat="1" applyFont="1" applyFill="1" applyBorder="1" applyAlignment="1">
      <alignment horizontal="center" vertical="center" wrapText="1"/>
    </xf>
    <xf numFmtId="0" fontId="17" fillId="2" borderId="41" xfId="8" applyFont="1" applyFill="1" applyBorder="1" applyAlignment="1">
      <alignment horizontal="center" vertical="center" wrapText="1"/>
    </xf>
    <xf numFmtId="0" fontId="17" fillId="2" borderId="42" xfId="8" applyFont="1" applyFill="1" applyBorder="1" applyAlignment="1">
      <alignment horizontal="center" vertical="center" wrapText="1"/>
    </xf>
    <xf numFmtId="0" fontId="9" fillId="0" borderId="22" xfId="2" applyFont="1" applyBorder="1" applyAlignment="1">
      <alignment vertical="center"/>
    </xf>
    <xf numFmtId="14" fontId="17" fillId="2" borderId="43" xfId="8" applyNumberFormat="1" applyFont="1" applyFill="1" applyBorder="1" applyAlignment="1">
      <alignment horizontal="center" vertical="center" wrapText="1"/>
    </xf>
    <xf numFmtId="14" fontId="17" fillId="2" borderId="37" xfId="8" applyNumberFormat="1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horizontal="center"/>
    </xf>
    <xf numFmtId="165" fontId="14" fillId="0" borderId="38" xfId="2" applyNumberFormat="1" applyFont="1" applyBorder="1" applyAlignment="1">
      <alignment vertical="center"/>
    </xf>
    <xf numFmtId="165" fontId="14" fillId="0" borderId="39" xfId="2" applyNumberFormat="1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0" fontId="14" fillId="0" borderId="39" xfId="2" applyFont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horizontal="center" vertical="center" wrapText="1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7" fillId="2" borderId="44" xfId="2" applyFont="1" applyFill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53340</xdr:rowOff>
    </xdr:from>
    <xdr:to>
      <xdr:col>2</xdr:col>
      <xdr:colOff>37677</xdr:colOff>
      <xdr:row>3</xdr:row>
      <xdr:rowOff>233257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03D0FAF-3EAF-4AA4-932F-D46FC70ED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5334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view="pageBreakPreview" topLeftCell="A22" zoomScale="115" zoomScaleNormal="100" zoomScaleSheetLayoutView="115" workbookViewId="0">
      <selection activeCell="G28" sqref="G28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3.5546875" style="2" customWidth="1"/>
    <col min="5" max="5" width="11.6640625" style="14" customWidth="1"/>
    <col min="6" max="6" width="10.33203125" style="2" customWidth="1"/>
    <col min="7" max="7" width="31.109375" style="2" customWidth="1"/>
    <col min="8" max="9" width="15.3320312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01" t="s">
        <v>28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ht="21" x14ac:dyDescent="0.25">
      <c r="A2" s="101" t="s">
        <v>27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ht="21" x14ac:dyDescent="0.25">
      <c r="A3" s="101" t="s">
        <v>51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 ht="21" x14ac:dyDescent="0.25">
      <c r="A4" s="101" t="s">
        <v>52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 ht="21" x14ac:dyDescent="0.25">
      <c r="A5" s="101" t="s">
        <v>53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1" ht="28.8" x14ac:dyDescent="0.25">
      <c r="A6" s="102" t="s">
        <v>50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1" ht="21" x14ac:dyDescent="0.25">
      <c r="A7" s="103" t="s">
        <v>11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</row>
    <row r="8" spans="1:11" ht="21.6" thickBot="1" x14ac:dyDescent="0.3">
      <c r="A8" s="104" t="s">
        <v>24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</row>
    <row r="9" spans="1:11" ht="18.600000000000001" thickTop="1" x14ac:dyDescent="0.25">
      <c r="A9" s="105" t="s">
        <v>16</v>
      </c>
      <c r="B9" s="106"/>
      <c r="C9" s="106"/>
      <c r="D9" s="106"/>
      <c r="E9" s="106"/>
      <c r="F9" s="106"/>
      <c r="G9" s="106"/>
      <c r="H9" s="106"/>
      <c r="I9" s="106"/>
      <c r="J9" s="106"/>
      <c r="K9" s="107"/>
    </row>
    <row r="10" spans="1:11" ht="18" x14ac:dyDescent="0.25">
      <c r="A10" s="108" t="s">
        <v>45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10"/>
    </row>
    <row r="11" spans="1:11" ht="18" x14ac:dyDescent="0.25">
      <c r="A11" s="108" t="s">
        <v>57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10"/>
    </row>
    <row r="12" spans="1:11" ht="21" x14ac:dyDescent="0.25">
      <c r="A12" s="98" t="s">
        <v>24</v>
      </c>
      <c r="B12" s="99"/>
      <c r="C12" s="99"/>
      <c r="D12" s="99"/>
      <c r="E12" s="99"/>
      <c r="F12" s="99"/>
      <c r="G12" s="99"/>
      <c r="H12" s="99"/>
      <c r="I12" s="99"/>
      <c r="J12" s="99"/>
      <c r="K12" s="100"/>
    </row>
    <row r="13" spans="1:11" ht="15.6" x14ac:dyDescent="0.25">
      <c r="A13" s="111" t="s">
        <v>54</v>
      </c>
      <c r="B13" s="112"/>
      <c r="C13" s="112"/>
      <c r="D13" s="112"/>
      <c r="E13" s="3"/>
      <c r="F13" s="96" t="s">
        <v>61</v>
      </c>
      <c r="G13" s="96"/>
      <c r="H13" s="16"/>
      <c r="I13" s="16"/>
      <c r="J13" s="4"/>
      <c r="K13" s="5" t="s">
        <v>60</v>
      </c>
    </row>
    <row r="14" spans="1:11" ht="15.6" x14ac:dyDescent="0.25">
      <c r="A14" s="113" t="s">
        <v>65</v>
      </c>
      <c r="B14" s="114"/>
      <c r="C14" s="114"/>
      <c r="D14" s="114"/>
      <c r="E14" s="6"/>
      <c r="F14" s="41" t="s">
        <v>62</v>
      </c>
      <c r="G14" s="41"/>
      <c r="H14" s="17"/>
      <c r="I14" s="17"/>
      <c r="J14" s="7"/>
      <c r="K14" s="8" t="s">
        <v>63</v>
      </c>
    </row>
    <row r="15" spans="1:11" ht="14.4" x14ac:dyDescent="0.25">
      <c r="A15" s="115" t="s">
        <v>6</v>
      </c>
      <c r="B15" s="116"/>
      <c r="C15" s="116"/>
      <c r="D15" s="116"/>
      <c r="E15" s="116"/>
      <c r="F15" s="116"/>
      <c r="G15" s="117"/>
      <c r="H15" s="118" t="s">
        <v>0</v>
      </c>
      <c r="I15" s="119"/>
      <c r="J15" s="119"/>
      <c r="K15" s="120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64</v>
      </c>
      <c r="H16" s="54" t="s">
        <v>29</v>
      </c>
      <c r="I16" s="55"/>
      <c r="J16" s="55"/>
      <c r="K16" s="56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57" t="s">
        <v>58</v>
      </c>
      <c r="H17" s="54" t="s">
        <v>31</v>
      </c>
      <c r="I17" s="55"/>
      <c r="J17" s="55"/>
      <c r="K17" s="75" t="s">
        <v>55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57" t="s">
        <v>59</v>
      </c>
      <c r="H18" s="54" t="s">
        <v>32</v>
      </c>
      <c r="I18" s="55"/>
      <c r="J18" s="55"/>
      <c r="K18" s="75" t="s">
        <v>56</v>
      </c>
    </row>
    <row r="19" spans="1:11" ht="15" thickBot="1" x14ac:dyDescent="0.3">
      <c r="A19" s="18" t="s">
        <v>10</v>
      </c>
      <c r="B19" s="42"/>
      <c r="C19" s="42"/>
      <c r="D19" s="21"/>
      <c r="F19" s="44"/>
      <c r="G19" s="58" t="s">
        <v>46</v>
      </c>
      <c r="H19" s="43" t="s">
        <v>30</v>
      </c>
      <c r="I19" s="59"/>
      <c r="J19" s="39"/>
      <c r="K19" s="76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90"/>
      <c r="H20" s="22"/>
      <c r="I20" s="22"/>
      <c r="J20" s="12"/>
      <c r="K20" s="12"/>
    </row>
    <row r="21" spans="1:11" ht="28.95" customHeight="1" thickTop="1" x14ac:dyDescent="0.25">
      <c r="A21" s="82" t="s">
        <v>4</v>
      </c>
      <c r="B21" s="83" t="s">
        <v>8</v>
      </c>
      <c r="C21" s="83" t="s">
        <v>23</v>
      </c>
      <c r="D21" s="83" t="s">
        <v>1</v>
      </c>
      <c r="E21" s="84" t="s">
        <v>22</v>
      </c>
      <c r="F21" s="85" t="s">
        <v>5</v>
      </c>
      <c r="G21" s="88" t="s">
        <v>26</v>
      </c>
      <c r="H21" s="125" t="s">
        <v>38</v>
      </c>
      <c r="I21" s="126"/>
      <c r="J21" s="121" t="s">
        <v>18</v>
      </c>
      <c r="K21" s="123" t="s">
        <v>9</v>
      </c>
    </row>
    <row r="22" spans="1:11" ht="13.95" customHeight="1" thickBot="1" x14ac:dyDescent="0.3">
      <c r="A22" s="139"/>
      <c r="B22" s="86"/>
      <c r="C22" s="86"/>
      <c r="D22" s="86"/>
      <c r="E22" s="87"/>
      <c r="F22" s="89"/>
      <c r="G22" s="86"/>
      <c r="H22" s="91"/>
      <c r="I22" s="92"/>
      <c r="J22" s="122"/>
      <c r="K22" s="124"/>
    </row>
    <row r="23" spans="1:11" ht="15.6" x14ac:dyDescent="0.3">
      <c r="A23" s="93">
        <v>1</v>
      </c>
      <c r="B23" s="93" t="s">
        <v>66</v>
      </c>
      <c r="C23" s="93" t="s">
        <v>67</v>
      </c>
      <c r="D23" s="93" t="s">
        <v>68</v>
      </c>
      <c r="E23" s="93" t="s">
        <v>69</v>
      </c>
      <c r="F23" s="93" t="s">
        <v>20</v>
      </c>
      <c r="G23" s="93" t="s">
        <v>70</v>
      </c>
      <c r="H23" s="97"/>
      <c r="I23" s="94"/>
      <c r="J23" s="77"/>
      <c r="K23" s="78"/>
    </row>
    <row r="24" spans="1:11" ht="15.6" x14ac:dyDescent="0.3">
      <c r="A24" s="93">
        <v>2</v>
      </c>
      <c r="B24" s="93" t="s">
        <v>71</v>
      </c>
      <c r="C24" s="93" t="s">
        <v>72</v>
      </c>
      <c r="D24" s="93" t="s">
        <v>73</v>
      </c>
      <c r="E24" s="93" t="s">
        <v>74</v>
      </c>
      <c r="F24" s="93" t="s">
        <v>17</v>
      </c>
      <c r="G24" s="93" t="s">
        <v>75</v>
      </c>
      <c r="H24" s="97"/>
      <c r="I24" s="95"/>
      <c r="J24" s="77"/>
      <c r="K24" s="78"/>
    </row>
    <row r="25" spans="1:11" ht="15.6" x14ac:dyDescent="0.3">
      <c r="A25" s="93">
        <v>3</v>
      </c>
      <c r="B25" s="93" t="s">
        <v>76</v>
      </c>
      <c r="C25" s="93" t="s">
        <v>77</v>
      </c>
      <c r="D25" s="93" t="s">
        <v>78</v>
      </c>
      <c r="E25" s="93" t="s">
        <v>79</v>
      </c>
      <c r="F25" s="93" t="s">
        <v>20</v>
      </c>
      <c r="G25" s="93" t="s">
        <v>80</v>
      </c>
      <c r="H25" s="97"/>
      <c r="I25" s="95"/>
      <c r="J25" s="77"/>
      <c r="K25" s="78"/>
    </row>
    <row r="26" spans="1:11" ht="15.6" x14ac:dyDescent="0.3">
      <c r="A26" s="93">
        <v>4</v>
      </c>
      <c r="B26" s="93" t="s">
        <v>81</v>
      </c>
      <c r="C26" s="93" t="s">
        <v>82</v>
      </c>
      <c r="D26" s="93" t="s">
        <v>83</v>
      </c>
      <c r="E26" s="93" t="s">
        <v>84</v>
      </c>
      <c r="F26" s="93" t="s">
        <v>20</v>
      </c>
      <c r="G26" s="93" t="s">
        <v>75</v>
      </c>
      <c r="H26" s="97"/>
      <c r="I26" s="95"/>
      <c r="J26" s="77"/>
      <c r="K26" s="78"/>
    </row>
    <row r="27" spans="1:11" ht="15.6" x14ac:dyDescent="0.3">
      <c r="A27" s="93">
        <v>5</v>
      </c>
      <c r="B27" s="93" t="s">
        <v>85</v>
      </c>
      <c r="C27" s="93" t="s">
        <v>86</v>
      </c>
      <c r="D27" s="93" t="s">
        <v>87</v>
      </c>
      <c r="E27" s="93" t="s">
        <v>88</v>
      </c>
      <c r="F27" s="93" t="s">
        <v>20</v>
      </c>
      <c r="G27" s="93" t="s">
        <v>89</v>
      </c>
      <c r="H27" s="97"/>
      <c r="I27" s="95"/>
      <c r="J27" s="77"/>
      <c r="K27" s="78"/>
    </row>
    <row r="28" spans="1:11" ht="15.6" x14ac:dyDescent="0.3">
      <c r="A28" s="93">
        <v>6</v>
      </c>
      <c r="B28" s="93" t="s">
        <v>90</v>
      </c>
      <c r="C28" s="93" t="s">
        <v>91</v>
      </c>
      <c r="D28" s="93" t="s">
        <v>92</v>
      </c>
      <c r="E28" s="93" t="s">
        <v>93</v>
      </c>
      <c r="F28" s="93" t="s">
        <v>20</v>
      </c>
      <c r="G28" s="93" t="s">
        <v>75</v>
      </c>
      <c r="H28" s="97"/>
      <c r="I28" s="95"/>
      <c r="J28" s="77"/>
      <c r="K28" s="78"/>
    </row>
    <row r="29" spans="1:11" ht="15.6" x14ac:dyDescent="0.3">
      <c r="A29" s="93">
        <v>7</v>
      </c>
      <c r="B29" s="93" t="s">
        <v>94</v>
      </c>
      <c r="C29" s="93" t="s">
        <v>95</v>
      </c>
      <c r="D29" s="93" t="s">
        <v>96</v>
      </c>
      <c r="E29" s="93" t="s">
        <v>97</v>
      </c>
      <c r="F29" s="93" t="s">
        <v>20</v>
      </c>
      <c r="G29" s="93" t="s">
        <v>70</v>
      </c>
      <c r="H29" s="97"/>
      <c r="I29" s="95"/>
      <c r="J29" s="77"/>
      <c r="K29" s="78"/>
    </row>
    <row r="30" spans="1:11" ht="15.6" x14ac:dyDescent="0.3">
      <c r="A30" s="93">
        <v>8</v>
      </c>
      <c r="B30" s="93" t="s">
        <v>98</v>
      </c>
      <c r="C30" s="93" t="s">
        <v>99</v>
      </c>
      <c r="D30" s="93" t="s">
        <v>100</v>
      </c>
      <c r="E30" s="93" t="s">
        <v>101</v>
      </c>
      <c r="F30" s="93" t="s">
        <v>20</v>
      </c>
      <c r="G30" s="93" t="s">
        <v>102</v>
      </c>
      <c r="H30" s="97"/>
      <c r="I30" s="95"/>
      <c r="J30" s="77"/>
      <c r="K30" s="78"/>
    </row>
    <row r="31" spans="1:11" ht="15.6" x14ac:dyDescent="0.3">
      <c r="A31" s="93">
        <v>9</v>
      </c>
      <c r="B31" s="93" t="s">
        <v>103</v>
      </c>
      <c r="C31" s="93" t="s">
        <v>104</v>
      </c>
      <c r="D31" s="93" t="s">
        <v>105</v>
      </c>
      <c r="E31" s="93" t="s">
        <v>106</v>
      </c>
      <c r="F31" s="93" t="s">
        <v>20</v>
      </c>
      <c r="G31" s="93" t="s">
        <v>70</v>
      </c>
      <c r="H31" s="97"/>
      <c r="I31" s="95"/>
      <c r="J31" s="77"/>
      <c r="K31" s="78"/>
    </row>
    <row r="32" spans="1:11" ht="15.6" x14ac:dyDescent="0.3">
      <c r="A32" s="93">
        <v>10</v>
      </c>
      <c r="B32" s="93" t="s">
        <v>107</v>
      </c>
      <c r="C32" s="93" t="s">
        <v>108</v>
      </c>
      <c r="D32" s="93" t="s">
        <v>109</v>
      </c>
      <c r="E32" s="93" t="s">
        <v>110</v>
      </c>
      <c r="F32" s="93" t="s">
        <v>20</v>
      </c>
      <c r="G32" s="93" t="s">
        <v>89</v>
      </c>
      <c r="H32" s="97"/>
      <c r="I32" s="95"/>
      <c r="J32" s="77"/>
      <c r="K32" s="78"/>
    </row>
    <row r="33" spans="1:11" ht="15.6" x14ac:dyDescent="0.3">
      <c r="A33" s="93">
        <v>11</v>
      </c>
      <c r="B33" s="93" t="s">
        <v>111</v>
      </c>
      <c r="C33" s="93" t="s">
        <v>112</v>
      </c>
      <c r="D33" s="93" t="s">
        <v>113</v>
      </c>
      <c r="E33" s="93" t="s">
        <v>114</v>
      </c>
      <c r="F33" s="93" t="s">
        <v>49</v>
      </c>
      <c r="G33" s="93" t="s">
        <v>115</v>
      </c>
      <c r="H33" s="97"/>
      <c r="I33" s="95"/>
      <c r="J33" s="77"/>
      <c r="K33" s="78"/>
    </row>
    <row r="34" spans="1:11" ht="15.6" x14ac:dyDescent="0.3">
      <c r="A34" s="93" t="s">
        <v>120</v>
      </c>
      <c r="B34" s="93" t="s">
        <v>116</v>
      </c>
      <c r="C34" s="93" t="s">
        <v>117</v>
      </c>
      <c r="D34" s="93" t="s">
        <v>118</v>
      </c>
      <c r="E34" s="93" t="s">
        <v>119</v>
      </c>
      <c r="F34" s="93" t="s">
        <v>20</v>
      </c>
      <c r="G34" s="93" t="s">
        <v>89</v>
      </c>
      <c r="H34" s="97"/>
      <c r="I34" s="95"/>
      <c r="J34" s="77"/>
      <c r="K34" s="78"/>
    </row>
    <row r="35" spans="1:11" ht="16.2" thickBot="1" x14ac:dyDescent="0.35">
      <c r="A35" s="23"/>
      <c r="B35" s="24"/>
      <c r="C35" s="24"/>
      <c r="D35" s="1"/>
      <c r="E35" s="25"/>
      <c r="F35" s="15"/>
      <c r="G35" s="15"/>
      <c r="H35" s="26"/>
      <c r="I35" s="26"/>
      <c r="J35" s="27"/>
      <c r="K35" s="27"/>
    </row>
    <row r="36" spans="1:11" ht="15" thickTop="1" x14ac:dyDescent="0.25">
      <c r="A36" s="127" t="s">
        <v>3</v>
      </c>
      <c r="B36" s="128"/>
      <c r="C36" s="128"/>
      <c r="D36" s="128"/>
      <c r="E36" s="53"/>
      <c r="F36" s="53"/>
      <c r="G36" s="129" t="s">
        <v>25</v>
      </c>
      <c r="H36" s="129"/>
      <c r="I36" s="128"/>
      <c r="J36" s="129"/>
      <c r="K36" s="130"/>
    </row>
    <row r="37" spans="1:11" x14ac:dyDescent="0.25">
      <c r="A37" s="67" t="s">
        <v>33</v>
      </c>
      <c r="B37" s="21"/>
      <c r="C37" s="21"/>
      <c r="D37" s="68"/>
      <c r="E37" s="29"/>
      <c r="F37" s="65"/>
      <c r="G37" s="28" t="s">
        <v>21</v>
      </c>
      <c r="H37" s="61">
        <f t="array" ref="H37">SUM(1/COUNTIF(G23:G34,G23:G34))</f>
        <v>5.9999999999999991</v>
      </c>
      <c r="I37" s="71"/>
      <c r="J37" s="45" t="s">
        <v>19</v>
      </c>
      <c r="K37" s="74">
        <f>COUNTIF(F23:F34,"ЗМС")</f>
        <v>0</v>
      </c>
    </row>
    <row r="38" spans="1:11" x14ac:dyDescent="0.25">
      <c r="A38" s="67" t="s">
        <v>34</v>
      </c>
      <c r="B38" s="21"/>
      <c r="C38" s="21"/>
      <c r="D38" s="68"/>
      <c r="E38" s="2"/>
      <c r="F38" s="66"/>
      <c r="G38" s="30" t="s">
        <v>43</v>
      </c>
      <c r="H38" s="60">
        <f>H39+H42</f>
        <v>12</v>
      </c>
      <c r="I38" s="63"/>
      <c r="J38" s="45" t="s">
        <v>15</v>
      </c>
      <c r="K38" s="74">
        <f>COUNTIF(F23:F34,"МСМК")</f>
        <v>0</v>
      </c>
    </row>
    <row r="39" spans="1:11" x14ac:dyDescent="0.25">
      <c r="A39" s="67" t="s">
        <v>35</v>
      </c>
      <c r="B39" s="21"/>
      <c r="C39" s="21"/>
      <c r="D39" s="68"/>
      <c r="E39" s="2"/>
      <c r="F39" s="66"/>
      <c r="G39" s="30" t="s">
        <v>44</v>
      </c>
      <c r="H39" s="60">
        <f>H40+H41+H43</f>
        <v>11</v>
      </c>
      <c r="I39" s="63"/>
      <c r="J39" s="45" t="s">
        <v>17</v>
      </c>
      <c r="K39" s="74">
        <f>COUNTIF(F23:F34,"МС")</f>
        <v>1</v>
      </c>
    </row>
    <row r="40" spans="1:11" x14ac:dyDescent="0.25">
      <c r="A40" s="67" t="s">
        <v>36</v>
      </c>
      <c r="B40" s="21"/>
      <c r="C40" s="21"/>
      <c r="D40" s="68"/>
      <c r="E40" s="2"/>
      <c r="F40" s="66"/>
      <c r="G40" s="30" t="s">
        <v>39</v>
      </c>
      <c r="H40" s="61">
        <f>COUNT(A23:A34)</f>
        <v>11</v>
      </c>
      <c r="I40" s="62"/>
      <c r="J40" s="45" t="s">
        <v>20</v>
      </c>
      <c r="K40" s="74">
        <f>COUNTIF(F23:F34,"КМС")</f>
        <v>10</v>
      </c>
    </row>
    <row r="41" spans="1:11" x14ac:dyDescent="0.25">
      <c r="A41" s="67"/>
      <c r="B41" s="21"/>
      <c r="C41" s="21"/>
      <c r="D41" s="68"/>
      <c r="E41" s="2"/>
      <c r="F41" s="66"/>
      <c r="G41" s="30" t="s">
        <v>40</v>
      </c>
      <c r="H41" s="61">
        <f>COUNTIF(A23:A34,"НФ")</f>
        <v>0</v>
      </c>
      <c r="I41" s="62"/>
      <c r="J41" s="81" t="s">
        <v>47</v>
      </c>
      <c r="K41" s="74">
        <f>COUNTIF(F23:F34,"1 сп.р.")</f>
        <v>0</v>
      </c>
    </row>
    <row r="42" spans="1:11" x14ac:dyDescent="0.25">
      <c r="A42" s="67"/>
      <c r="B42" s="21"/>
      <c r="C42" s="21"/>
      <c r="D42" s="68"/>
      <c r="E42" s="2"/>
      <c r="F42" s="66"/>
      <c r="G42" s="30" t="s">
        <v>41</v>
      </c>
      <c r="H42" s="46">
        <f>COUNTIF(A23:A34,"НС")</f>
        <v>1</v>
      </c>
      <c r="I42" s="64"/>
      <c r="J42" s="80" t="s">
        <v>49</v>
      </c>
      <c r="K42" s="74">
        <f>COUNTIF(F23:F34,"2 сп.р.")</f>
        <v>1</v>
      </c>
    </row>
    <row r="43" spans="1:11" x14ac:dyDescent="0.25">
      <c r="A43" s="67"/>
      <c r="B43" s="21"/>
      <c r="C43" s="21"/>
      <c r="D43" s="68"/>
      <c r="E43" s="32"/>
      <c r="F43" s="72"/>
      <c r="G43" s="30" t="s">
        <v>42</v>
      </c>
      <c r="H43" s="46">
        <f>COUNTIF(A23:A34,"ДСКВ")</f>
        <v>0</v>
      </c>
      <c r="I43" s="73"/>
      <c r="J43" s="79" t="s">
        <v>48</v>
      </c>
      <c r="K43" s="74">
        <f>COUNTIF(F23:F34,"3 сп.р.")</f>
        <v>0</v>
      </c>
    </row>
    <row r="44" spans="1:11" x14ac:dyDescent="0.25">
      <c r="A44" s="33"/>
      <c r="K44" s="34"/>
    </row>
    <row r="45" spans="1:11" ht="15.6" x14ac:dyDescent="0.25">
      <c r="A45" s="132" t="s">
        <v>2</v>
      </c>
      <c r="B45" s="133"/>
      <c r="C45" s="133"/>
      <c r="D45" s="133"/>
      <c r="E45" s="134" t="s">
        <v>7</v>
      </c>
      <c r="F45" s="134"/>
      <c r="G45" s="134"/>
      <c r="H45" s="134"/>
      <c r="I45" s="134" t="s">
        <v>37</v>
      </c>
      <c r="J45" s="134"/>
      <c r="K45" s="135"/>
    </row>
    <row r="46" spans="1:11" x14ac:dyDescent="0.25">
      <c r="A46" s="33"/>
      <c r="B46" s="2"/>
      <c r="C46" s="2"/>
      <c r="E46" s="2"/>
      <c r="F46" s="29"/>
      <c r="G46" s="29"/>
      <c r="H46" s="29"/>
      <c r="I46" s="29"/>
      <c r="J46" s="29"/>
      <c r="K46" s="38"/>
    </row>
    <row r="47" spans="1:11" x14ac:dyDescent="0.25">
      <c r="A47" s="35"/>
      <c r="D47" s="36"/>
      <c r="E47" s="69"/>
      <c r="F47" s="36"/>
      <c r="G47" s="36"/>
      <c r="H47" s="70"/>
      <c r="I47" s="70"/>
      <c r="J47" s="36"/>
      <c r="K47" s="37"/>
    </row>
    <row r="48" spans="1:11" x14ac:dyDescent="0.25">
      <c r="A48" s="35"/>
      <c r="D48" s="36"/>
      <c r="E48" s="69"/>
      <c r="F48" s="36"/>
      <c r="G48" s="36"/>
      <c r="H48" s="70"/>
      <c r="I48" s="70"/>
      <c r="J48" s="36"/>
      <c r="K48" s="37"/>
    </row>
    <row r="49" spans="1:11" x14ac:dyDescent="0.25">
      <c r="A49" s="35"/>
      <c r="D49" s="36"/>
      <c r="E49" s="69"/>
      <c r="F49" s="36"/>
      <c r="G49" s="36"/>
      <c r="H49" s="70"/>
      <c r="I49" s="70"/>
      <c r="J49" s="36"/>
      <c r="K49" s="37"/>
    </row>
    <row r="50" spans="1:11" x14ac:dyDescent="0.25">
      <c r="A50" s="35"/>
      <c r="D50" s="36"/>
      <c r="E50" s="69"/>
      <c r="F50" s="36"/>
      <c r="G50" s="36"/>
      <c r="H50" s="70"/>
      <c r="I50" s="70"/>
      <c r="J50" s="36"/>
      <c r="K50" s="37"/>
    </row>
    <row r="51" spans="1:11" ht="16.2" thickBot="1" x14ac:dyDescent="0.3">
      <c r="A51" s="136" t="str">
        <f>G18</f>
        <v>МЯГКОВА Е.А.(IК, г. Саранск)</v>
      </c>
      <c r="B51" s="137"/>
      <c r="C51" s="137"/>
      <c r="D51" s="137"/>
      <c r="E51" s="137" t="str">
        <f>G17</f>
        <v>БОЧАНОВ В.А.(ВК, г.Омск)</v>
      </c>
      <c r="F51" s="137"/>
      <c r="G51" s="137"/>
      <c r="H51" s="137"/>
      <c r="I51" s="137" t="str">
        <f>G19</f>
        <v>КОЧЕТКОВ Д.А. (ВК, г. Саранск)</v>
      </c>
      <c r="J51" s="137"/>
      <c r="K51" s="138"/>
    </row>
    <row r="52" spans="1:11" ht="14.4" thickTop="1" x14ac:dyDescent="0.25"/>
    <row r="53" spans="1:11" ht="18" x14ac:dyDescent="0.25">
      <c r="A53" s="49"/>
      <c r="B53" s="50"/>
      <c r="C53" s="50"/>
      <c r="D53" s="49"/>
      <c r="E53" s="51"/>
      <c r="F53" s="49"/>
      <c r="G53" s="49"/>
      <c r="H53" s="52"/>
      <c r="I53" s="52"/>
      <c r="J53" s="49"/>
      <c r="K53" s="49"/>
    </row>
    <row r="54" spans="1:11" ht="21" x14ac:dyDescent="0.25">
      <c r="A54" s="47"/>
      <c r="B54" s="47"/>
      <c r="C54" s="48"/>
      <c r="D54" s="131"/>
      <c r="E54" s="131"/>
      <c r="F54" s="131"/>
      <c r="G54" s="131"/>
    </row>
    <row r="55" spans="1:11" ht="18" x14ac:dyDescent="0.25">
      <c r="D55" s="49"/>
    </row>
  </sheetData>
  <autoFilter ref="A22:G22" xr:uid="{00000000-0009-0000-0000-000000000000}">
    <sortState xmlns:xlrd2="http://schemas.microsoft.com/office/spreadsheetml/2017/richdata2" ref="A23:G40">
      <sortCondition ref="A22"/>
    </sortState>
  </autoFilter>
  <mergeCells count="28">
    <mergeCell ref="A36:D36"/>
    <mergeCell ref="G36:K36"/>
    <mergeCell ref="D54:G54"/>
    <mergeCell ref="A45:D45"/>
    <mergeCell ref="E45:H45"/>
    <mergeCell ref="I45:K45"/>
    <mergeCell ref="A51:D51"/>
    <mergeCell ref="E51:H51"/>
    <mergeCell ref="I51:K51"/>
    <mergeCell ref="A13:D13"/>
    <mergeCell ref="A14:D14"/>
    <mergeCell ref="A15:G15"/>
    <mergeCell ref="H15:K15"/>
    <mergeCell ref="J21:J22"/>
    <mergeCell ref="K21:K22"/>
    <mergeCell ref="H21:I21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ageMargins left="0.7" right="0.7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2023-09-13T11:33:55Z</cp:lastPrinted>
  <dcterms:created xsi:type="dcterms:W3CDTF">1996-10-08T23:32:33Z</dcterms:created>
  <dcterms:modified xsi:type="dcterms:W3CDTF">2024-10-12T14:32:38Z</dcterms:modified>
</cp:coreProperties>
</file>