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овый протокол" sheetId="122" r:id="rId1"/>
  </sheets>
  <definedNames>
    <definedName name="_1_сумма">#REF!</definedName>
    <definedName name="_1_этап">#REF!</definedName>
    <definedName name="_2_сумма">#REF!</definedName>
    <definedName name="_2_этап">#REF!</definedName>
    <definedName name="_3_сумма">#REF!</definedName>
    <definedName name="_3_этап">#REF!</definedName>
    <definedName name="_4_сумма">#REF!</definedName>
    <definedName name="_4_этап">#REF!</definedName>
    <definedName name="_5_сумма">#REF!</definedName>
    <definedName name="_5_этап">#REF!</definedName>
    <definedName name="_6_сумма">#REF!</definedName>
    <definedName name="_6_этап">#REF!</definedName>
    <definedName name="_7_сумма">#REF!</definedName>
    <definedName name="_7_этап">#REF!</definedName>
    <definedName name="_8_сумма">#REF!</definedName>
    <definedName name="_8_этап">#REF!</definedName>
    <definedName name="_9_сумма">#REF!</definedName>
    <definedName name="_9_этап">#REF!</definedName>
    <definedName name="_xlnm.Print_Titles" localSheetId="0">'Итоговый протокол'!$21:$22</definedName>
    <definedName name="_xlnm.Print_Area" localSheetId="0">'Итоговый протокол'!$A$1:$T$126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" i="122" l="1"/>
  <c r="R25" i="122"/>
  <c r="R26" i="122"/>
  <c r="R27" i="122"/>
  <c r="R28" i="122"/>
  <c r="R29" i="122"/>
  <c r="R30" i="122"/>
  <c r="R31" i="122"/>
  <c r="R32" i="122"/>
  <c r="R33" i="122"/>
  <c r="R34" i="122"/>
  <c r="R35" i="122"/>
  <c r="R36" i="122"/>
  <c r="R37" i="122"/>
  <c r="R38" i="122"/>
  <c r="R39" i="122"/>
  <c r="R40" i="122"/>
  <c r="R41" i="122"/>
  <c r="R42" i="122"/>
  <c r="R43" i="122"/>
  <c r="R44" i="122"/>
  <c r="R45" i="122"/>
  <c r="R46" i="122"/>
  <c r="R47" i="122"/>
  <c r="R48" i="122"/>
  <c r="R49" i="122"/>
  <c r="R50" i="122"/>
  <c r="R51" i="122"/>
  <c r="R52" i="122"/>
  <c r="R53" i="122"/>
  <c r="R54" i="122"/>
  <c r="R55" i="122"/>
  <c r="R56" i="122"/>
  <c r="R57" i="122"/>
  <c r="R58" i="122"/>
  <c r="R59" i="122"/>
  <c r="R60" i="122"/>
  <c r="R61" i="122"/>
  <c r="R62" i="122"/>
  <c r="R63" i="122"/>
  <c r="R64" i="122"/>
  <c r="R65" i="122"/>
  <c r="R66" i="122"/>
  <c r="R67" i="122"/>
  <c r="R68" i="122"/>
  <c r="R69" i="122"/>
  <c r="R70" i="122"/>
  <c r="R71" i="122"/>
  <c r="R72" i="122"/>
  <c r="R73" i="122"/>
  <c r="R74" i="122"/>
  <c r="R75" i="122"/>
  <c r="R76" i="122"/>
  <c r="R77" i="122"/>
  <c r="R78" i="122"/>
  <c r="R79" i="122"/>
  <c r="R80" i="122"/>
  <c r="R81" i="122"/>
  <c r="R82" i="122"/>
  <c r="R23" i="122"/>
  <c r="Q26" i="122"/>
  <c r="Q27" i="122"/>
  <c r="Q28" i="122"/>
  <c r="Q29" i="122"/>
  <c r="Q30" i="122"/>
  <c r="Q31" i="122"/>
  <c r="Q32" i="122"/>
  <c r="Q33" i="122"/>
  <c r="Q34" i="122"/>
  <c r="Q35" i="122"/>
  <c r="Q36" i="122"/>
  <c r="Q37" i="122"/>
  <c r="Q38" i="122"/>
  <c r="Q39" i="122"/>
  <c r="Q40" i="122"/>
  <c r="Q41" i="122"/>
  <c r="Q42" i="122"/>
  <c r="Q43" i="122"/>
  <c r="Q44" i="122"/>
  <c r="Q45" i="122"/>
  <c r="Q46" i="122"/>
  <c r="Q47" i="122"/>
  <c r="Q48" i="122"/>
  <c r="Q49" i="122"/>
  <c r="Q50" i="122"/>
  <c r="Q51" i="122"/>
  <c r="Q52" i="122"/>
  <c r="Q53" i="122"/>
  <c r="Q54" i="122"/>
  <c r="Q55" i="122"/>
  <c r="Q56" i="122"/>
  <c r="Q57" i="122"/>
  <c r="Q58" i="122"/>
  <c r="Q59" i="122"/>
  <c r="Q60" i="122"/>
  <c r="Q61" i="122"/>
  <c r="Q62" i="122"/>
  <c r="Q63" i="122"/>
  <c r="Q64" i="122"/>
  <c r="Q65" i="122"/>
  <c r="Q66" i="122"/>
  <c r="Q67" i="122"/>
  <c r="Q68" i="122"/>
  <c r="Q69" i="122"/>
  <c r="Q70" i="122"/>
  <c r="Q71" i="122"/>
  <c r="Q72" i="122"/>
  <c r="Q73" i="122"/>
  <c r="Q74" i="122"/>
  <c r="Q75" i="122"/>
  <c r="Q76" i="122"/>
  <c r="Q77" i="122"/>
  <c r="Q78" i="122"/>
  <c r="Q79" i="122"/>
  <c r="Q80" i="122"/>
  <c r="Q81" i="122"/>
  <c r="Q82" i="122"/>
  <c r="Q25" i="122"/>
  <c r="Q24" i="122"/>
  <c r="P24" i="122"/>
  <c r="P25" i="122"/>
  <c r="P26" i="122"/>
  <c r="P27" i="122"/>
  <c r="P28" i="122"/>
  <c r="P29" i="122"/>
  <c r="P30" i="122"/>
  <c r="P31" i="122"/>
  <c r="P32" i="122"/>
  <c r="P33" i="122"/>
  <c r="P34" i="122"/>
  <c r="P35" i="122"/>
  <c r="P36" i="122"/>
  <c r="P37" i="122"/>
  <c r="P38" i="122"/>
  <c r="P39" i="122"/>
  <c r="P40" i="122"/>
  <c r="P41" i="122"/>
  <c r="P42" i="122"/>
  <c r="P43" i="122"/>
  <c r="P44" i="122"/>
  <c r="P45" i="122"/>
  <c r="P46" i="122"/>
  <c r="P47" i="122"/>
  <c r="P48" i="122"/>
  <c r="P49" i="122"/>
  <c r="P50" i="122"/>
  <c r="P51" i="122"/>
  <c r="P52" i="122"/>
  <c r="P53" i="122"/>
  <c r="P54" i="122"/>
  <c r="P55" i="122"/>
  <c r="P56" i="122"/>
  <c r="P57" i="122"/>
  <c r="P58" i="122"/>
  <c r="P59" i="122"/>
  <c r="P60" i="122"/>
  <c r="P61" i="122"/>
  <c r="P62" i="122"/>
  <c r="P63" i="122"/>
  <c r="P64" i="122"/>
  <c r="P65" i="122"/>
  <c r="P66" i="122"/>
  <c r="P67" i="122"/>
  <c r="P68" i="122"/>
  <c r="P69" i="122"/>
  <c r="P70" i="122"/>
  <c r="P71" i="122"/>
  <c r="P72" i="122"/>
  <c r="P73" i="122"/>
  <c r="P74" i="122"/>
  <c r="P75" i="122"/>
  <c r="P76" i="122"/>
  <c r="P77" i="122"/>
  <c r="P78" i="122"/>
  <c r="P79" i="122"/>
  <c r="P80" i="122"/>
  <c r="P81" i="122"/>
  <c r="P82" i="122"/>
  <c r="P23" i="122"/>
  <c r="T115" i="122"/>
  <c r="T114" i="122"/>
  <c r="T113" i="122"/>
  <c r="T112" i="122"/>
  <c r="T111" i="122"/>
  <c r="T110" i="122"/>
  <c r="T109" i="122"/>
  <c r="H116" i="122"/>
  <c r="H115" i="122"/>
  <c r="H114" i="122"/>
  <c r="H111" i="122"/>
  <c r="H110" i="122" s="1"/>
  <c r="H113" i="122"/>
  <c r="H112" i="122"/>
  <c r="P126" i="122" l="1"/>
  <c r="I126" i="122"/>
  <c r="E126" i="122"/>
</calcChain>
</file>

<file path=xl/sharedStrings.xml><?xml version="1.0" encoding="utf-8"?>
<sst xmlns="http://schemas.openxmlformats.org/spreadsheetml/2006/main" count="423" uniqueCount="243">
  <si>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</si>
  <si>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</si>
  <si>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</si>
  <si>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</si>
  <si>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</si>
  <si>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</si>
  <si>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</si>
  <si>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</si>
  <si>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</si>
  <si>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</si>
  <si>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</si>
  <si>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</si>
  <si>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</si>
  <si>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</si>
  <si>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</si>
  <si>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</si>
  <si>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</si>
  <si>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</si>
  <si>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</si>
  <si>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</si>
  <si>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</si>
  <si>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</si>
  <si>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</si>
  <si>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</si>
  <si>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</si>
  <si>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шоссе - многодневная гонка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</si>
  <si>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</si>
  <si>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</si>
  <si>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</si>
  <si>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</si>
  <si>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</si>
  <si>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</si>
  <si>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</si>
  <si>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</si>
  <si>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</si>
  <si>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</si>
  <si>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</si>
  <si>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</si>
  <si>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</si>
  <si>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Лимит времени</t>
  </si>
  <si>
    <t>ИТОГОВЫЙ ПРОТОКОЛ</t>
  </si>
  <si>
    <t>МАКСИМАЛЬНЫЙ ПЕРЕПАД (HD):</t>
  </si>
  <si>
    <t>ДИСТАНЦИЯ: ЭТАПОВ</t>
  </si>
  <si>
    <t>РЕЗУЛЬТАТ И МЕСТО НА ЭТАПАХ</t>
  </si>
  <si>
    <t>ВЫПОЛНЕНИЕ НТУ ЕВСК</t>
  </si>
  <si>
    <t>1 этап</t>
  </si>
  <si>
    <t>2 этап</t>
  </si>
  <si>
    <t>3 этап</t>
  </si>
  <si>
    <t>4 этап</t>
  </si>
  <si>
    <t>№ ВРВС: 0080671811Я</t>
  </si>
  <si>
    <t>Псковская область</t>
  </si>
  <si>
    <t>Самарская область</t>
  </si>
  <si>
    <t>Краснодарский край</t>
  </si>
  <si>
    <t>Свердловская область</t>
  </si>
  <si>
    <t>Удмуртская Республика</t>
  </si>
  <si>
    <t>Воронежская область</t>
  </si>
  <si>
    <t>Ленинградская область</t>
  </si>
  <si>
    <t>Орловская область</t>
  </si>
  <si>
    <t>Республика Башкортостан</t>
  </si>
  <si>
    <t>Санкт-Петербург</t>
  </si>
  <si>
    <t>НФ</t>
  </si>
  <si>
    <t>МЕСТО ПРОВЕДЕНИЯ: г. Тольятти</t>
  </si>
  <si>
    <t>ДАТА ПРОВЕДЕНИЯ: 22-25 августа 2022 г.</t>
  </si>
  <si>
    <t>Министерство спорта Самарской области</t>
  </si>
  <si>
    <t>Федерация велосипедного спорта Самарской области</t>
  </si>
  <si>
    <t>ПЕРВЕНСТВО РОССИИ</t>
  </si>
  <si>
    <t>Юноши 15-16 лет</t>
  </si>
  <si>
    <t>№ ЕКП 2022: 5064</t>
  </si>
  <si>
    <t>КАВТАСЬЕВА Е.Г. (1 кат, г. Самара)</t>
  </si>
  <si>
    <t>ПЕРЕДЕЛЬСКАЯ С.А. (1 кат, г. Самара)</t>
  </si>
  <si>
    <t>ОСЯНИН Ю.И. (ВК, г. Самара)</t>
  </si>
  <si>
    <t>Зиманов Олег</t>
  </si>
  <si>
    <t>23.01.2006</t>
  </si>
  <si>
    <t>Школьник Филипп</t>
  </si>
  <si>
    <t>15.04.2006</t>
  </si>
  <si>
    <t>Косарев Сергей</t>
  </si>
  <si>
    <t>08.06.2006</t>
  </si>
  <si>
    <t>Санников Евгений</t>
  </si>
  <si>
    <t>08.02.2006</t>
  </si>
  <si>
    <t>Голков Михаил</t>
  </si>
  <si>
    <t>01.02.2006</t>
  </si>
  <si>
    <t>Усманов Линар</t>
  </si>
  <si>
    <t>14.06.2006</t>
  </si>
  <si>
    <t>Белоусов Иван</t>
  </si>
  <si>
    <t>16.05.2006</t>
  </si>
  <si>
    <t>Калининградская область</t>
  </si>
  <si>
    <t>Сергеев Егор</t>
  </si>
  <si>
    <t>03.06.2006</t>
  </si>
  <si>
    <t>Жогло Ефим</t>
  </si>
  <si>
    <t>02.02.2006</t>
  </si>
  <si>
    <t>Исламов Илья</t>
  </si>
  <si>
    <t>17.06.2006</t>
  </si>
  <si>
    <t>Саратовская область</t>
  </si>
  <si>
    <t>Садыков Ильяс</t>
  </si>
  <si>
    <t>20.09.2006</t>
  </si>
  <si>
    <t>Дорогинин Игнат</t>
  </si>
  <si>
    <t>22.02.2007</t>
  </si>
  <si>
    <t>Кирсанов Алексей</t>
  </si>
  <si>
    <t>27.02.2006</t>
  </si>
  <si>
    <t>Созинов Владислав</t>
  </si>
  <si>
    <t>10.09.2007</t>
  </si>
  <si>
    <t>Рудаков Егор</t>
  </si>
  <si>
    <t>12.07.2006</t>
  </si>
  <si>
    <t>Мирзаев Давид</t>
  </si>
  <si>
    <t>20.05.2007</t>
  </si>
  <si>
    <t>Будигай Александр</t>
  </si>
  <si>
    <t>16.11.2006</t>
  </si>
  <si>
    <t>Рябов Александр</t>
  </si>
  <si>
    <t>03.05.2007</t>
  </si>
  <si>
    <t>Хайруллин Алмаз</t>
  </si>
  <si>
    <t>29.04.2007</t>
  </si>
  <si>
    <t>Республика Татарстан</t>
  </si>
  <si>
    <t>Шарапа Иван</t>
  </si>
  <si>
    <t>16.01.2006</t>
  </si>
  <si>
    <t>Ахтамов Кирилл</t>
  </si>
  <si>
    <t>13.07.2007</t>
  </si>
  <si>
    <t>Иркутская область</t>
  </si>
  <si>
    <t>Кудрявцев Игорь</t>
  </si>
  <si>
    <t>05.06.2006</t>
  </si>
  <si>
    <t>Чучва Егор</t>
  </si>
  <si>
    <t>10.10.2006</t>
  </si>
  <si>
    <t>23.08.2007</t>
  </si>
  <si>
    <t>Калинин Никита</t>
  </si>
  <si>
    <t>28.08.2006</t>
  </si>
  <si>
    <t>Крисанов Кирилл</t>
  </si>
  <si>
    <t>04.10.2007</t>
  </si>
  <si>
    <t>Нижегородская область</t>
  </si>
  <si>
    <t>Колоколов Максим</t>
  </si>
  <si>
    <t>01.05.2007</t>
  </si>
  <si>
    <t>04.09.2007</t>
  </si>
  <si>
    <t>Катаржнов Михаил</t>
  </si>
  <si>
    <t>21.11.2006</t>
  </si>
  <si>
    <t>Клыпин Никита</t>
  </si>
  <si>
    <t>20.02.2007</t>
  </si>
  <si>
    <t>Якимов Даниил</t>
  </si>
  <si>
    <t>04.03.2006</t>
  </si>
  <si>
    <t>Клетушкин Игорь</t>
  </si>
  <si>
    <t>09.04.2006</t>
  </si>
  <si>
    <t>Масленников Дмитрий</t>
  </si>
  <si>
    <t>19.06.2007</t>
  </si>
  <si>
    <t>Гусаков Максим</t>
  </si>
  <si>
    <t>11.07.2007</t>
  </si>
  <si>
    <t>Продченко Павел</t>
  </si>
  <si>
    <t>13.02.2007</t>
  </si>
  <si>
    <t>Хворостов Богдан</t>
  </si>
  <si>
    <t>24.02.2007</t>
  </si>
  <si>
    <t>Мешков Глеб</t>
  </si>
  <si>
    <t>Сотников Никита</t>
  </si>
  <si>
    <t>23.03.2006</t>
  </si>
  <si>
    <t>Старостин Никита</t>
  </si>
  <si>
    <t>17.06.2007</t>
  </si>
  <si>
    <t>Сорочайкин Назар</t>
  </si>
  <si>
    <t>17.10.2007</t>
  </si>
  <si>
    <t>Чеченев Глеб</t>
  </si>
  <si>
    <t>03.02.2006</t>
  </si>
  <si>
    <t>Вершинин Валерий</t>
  </si>
  <si>
    <t>06.11.2006</t>
  </si>
  <si>
    <t>Выскорко Виктор</t>
  </si>
  <si>
    <t>21.06.2006</t>
  </si>
  <si>
    <t>Мыцов Данила</t>
  </si>
  <si>
    <t>14.07.2006</t>
  </si>
  <si>
    <t>Лобчук Дмитрий</t>
  </si>
  <si>
    <t>06.06.2006</t>
  </si>
  <si>
    <t>Оберюхтин Алексей</t>
  </si>
  <si>
    <t>20.07.2007</t>
  </si>
  <si>
    <t>Гурьев Роман</t>
  </si>
  <si>
    <t>05.05.2006</t>
  </si>
  <si>
    <t>Ахмедов Амир</t>
  </si>
  <si>
    <t>21.02.2006</t>
  </si>
  <si>
    <t>Капитанов Алексей</t>
  </si>
  <si>
    <t>18.05.2006</t>
  </si>
  <si>
    <t>Малянов Семен</t>
  </si>
  <si>
    <t>31.08.2006</t>
  </si>
  <si>
    <t>Гурьянов Данила</t>
  </si>
  <si>
    <t>14.10.2006</t>
  </si>
  <si>
    <t>Мамулин Дмитрий</t>
  </si>
  <si>
    <t>Балясников Сергей</t>
  </si>
  <si>
    <t>15.02.2007</t>
  </si>
  <si>
    <t>Карпунин Дмитрий</t>
  </si>
  <si>
    <t>26.09.2007</t>
  </si>
  <si>
    <t>Горшков Арсений</t>
  </si>
  <si>
    <t>23.02.2006</t>
  </si>
  <si>
    <t>Акимов Лев</t>
  </si>
  <si>
    <t>26.07.2007</t>
  </si>
  <si>
    <t>Дрюков Дмитрий</t>
  </si>
  <si>
    <t>20.07.2006</t>
  </si>
  <si>
    <t>Манаенков Илья</t>
  </si>
  <si>
    <t>09.10.2007</t>
  </si>
  <si>
    <t>Силаев Илья</t>
  </si>
  <si>
    <t>Кузнецов Дмитрий</t>
  </si>
  <si>
    <t>31.07.2007</t>
  </si>
  <si>
    <t>Грамарчук Трофим</t>
  </si>
  <si>
    <t>07.02.2007</t>
  </si>
  <si>
    <t>Абрамов Александр</t>
  </si>
  <si>
    <t>28.09.2006</t>
  </si>
  <si>
    <t>Мещеряков Илья</t>
  </si>
  <si>
    <t>Петров Даниил</t>
  </si>
  <si>
    <t>15.12.2007</t>
  </si>
  <si>
    <t>Корчагин Евгений</t>
  </si>
  <si>
    <t>12.08.2007</t>
  </si>
  <si>
    <t>Вахтеров Илья</t>
  </si>
  <si>
    <t>Живечков Илья</t>
  </si>
  <si>
    <t>02.08.2007</t>
  </si>
  <si>
    <t>Башуров Артур</t>
  </si>
  <si>
    <t>01.06.2007</t>
  </si>
  <si>
    <t>Гурьянов Никита</t>
  </si>
  <si>
    <t>10.04.2006</t>
  </si>
  <si>
    <t>Цветцих Кирилл</t>
  </si>
  <si>
    <t>18.04.2008</t>
  </si>
  <si>
    <t>21.04.2007</t>
  </si>
  <si>
    <t>Кудряшов Александр</t>
  </si>
  <si>
    <t>21.10.2007</t>
  </si>
  <si>
    <t>Славкин Александр</t>
  </si>
  <si>
    <t>26.07.2006</t>
  </si>
  <si>
    <t>Поляков Олег</t>
  </si>
  <si>
    <t>13.08.2007</t>
  </si>
  <si>
    <t>Ассанов Мустафа</t>
  </si>
  <si>
    <t>17.12.2007</t>
  </si>
  <si>
    <t>Ульяновская область</t>
  </si>
  <si>
    <t>Малышев Виталий</t>
  </si>
  <si>
    <t>08.05.2007</t>
  </si>
  <si>
    <t>Халювчик Максим</t>
  </si>
  <si>
    <t>21.02.2007</t>
  </si>
  <si>
    <t>Сабиров Руслан</t>
  </si>
  <si>
    <t>07.03.2007</t>
  </si>
  <si>
    <t>Учеваткин Константин</t>
  </si>
  <si>
    <t>07.06.2006</t>
  </si>
  <si>
    <t>Сафиуллин Динар</t>
  </si>
  <si>
    <t>25.10.2007</t>
  </si>
  <si>
    <t>Дрондин Тимофей</t>
  </si>
  <si>
    <t>11.05.2007</t>
  </si>
  <si>
    <t>Васильев Дмитрий</t>
  </si>
  <si>
    <t>26.06.2006</t>
  </si>
  <si>
    <t>Нестеров Дмитрий</t>
  </si>
  <si>
    <t>09.04.2007</t>
  </si>
  <si>
    <t>Исаев Павел</t>
  </si>
  <si>
    <t>05.09.2007</t>
  </si>
  <si>
    <t>СУДЬЯ НА ФИНИШЕ</t>
  </si>
  <si>
    <t>2 СР</t>
  </si>
  <si>
    <t>3 СР</t>
  </si>
  <si>
    <t>Васильев Артём</t>
  </si>
  <si>
    <t>Уразов Артём</t>
  </si>
  <si>
    <t>Зубченко Георгий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</si>
</sst>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h:mm:ss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72">
    <xf numFmtId="0" fontId="0" fillId="0" borderId="0" xfId="0"/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1" fillId="0" borderId="12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1" fontId="12" fillId="0" borderId="2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vertical="center"/>
    </xf>
    <xf numFmtId="0" fontId="11" fillId="0" borderId="2" xfId="2" applyFont="1" applyBorder="1" applyAlignment="1">
      <alignment horizontal="right" vertical="center"/>
    </xf>
    <xf numFmtId="46" fontId="11" fillId="0" borderId="2" xfId="2" applyNumberFormat="1" applyFont="1" applyBorder="1" applyAlignment="1">
      <alignment vertical="center"/>
    </xf>
    <xf numFmtId="21" fontId="12" fillId="0" borderId="2" xfId="2" applyNumberFormat="1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1" fillId="0" borderId="14" xfId="2" applyFont="1" applyBorder="1" applyAlignment="1">
      <alignment horizontal="left" vertical="center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vertical="center"/>
    </xf>
    <xf numFmtId="0" fontId="11" fillId="0" borderId="3" xfId="2" applyFont="1" applyBorder="1" applyAlignment="1">
      <alignment horizontal="right" vertical="center"/>
    </xf>
    <xf numFmtId="1" fontId="12" fillId="0" borderId="3" xfId="2" applyNumberFormat="1" applyFont="1" applyBorder="1" applyAlignment="1">
      <alignment horizontal="center" vertical="center"/>
    </xf>
    <xf numFmtId="46" fontId="11" fillId="0" borderId="3" xfId="2" applyNumberFormat="1" applyFont="1" applyBorder="1" applyAlignment="1">
      <alignment vertical="center"/>
    </xf>
    <xf numFmtId="21" fontId="12" fillId="0" borderId="3" xfId="2" applyNumberFormat="1" applyFont="1" applyBorder="1" applyAlignment="1">
      <alignment vertical="center"/>
    </xf>
    <xf numFmtId="0" fontId="14" fillId="0" borderId="3" xfId="2" applyFont="1" applyBorder="1" applyAlignment="1">
      <alignment horizontal="right" vertical="center"/>
    </xf>
    <xf numFmtId="0" fontId="14" fillId="0" borderId="15" xfId="2" applyFont="1" applyBorder="1" applyAlignment="1">
      <alignment horizontal="right" vertical="center"/>
    </xf>
    <xf numFmtId="0" fontId="11" fillId="0" borderId="16" xfId="2" applyFont="1" applyBorder="1" applyAlignment="1">
      <alignment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1" fontId="11" fillId="0" borderId="5" xfId="2" applyNumberFormat="1" applyFont="1" applyBorder="1" applyAlignment="1">
      <alignment horizontal="center" vertical="center"/>
    </xf>
    <xf numFmtId="0" fontId="11" fillId="0" borderId="5" xfId="2" applyFont="1" applyBorder="1" applyAlignment="1">
      <alignment horizontal="left" vertical="center"/>
    </xf>
    <xf numFmtId="46" fontId="11" fillId="0" borderId="5" xfId="2" applyNumberFormat="1" applyFont="1" applyBorder="1" applyAlignment="1">
      <alignment horizontal="left" vertical="center"/>
    </xf>
    <xf numFmtId="21" fontId="12" fillId="0" borderId="5" xfId="2" applyNumberFormat="1" applyFont="1" applyBorder="1" applyAlignment="1">
      <alignment vertical="center"/>
    </xf>
    <xf numFmtId="49" fontId="12" fillId="0" borderId="17" xfId="2" applyNumberFormat="1" applyFont="1" applyBorder="1" applyAlignment="1">
      <alignment horizontal="righ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5" fillId="0" borderId="28" xfId="2" applyFont="1" applyBorder="1" applyAlignment="1">
      <alignment vertical="center"/>
    </xf>
    <xf numFmtId="0" fontId="5" fillId="0" borderId="27" xfId="2" applyFont="1" applyBorder="1" applyAlignment="1">
      <alignment horizontal="center" vertical="center"/>
    </xf>
    <xf numFmtId="0" fontId="5" fillId="0" borderId="27" xfId="2" applyFont="1" applyBorder="1" applyAlignment="1">
      <alignment vertical="center"/>
    </xf>
    <xf numFmtId="1" fontId="5" fillId="0" borderId="27" xfId="2" applyNumberFormat="1" applyFont="1" applyBorder="1" applyAlignment="1">
      <alignment horizontal="center" vertical="center"/>
    </xf>
    <xf numFmtId="46" fontId="6" fillId="0" borderId="27" xfId="2" applyNumberFormat="1" applyFont="1" applyBorder="1" applyAlignment="1">
      <alignment vertical="center"/>
    </xf>
    <xf numFmtId="21" fontId="5" fillId="0" borderId="27" xfId="2" applyNumberFormat="1" applyFont="1" applyBorder="1" applyAlignment="1">
      <alignment vertical="center"/>
    </xf>
    <xf numFmtId="0" fontId="5" fillId="0" borderId="29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1" fontId="15" fillId="0" borderId="0" xfId="2" applyNumberFormat="1" applyFont="1" applyAlignment="1">
      <alignment horizontal="center" vertical="center" wrapText="1"/>
    </xf>
    <xf numFmtId="46" fontId="14" fillId="0" borderId="0" xfId="2" applyNumberFormat="1" applyFont="1" applyAlignment="1">
      <alignment vertical="center" wrapText="1"/>
    </xf>
    <xf numFmtId="21" fontId="15" fillId="0" borderId="0" xfId="2" applyNumberFormat="1" applyFont="1" applyAlignment="1">
      <alignment vertical="center" wrapText="1"/>
    </xf>
    <xf numFmtId="0" fontId="12" fillId="0" borderId="12" xfId="2" applyFont="1" applyBorder="1" applyAlignment="1">
      <alignment horizontal="left" vertical="center"/>
    </xf>
    <xf numFmtId="49" fontId="12" fillId="0" borderId="2" xfId="2" applyNumberFormat="1" applyFont="1" applyBorder="1" applyAlignment="1">
      <alignment horizontal="right" vertical="center"/>
    </xf>
    <xf numFmtId="49" fontId="12" fillId="0" borderId="4" xfId="2" applyNumberFormat="1" applyFont="1" applyBorder="1" applyAlignment="1">
      <alignment vertical="center"/>
    </xf>
    <xf numFmtId="1" fontId="12" fillId="0" borderId="5" xfId="2" applyNumberFormat="1" applyFont="1" applyBorder="1" applyAlignment="1">
      <alignment horizontal="center" vertical="center"/>
    </xf>
    <xf numFmtId="49" fontId="12" fillId="0" borderId="2" xfId="2" applyNumberFormat="1" applyFont="1" applyBorder="1" applyAlignment="1">
      <alignment vertical="center"/>
    </xf>
    <xf numFmtId="1" fontId="5" fillId="0" borderId="0" xfId="2" applyNumberFormat="1" applyFont="1" applyAlignment="1">
      <alignment horizontal="center" vertical="center"/>
    </xf>
    <xf numFmtId="1" fontId="12" fillId="0" borderId="0" xfId="2" applyNumberFormat="1" applyFont="1" applyAlignment="1">
      <alignment horizontal="center" vertical="center"/>
    </xf>
    <xf numFmtId="46" fontId="6" fillId="0" borderId="0" xfId="2" applyNumberFormat="1" applyFont="1" applyAlignment="1">
      <alignment vertical="center"/>
    </xf>
    <xf numFmtId="21" fontId="12" fillId="0" borderId="0" xfId="2" applyNumberFormat="1" applyFont="1" applyAlignment="1">
      <alignment vertical="center"/>
    </xf>
    <xf numFmtId="49" fontId="12" fillId="0" borderId="0" xfId="2" applyNumberFormat="1" applyFont="1" applyAlignment="1">
      <alignment vertical="center"/>
    </xf>
    <xf numFmtId="0" fontId="12" fillId="0" borderId="10" xfId="2" applyFont="1" applyBorder="1" applyAlignment="1">
      <alignment horizontal="left" vertical="center"/>
    </xf>
    <xf numFmtId="0" fontId="12" fillId="0" borderId="0" xfId="2" applyFont="1" applyAlignment="1">
      <alignment horizontal="center" vertical="center"/>
    </xf>
    <xf numFmtId="9" fontId="12" fillId="0" borderId="0" xfId="2" applyNumberFormat="1" applyFont="1" applyAlignment="1">
      <alignment horizontal="right" vertical="center"/>
    </xf>
    <xf numFmtId="0" fontId="12" fillId="0" borderId="10" xfId="2" applyFont="1" applyBorder="1" applyAlignment="1">
      <alignment horizontal="center" vertical="center"/>
    </xf>
    <xf numFmtId="0" fontId="12" fillId="0" borderId="0" xfId="2" applyFont="1" applyAlignment="1">
      <alignment horizontal="right" vertical="center"/>
    </xf>
    <xf numFmtId="0" fontId="5" fillId="0" borderId="10" xfId="2" applyFont="1" applyBorder="1" applyAlignment="1">
      <alignment vertical="center"/>
    </xf>
    <xf numFmtId="49" fontId="12" fillId="0" borderId="17" xfId="2" applyNumberFormat="1" applyFont="1" applyBorder="1" applyAlignme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1" fontId="5" fillId="0" borderId="5" xfId="2" applyNumberFormat="1" applyFont="1" applyBorder="1" applyAlignment="1">
      <alignment horizontal="center" vertical="center"/>
    </xf>
    <xf numFmtId="46" fontId="6" fillId="0" borderId="5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6" fontId="6" fillId="0" borderId="0" xfId="2" applyNumberFormat="1" applyFont="1" applyAlignment="1">
      <alignment horizontal="center" vertical="center"/>
    </xf>
    <xf numFmtId="21" fontId="5" fillId="0" borderId="0" xfId="2" applyNumberFormat="1" applyFont="1" applyAlignment="1">
      <alignment horizontal="center" vertical="center"/>
    </xf>
    <xf numFmtId="21" fontId="5" fillId="0" borderId="0" xfId="2" applyNumberFormat="1" applyFont="1" applyAlignment="1">
      <alignment vertical="center"/>
    </xf>
    <xf numFmtId="14" fontId="12" fillId="0" borderId="3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2" fillId="0" borderId="6" xfId="2" applyFont="1" applyBorder="1" applyAlignment="1">
      <alignment horizontal="right" vertical="center"/>
    </xf>
    <xf numFmtId="0" fontId="5" fillId="0" borderId="21" xfId="2" applyFont="1" applyBorder="1" applyAlignment="1">
      <alignment vertical="center"/>
    </xf>
    <xf numFmtId="0" fontId="12" fillId="0" borderId="21" xfId="2" applyFont="1" applyBorder="1" applyAlignment="1">
      <alignment horizontal="right" vertical="center"/>
    </xf>
    <xf numFmtId="0" fontId="12" fillId="0" borderId="36" xfId="2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" fontId="12" fillId="0" borderId="37" xfId="2" applyNumberFormat="1" applyFont="1" applyBorder="1" applyAlignment="1">
      <alignment horizontal="center" vertical="center"/>
    </xf>
    <xf numFmtId="1" fontId="12" fillId="0" borderId="38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1" fontId="12" fillId="0" borderId="39" xfId="2" applyNumberFormat="1" applyFont="1" applyBorder="1" applyAlignment="1">
      <alignment horizontal="center" vertical="center"/>
    </xf>
    <xf numFmtId="21" fontId="5" fillId="0" borderId="3" xfId="2" applyNumberFormat="1" applyFont="1" applyBorder="1" applyAlignment="1">
      <alignment horizontal="center" vertical="center"/>
    </xf>
    <xf numFmtId="1" fontId="5" fillId="0" borderId="6" xfId="2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8" fillId="0" borderId="1" xfId="8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47" fontId="5" fillId="0" borderId="1" xfId="2" applyNumberFormat="1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14" fontId="5" fillId="0" borderId="34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 wrapText="1"/>
    </xf>
    <xf numFmtId="0" fontId="18" fillId="0" borderId="34" xfId="8" applyFont="1" applyBorder="1" applyAlignment="1">
      <alignment horizontal="center" vertical="center" wrapText="1"/>
    </xf>
    <xf numFmtId="165" fontId="5" fillId="0" borderId="34" xfId="2" applyNumberFormat="1" applyFont="1" applyBorder="1" applyAlignment="1">
      <alignment horizontal="center" vertical="center"/>
    </xf>
    <xf numFmtId="1" fontId="5" fillId="0" borderId="34" xfId="2" applyNumberFormat="1" applyFont="1" applyBorder="1" applyAlignment="1">
      <alignment horizontal="center" vertical="center"/>
    </xf>
    <xf numFmtId="165" fontId="6" fillId="0" borderId="34" xfId="2" applyNumberFormat="1" applyFont="1" applyBorder="1" applyAlignment="1">
      <alignment horizontal="center" vertical="center"/>
    </xf>
    <xf numFmtId="2" fontId="5" fillId="0" borderId="34" xfId="2" applyNumberFormat="1" applyFont="1" applyBorder="1" applyAlignment="1">
      <alignment horizontal="center" vertical="center"/>
    </xf>
    <xf numFmtId="47" fontId="5" fillId="0" borderId="34" xfId="2" applyNumberFormat="1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 wrapText="1"/>
    </xf>
    <xf numFmtId="0" fontId="11" fillId="2" borderId="23" xfId="2" applyFont="1" applyFill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31" xfId="3" applyFont="1" applyFill="1" applyBorder="1" applyAlignment="1">
      <alignment horizontal="center" vertical="center" wrapText="1"/>
    </xf>
    <xf numFmtId="46" fontId="6" fillId="2" borderId="31" xfId="3" applyNumberFormat="1" applyFont="1" applyFill="1" applyBorder="1" applyAlignment="1">
      <alignment horizontal="center" vertical="center" wrapText="1"/>
    </xf>
    <xf numFmtId="46" fontId="6" fillId="2" borderId="1" xfId="3" applyNumberFormat="1" applyFont="1" applyFill="1" applyBorder="1" applyAlignment="1">
      <alignment horizontal="center" vertical="center" wrapText="1"/>
    </xf>
    <xf numFmtId="21" fontId="6" fillId="2" borderId="31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6" fillId="2" borderId="3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2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1" fillId="2" borderId="23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13607</xdr:rowOff>
    </xdr:from>
    <xdr:to>
      <xdr:col>1</xdr:col>
      <xdr:colOff>342023</xdr:colOff>
      <xdr:row>3</xdr:row>
      <xdr:rowOff>172580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13607"/>
          <a:ext cx="736631" cy="930666"/>
        </a:xfrm>
        <a:prstGeom prst="rect">
          <a:avLst/>
        </a:prstGeom>
      </xdr:spPr>
    </xdr:pic>
    <xdr:clientData/>
  </xdr:twoCellAnchor>
  <xdr:twoCellAnchor editAs="oneCell">
    <xdr:from>
      <xdr:col>2</xdr:col>
      <xdr:colOff>97700</xdr:colOff>
      <xdr:row>0</xdr:row>
      <xdr:rowOff>54430</xdr:rowOff>
    </xdr:from>
    <xdr:to>
      <xdr:col>3</xdr:col>
      <xdr:colOff>638888</xdr:colOff>
      <xdr:row>3</xdr:row>
      <xdr:rowOff>201144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986" y="54430"/>
          <a:ext cx="1415959" cy="929591"/>
        </a:xfrm>
        <a:prstGeom prst="rect">
          <a:avLst/>
        </a:prstGeom>
      </xdr:spPr>
    </xdr:pic>
    <xdr:clientData/>
  </xdr:twoCellAnchor>
  <xdr:oneCellAnchor>
    <xdr:from>
      <xdr:col>17</xdr:col>
      <xdr:colOff>335835</xdr:colOff>
      <xdr:row>0</xdr:row>
      <xdr:rowOff>39142</xdr:rowOff>
    </xdr:from>
    <xdr:ext cx="2240072" cy="835069"/>
    <xdr:pic>
      <xdr:nvPicPr>
        <xdr:cNvPr id="10" name="Picture 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66143" y="39142"/>
          <a:ext cx="2240072" cy="8350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0.59999389629810485"/>
    <pageSetUpPr fitToPage="1"/>
  </sheetPr>
  <dimension ref="A1:T127"/>
  <sheetViews>
    <sheetView tabSelected="1" view="pageBreakPreview" topLeftCell="A5" zoomScale="130" zoomScaleNormal="100" zoomScaleSheetLayoutView="130" workbookViewId="0">
      <selection activeCell="F100" sqref="F100"/>
    </sheetView>
  </sheetViews>
  <sheetFormatPr defaultColWidth="9.140625" defaultRowHeight="12.75" x14ac:dyDescent="0.2"/>
  <cols>
    <col min="1" max="1" width="7" style="1" customWidth="1"/>
    <col min="2" max="2" width="8" style="81" customWidth="1"/>
    <col min="3" max="3" width="13.140625" style="81" customWidth="1"/>
    <col min="4" max="4" width="21.7109375" style="1" customWidth="1"/>
    <col min="5" max="5" width="11.7109375" style="1" customWidth="1"/>
    <col min="6" max="6" width="8.7109375" style="1" customWidth="1"/>
    <col min="7" max="7" width="26.5703125" style="1" customWidth="1"/>
    <col min="8" max="8" width="10.5703125" style="1" customWidth="1"/>
    <col min="9" max="9" width="5.5703125" style="58" customWidth="1"/>
    <col min="10" max="10" width="10.42578125" style="1" customWidth="1"/>
    <col min="11" max="11" width="5.42578125" style="58" customWidth="1"/>
    <col min="12" max="12" width="10.28515625" style="1" customWidth="1"/>
    <col min="13" max="13" width="5.7109375" style="58" customWidth="1"/>
    <col min="14" max="14" width="10.28515625" style="1" customWidth="1"/>
    <col min="15" max="15" width="6.140625" style="58" customWidth="1"/>
    <col min="16" max="16" width="10.28515625" style="60" customWidth="1"/>
    <col min="17" max="17" width="13.140625" style="78" customWidth="1"/>
    <col min="18" max="18" width="10" style="1" customWidth="1"/>
    <col min="19" max="19" width="13.28515625" style="1" customWidth="1"/>
    <col min="20" max="20" width="16.7109375" style="1" customWidth="1"/>
    <col min="21" max="21" width="11.7109375" style="1" bestFit="1" customWidth="1"/>
    <col min="22" max="16384" width="9.140625" style="1"/>
  </cols>
  <sheetData>
    <row r="1" spans="1:20" ht="19.5" customHeight="1" x14ac:dyDescent="0.2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9.5" customHeight="1" x14ac:dyDescent="0.2">
      <c r="A2" s="127" t="s">
        <v>63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9.5" customHeight="1" x14ac:dyDescent="0.2">
      <c r="A3" s="127" t="s">
        <v>11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0" ht="19.5" customHeight="1" x14ac:dyDescent="0.2">
      <c r="A4" s="127" t="s">
        <v>64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</row>
    <row r="5" spans="1:20" ht="9" customHeight="1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</row>
    <row r="6" spans="1:20" s="2" customFormat="1" ht="28.5" x14ac:dyDescent="0.2">
      <c r="A6" s="155" t="s">
        <v>65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s="2" customFormat="1" ht="18" customHeight="1" x14ac:dyDescent="0.2">
      <c r="A7" s="126" t="s">
        <v>17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spans="1:20" s="2" customFormat="1" ht="4.5" customHeight="1" thickBot="1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0" ht="18" customHeight="1" thickTop="1" x14ac:dyDescent="0.2">
      <c r="A9" s="135" t="s">
        <v>40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</row>
    <row r="10" spans="1:20" ht="18" customHeight="1" x14ac:dyDescent="0.2">
      <c r="A10" s="138" t="s">
        <v>25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40"/>
    </row>
    <row r="11" spans="1:20" ht="19.5" customHeight="1" x14ac:dyDescent="0.2">
      <c r="A11" s="138" t="s">
        <v>66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40"/>
    </row>
    <row r="12" spans="1:20" ht="5.25" customHeight="1" x14ac:dyDescent="0.2">
      <c r="A12" s="148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50"/>
    </row>
    <row r="13" spans="1:20" ht="15.75" x14ac:dyDescent="0.2">
      <c r="A13" s="3" t="s">
        <v>61</v>
      </c>
      <c r="B13" s="4"/>
      <c r="C13" s="4"/>
      <c r="D13" s="5"/>
      <c r="E13" s="6"/>
      <c r="F13" s="6"/>
      <c r="G13" s="7"/>
      <c r="H13" s="6"/>
      <c r="I13" s="5"/>
      <c r="J13" s="6"/>
      <c r="K13" s="5"/>
      <c r="L13" s="6"/>
      <c r="M13" s="5"/>
      <c r="N13" s="6"/>
      <c r="O13" s="5"/>
      <c r="P13" s="8"/>
      <c r="Q13" s="9"/>
      <c r="R13" s="6"/>
      <c r="S13" s="10"/>
      <c r="T13" s="11" t="s">
        <v>49</v>
      </c>
    </row>
    <row r="14" spans="1:20" ht="15.75" x14ac:dyDescent="0.2">
      <c r="A14" s="12" t="s">
        <v>62</v>
      </c>
      <c r="B14" s="13"/>
      <c r="C14" s="1"/>
      <c r="D14" s="79"/>
      <c r="E14" s="14"/>
      <c r="F14" s="14"/>
      <c r="G14" s="15"/>
      <c r="H14" s="14"/>
      <c r="I14" s="16"/>
      <c r="J14" s="14"/>
      <c r="K14" s="16"/>
      <c r="L14" s="14"/>
      <c r="M14" s="16"/>
      <c r="N14" s="14"/>
      <c r="O14" s="16"/>
      <c r="P14" s="17"/>
      <c r="Q14" s="18"/>
      <c r="R14" s="14"/>
      <c r="S14" s="19"/>
      <c r="T14" s="20" t="s">
        <v>67</v>
      </c>
    </row>
    <row r="15" spans="1:20" ht="15" x14ac:dyDescent="0.2">
      <c r="A15" s="144" t="s">
        <v>10</v>
      </c>
      <c r="B15" s="142"/>
      <c r="C15" s="142"/>
      <c r="D15" s="142"/>
      <c r="E15" s="142"/>
      <c r="F15" s="142"/>
      <c r="G15" s="145"/>
      <c r="H15" s="141" t="s">
        <v>1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3"/>
    </row>
    <row r="16" spans="1:20" ht="15" x14ac:dyDescent="0.2">
      <c r="A16" s="21" t="s">
        <v>18</v>
      </c>
      <c r="B16" s="22"/>
      <c r="C16" s="22"/>
      <c r="D16" s="23"/>
      <c r="E16" s="24"/>
      <c r="F16" s="23"/>
      <c r="G16" s="25"/>
      <c r="H16" s="26"/>
      <c r="I16" s="27"/>
      <c r="J16" s="28"/>
      <c r="K16" s="27"/>
      <c r="L16" s="28"/>
      <c r="M16" s="27"/>
      <c r="N16" s="28"/>
      <c r="O16" s="27"/>
      <c r="P16" s="29"/>
      <c r="Q16" s="30"/>
      <c r="R16" s="24"/>
      <c r="S16" s="24"/>
      <c r="T16" s="31"/>
    </row>
    <row r="17" spans="1:20" ht="15" x14ac:dyDescent="0.2">
      <c r="A17" s="21" t="s">
        <v>19</v>
      </c>
      <c r="B17" s="22"/>
      <c r="C17" s="22"/>
      <c r="D17" s="25"/>
      <c r="E17" s="33"/>
      <c r="F17" s="23"/>
      <c r="G17" s="86" t="s">
        <v>68</v>
      </c>
      <c r="H17" s="26" t="s">
        <v>41</v>
      </c>
      <c r="I17" s="27"/>
      <c r="J17" s="28"/>
      <c r="K17" s="27"/>
      <c r="L17" s="28"/>
      <c r="M17" s="27"/>
      <c r="N17" s="28"/>
      <c r="O17" s="27"/>
      <c r="P17" s="29"/>
      <c r="Q17" s="30"/>
      <c r="R17" s="24"/>
      <c r="S17" s="24"/>
      <c r="T17" s="31"/>
    </row>
    <row r="18" spans="1:20" ht="15" x14ac:dyDescent="0.2">
      <c r="A18" s="21" t="s">
        <v>20</v>
      </c>
      <c r="B18" s="22"/>
      <c r="C18" s="22"/>
      <c r="D18" s="25"/>
      <c r="E18" s="33"/>
      <c r="F18" s="23"/>
      <c r="G18" s="86" t="s">
        <v>69</v>
      </c>
      <c r="H18" s="26" t="s">
        <v>34</v>
      </c>
      <c r="I18" s="27"/>
      <c r="J18" s="28"/>
      <c r="K18" s="27"/>
      <c r="L18" s="28"/>
      <c r="M18" s="27"/>
      <c r="N18" s="28"/>
      <c r="O18" s="27"/>
      <c r="P18" s="29"/>
      <c r="Q18" s="30"/>
      <c r="R18" s="24"/>
      <c r="S18" s="24"/>
      <c r="T18" s="31"/>
    </row>
    <row r="19" spans="1:20" ht="16.5" thickBot="1" x14ac:dyDescent="0.25">
      <c r="A19" s="21" t="s">
        <v>16</v>
      </c>
      <c r="B19" s="32"/>
      <c r="C19" s="32"/>
      <c r="D19" s="87"/>
      <c r="E19" s="88"/>
      <c r="F19" s="87"/>
      <c r="G19" s="89" t="s">
        <v>70</v>
      </c>
      <c r="H19" s="26" t="s">
        <v>42</v>
      </c>
      <c r="I19" s="27"/>
      <c r="J19" s="28"/>
      <c r="K19" s="27"/>
      <c r="L19" s="28"/>
      <c r="M19" s="27"/>
      <c r="N19" s="28"/>
      <c r="O19" s="27"/>
      <c r="P19" s="29"/>
      <c r="Q19" s="30"/>
      <c r="R19" s="24"/>
      <c r="S19" s="34">
        <v>214</v>
      </c>
      <c r="T19" s="35">
        <v>4</v>
      </c>
    </row>
    <row r="20" spans="1:20" ht="7.5" customHeight="1" thickTop="1" thickBot="1" x14ac:dyDescent="0.25">
      <c r="A20" s="36"/>
      <c r="B20" s="37"/>
      <c r="C20" s="37"/>
      <c r="D20" s="38"/>
      <c r="E20" s="38"/>
      <c r="F20" s="38"/>
      <c r="G20" s="38"/>
      <c r="H20" s="38"/>
      <c r="I20" s="39"/>
      <c r="J20" s="38"/>
      <c r="K20" s="39"/>
      <c r="L20" s="38"/>
      <c r="M20" s="39"/>
      <c r="N20" s="38"/>
      <c r="O20" s="39"/>
      <c r="P20" s="40"/>
      <c r="Q20" s="41"/>
      <c r="R20" s="38"/>
      <c r="S20" s="38"/>
      <c r="T20" s="42"/>
    </row>
    <row r="21" spans="1:20" s="43" customFormat="1" ht="21" customHeight="1" thickTop="1" x14ac:dyDescent="0.2">
      <c r="A21" s="146" t="s">
        <v>7</v>
      </c>
      <c r="B21" s="130" t="s">
        <v>13</v>
      </c>
      <c r="C21" s="130" t="s">
        <v>38</v>
      </c>
      <c r="D21" s="130" t="s">
        <v>2</v>
      </c>
      <c r="E21" s="130" t="s">
        <v>36</v>
      </c>
      <c r="F21" s="130" t="s">
        <v>9</v>
      </c>
      <c r="G21" s="130" t="s">
        <v>14</v>
      </c>
      <c r="H21" s="130" t="s">
        <v>43</v>
      </c>
      <c r="I21" s="130"/>
      <c r="J21" s="130"/>
      <c r="K21" s="130"/>
      <c r="L21" s="130"/>
      <c r="M21" s="130"/>
      <c r="N21" s="130"/>
      <c r="O21" s="130"/>
      <c r="P21" s="131" t="s">
        <v>8</v>
      </c>
      <c r="Q21" s="133" t="s">
        <v>24</v>
      </c>
      <c r="R21" s="130" t="s">
        <v>22</v>
      </c>
      <c r="S21" s="151" t="s">
        <v>44</v>
      </c>
      <c r="T21" s="153" t="s">
        <v>15</v>
      </c>
    </row>
    <row r="22" spans="1:20" s="43" customFormat="1" ht="17.25" customHeight="1" x14ac:dyDescent="0.2">
      <c r="A22" s="147"/>
      <c r="B22" s="129"/>
      <c r="C22" s="129"/>
      <c r="D22" s="129"/>
      <c r="E22" s="129"/>
      <c r="F22" s="129"/>
      <c r="G22" s="129"/>
      <c r="H22" s="129" t="s">
        <v>45</v>
      </c>
      <c r="I22" s="129"/>
      <c r="J22" s="129" t="s">
        <v>46</v>
      </c>
      <c r="K22" s="129"/>
      <c r="L22" s="129" t="s">
        <v>47</v>
      </c>
      <c r="M22" s="129"/>
      <c r="N22" s="129" t="s">
        <v>48</v>
      </c>
      <c r="O22" s="129"/>
      <c r="P22" s="132"/>
      <c r="Q22" s="134"/>
      <c r="R22" s="129"/>
      <c r="S22" s="152"/>
      <c r="T22" s="154"/>
    </row>
    <row r="23" spans="1:20" ht="18.75" customHeight="1" x14ac:dyDescent="0.2">
      <c r="A23" s="98">
        <v>1</v>
      </c>
      <c r="B23" s="99">
        <v>27</v>
      </c>
      <c r="C23" s="100">
        <v>10104924678</v>
      </c>
      <c r="D23" s="101" t="s">
        <v>71</v>
      </c>
      <c r="E23" s="102" t="s">
        <v>72</v>
      </c>
      <c r="F23" s="103" t="s">
        <v>32</v>
      </c>
      <c r="G23" s="104" t="s">
        <v>58</v>
      </c>
      <c r="H23" s="105">
        <v>8.3530092592592586E-2</v>
      </c>
      <c r="I23" s="80">
        <v>1</v>
      </c>
      <c r="J23" s="105">
        <v>8.0208333333333329E-3</v>
      </c>
      <c r="K23" s="80">
        <v>7</v>
      </c>
      <c r="L23" s="105">
        <v>7.9606481481481486E-2</v>
      </c>
      <c r="M23" s="80">
        <v>20</v>
      </c>
      <c r="N23" s="105">
        <v>8.5960648148148147E-2</v>
      </c>
      <c r="O23" s="80">
        <v>40</v>
      </c>
      <c r="P23" s="106">
        <f>SUM(H23,J23,L23,N23)</f>
        <v>0.25711805555555556</v>
      </c>
      <c r="Q23" s="105"/>
      <c r="R23" s="97">
        <f>$S$19/(HOUR(P23)+MINUTE(P23)/60+SECOND(P23)/3600)</f>
        <v>34.679270762997973</v>
      </c>
      <c r="S23" s="107"/>
      <c r="T23" s="108"/>
    </row>
    <row r="24" spans="1:20" ht="18.75" customHeight="1" x14ac:dyDescent="0.2">
      <c r="A24" s="98">
        <v>2</v>
      </c>
      <c r="B24" s="99">
        <v>13</v>
      </c>
      <c r="C24" s="100">
        <v>10106931770</v>
      </c>
      <c r="D24" s="101" t="s">
        <v>73</v>
      </c>
      <c r="E24" s="102" t="s">
        <v>74</v>
      </c>
      <c r="F24" s="103" t="s">
        <v>32</v>
      </c>
      <c r="G24" s="104" t="s">
        <v>53</v>
      </c>
      <c r="H24" s="105">
        <v>8.4502314814814808E-2</v>
      </c>
      <c r="I24" s="80">
        <v>17</v>
      </c>
      <c r="J24" s="105">
        <v>7.6504629629629631E-3</v>
      </c>
      <c r="K24" s="80">
        <v>1</v>
      </c>
      <c r="L24" s="105">
        <v>7.9606481481481486E-2</v>
      </c>
      <c r="M24" s="80">
        <v>6</v>
      </c>
      <c r="N24" s="105">
        <v>8.5775462962962956E-2</v>
      </c>
      <c r="O24" s="80">
        <v>1</v>
      </c>
      <c r="P24" s="106">
        <f t="shared" ref="P24:P82" si="0">SUM(H24,J24,L24,N24)</f>
        <v>0.25753472222222223</v>
      </c>
      <c r="Q24" s="105">
        <f>P24-$P$23</f>
        <v>4.1666666666667629E-4</v>
      </c>
      <c r="R24" s="97">
        <f t="shared" ref="R24:R82" si="1">$S$19/(HOUR(P24)+MINUTE(P24)/60+SECOND(P24)/3600)</f>
        <v>34.62316300390993</v>
      </c>
      <c r="S24" s="107"/>
      <c r="T24" s="108"/>
    </row>
    <row r="25" spans="1:20" ht="18.75" customHeight="1" x14ac:dyDescent="0.2">
      <c r="A25" s="98">
        <v>3</v>
      </c>
      <c r="B25" s="99">
        <v>29</v>
      </c>
      <c r="C25" s="100">
        <v>10114922853</v>
      </c>
      <c r="D25" s="101" t="s">
        <v>75</v>
      </c>
      <c r="E25" s="102" t="s">
        <v>76</v>
      </c>
      <c r="F25" s="103" t="s">
        <v>32</v>
      </c>
      <c r="G25" s="104" t="s">
        <v>58</v>
      </c>
      <c r="H25" s="105">
        <v>8.4409722222222219E-2</v>
      </c>
      <c r="I25" s="80">
        <v>9</v>
      </c>
      <c r="J25" s="105">
        <v>7.9976851851851858E-3</v>
      </c>
      <c r="K25" s="80">
        <v>5</v>
      </c>
      <c r="L25" s="105">
        <v>7.9490740740740737E-2</v>
      </c>
      <c r="M25" s="80">
        <v>3</v>
      </c>
      <c r="N25" s="105">
        <v>8.5833333333333331E-2</v>
      </c>
      <c r="O25" s="80">
        <v>2</v>
      </c>
      <c r="P25" s="106">
        <f t="shared" si="0"/>
        <v>0.25773148148148145</v>
      </c>
      <c r="Q25" s="105">
        <f>P25-$P$23</f>
        <v>6.1342592592589229E-4</v>
      </c>
      <c r="R25" s="97">
        <f t="shared" si="1"/>
        <v>34.596730734686545</v>
      </c>
      <c r="S25" s="107"/>
      <c r="T25" s="108"/>
    </row>
    <row r="26" spans="1:20" ht="18.75" customHeight="1" x14ac:dyDescent="0.2">
      <c r="A26" s="98">
        <v>4</v>
      </c>
      <c r="B26" s="99">
        <v>23</v>
      </c>
      <c r="C26" s="100">
        <v>10092426331</v>
      </c>
      <c r="D26" s="101" t="s">
        <v>77</v>
      </c>
      <c r="E26" s="102" t="s">
        <v>78</v>
      </c>
      <c r="F26" s="103" t="s">
        <v>32</v>
      </c>
      <c r="G26" s="104" t="s">
        <v>53</v>
      </c>
      <c r="H26" s="105">
        <v>8.4502314814814808E-2</v>
      </c>
      <c r="I26" s="80">
        <v>34</v>
      </c>
      <c r="J26" s="105">
        <v>7.7314814814814815E-3</v>
      </c>
      <c r="K26" s="80">
        <v>2</v>
      </c>
      <c r="L26" s="105">
        <v>7.9606481481481486E-2</v>
      </c>
      <c r="M26" s="80">
        <v>34</v>
      </c>
      <c r="N26" s="105">
        <v>8.5960648148148147E-2</v>
      </c>
      <c r="O26" s="80">
        <v>19</v>
      </c>
      <c r="P26" s="106">
        <f t="shared" si="0"/>
        <v>0.25780092592592591</v>
      </c>
      <c r="Q26" s="105">
        <f t="shared" ref="Q26:Q82" si="2">P26-$P$23</f>
        <v>6.8287037037034759E-4</v>
      </c>
      <c r="R26" s="97">
        <f t="shared" si="1"/>
        <v>34.58741133159738</v>
      </c>
      <c r="S26" s="107"/>
      <c r="T26" s="108"/>
    </row>
    <row r="27" spans="1:20" ht="18.75" customHeight="1" x14ac:dyDescent="0.2">
      <c r="A27" s="98">
        <v>5</v>
      </c>
      <c r="B27" s="99">
        <v>86</v>
      </c>
      <c r="C27" s="100">
        <v>10110374361</v>
      </c>
      <c r="D27" s="101" t="s">
        <v>79</v>
      </c>
      <c r="E27" s="102" t="s">
        <v>80</v>
      </c>
      <c r="F27" s="103" t="s">
        <v>35</v>
      </c>
      <c r="G27" s="104" t="s">
        <v>59</v>
      </c>
      <c r="H27" s="105">
        <v>8.443287037037038E-2</v>
      </c>
      <c r="I27" s="80">
        <v>3</v>
      </c>
      <c r="J27" s="105">
        <v>7.9282407407407409E-3</v>
      </c>
      <c r="K27" s="80">
        <v>4</v>
      </c>
      <c r="L27" s="105">
        <v>7.9606481481481486E-2</v>
      </c>
      <c r="M27" s="80">
        <v>4</v>
      </c>
      <c r="N27" s="105">
        <v>8.5960648148148147E-2</v>
      </c>
      <c r="O27" s="80">
        <v>10</v>
      </c>
      <c r="P27" s="106">
        <f t="shared" si="0"/>
        <v>0.25792824074074072</v>
      </c>
      <c r="Q27" s="105">
        <f t="shared" si="2"/>
        <v>8.101851851851638E-4</v>
      </c>
      <c r="R27" s="97">
        <f t="shared" si="1"/>
        <v>34.570338792910029</v>
      </c>
      <c r="S27" s="107"/>
      <c r="T27" s="108"/>
    </row>
    <row r="28" spans="1:20" ht="18.75" customHeight="1" x14ac:dyDescent="0.2">
      <c r="A28" s="98">
        <v>6</v>
      </c>
      <c r="B28" s="99">
        <v>26</v>
      </c>
      <c r="C28" s="100">
        <v>10104991770</v>
      </c>
      <c r="D28" s="101" t="s">
        <v>81</v>
      </c>
      <c r="E28" s="102" t="s">
        <v>82</v>
      </c>
      <c r="F28" s="103" t="s">
        <v>35</v>
      </c>
      <c r="G28" s="104" t="s">
        <v>58</v>
      </c>
      <c r="H28" s="105">
        <v>8.4374999999999992E-2</v>
      </c>
      <c r="I28" s="80">
        <v>2</v>
      </c>
      <c r="J28" s="105">
        <v>8.2407407407407412E-3</v>
      </c>
      <c r="K28" s="80">
        <v>17</v>
      </c>
      <c r="L28" s="105">
        <v>7.9398148148148148E-2</v>
      </c>
      <c r="M28" s="80">
        <v>1</v>
      </c>
      <c r="N28" s="105">
        <v>8.59375E-2</v>
      </c>
      <c r="O28" s="80">
        <v>6</v>
      </c>
      <c r="P28" s="106">
        <f t="shared" si="0"/>
        <v>0.25795138888888891</v>
      </c>
      <c r="Q28" s="105">
        <f t="shared" si="2"/>
        <v>8.3333333333335258E-4</v>
      </c>
      <c r="R28" s="97">
        <f t="shared" si="1"/>
        <v>34.567236505586216</v>
      </c>
      <c r="S28" s="107"/>
      <c r="T28" s="108"/>
    </row>
    <row r="29" spans="1:20" ht="18.75" customHeight="1" x14ac:dyDescent="0.2">
      <c r="A29" s="98">
        <v>7</v>
      </c>
      <c r="B29" s="99">
        <v>95</v>
      </c>
      <c r="C29" s="100">
        <v>10084014613</v>
      </c>
      <c r="D29" s="101" t="s">
        <v>83</v>
      </c>
      <c r="E29" s="102" t="s">
        <v>84</v>
      </c>
      <c r="F29" s="103" t="s">
        <v>32</v>
      </c>
      <c r="G29" s="104" t="s">
        <v>85</v>
      </c>
      <c r="H29" s="105">
        <v>8.4490740740740741E-2</v>
      </c>
      <c r="I29" s="80">
        <v>10</v>
      </c>
      <c r="J29" s="105">
        <v>8.0208333333333329E-3</v>
      </c>
      <c r="K29" s="80">
        <v>6</v>
      </c>
      <c r="L29" s="105">
        <v>7.9513888888888884E-2</v>
      </c>
      <c r="M29" s="80">
        <v>2</v>
      </c>
      <c r="N29" s="105">
        <v>8.59375E-2</v>
      </c>
      <c r="O29" s="80">
        <v>7</v>
      </c>
      <c r="P29" s="106">
        <f t="shared" si="0"/>
        <v>0.25796296296296295</v>
      </c>
      <c r="Q29" s="105">
        <f t="shared" si="2"/>
        <v>8.4490740740739145E-4</v>
      </c>
      <c r="R29" s="97">
        <f t="shared" si="1"/>
        <v>34.565685570710691</v>
      </c>
      <c r="S29" s="107"/>
      <c r="T29" s="108"/>
    </row>
    <row r="30" spans="1:20" ht="18.75" customHeight="1" x14ac:dyDescent="0.2">
      <c r="A30" s="98">
        <v>8</v>
      </c>
      <c r="B30" s="99">
        <v>57</v>
      </c>
      <c r="C30" s="100">
        <v>10091971138</v>
      </c>
      <c r="D30" s="101" t="s">
        <v>86</v>
      </c>
      <c r="E30" s="102" t="s">
        <v>87</v>
      </c>
      <c r="F30" s="103" t="s">
        <v>32</v>
      </c>
      <c r="G30" s="104" t="s">
        <v>51</v>
      </c>
      <c r="H30" s="105">
        <v>8.4502314814814808E-2</v>
      </c>
      <c r="I30" s="80">
        <v>23</v>
      </c>
      <c r="J30" s="105">
        <v>7.9166666666666673E-3</v>
      </c>
      <c r="K30" s="80">
        <v>3</v>
      </c>
      <c r="L30" s="105">
        <v>7.9606481481481486E-2</v>
      </c>
      <c r="M30" s="80">
        <v>25</v>
      </c>
      <c r="N30" s="105">
        <v>8.5960648148148147E-2</v>
      </c>
      <c r="O30" s="80">
        <v>27</v>
      </c>
      <c r="P30" s="106">
        <f t="shared" si="0"/>
        <v>0.25798611111111108</v>
      </c>
      <c r="Q30" s="105">
        <f t="shared" si="2"/>
        <v>8.6805555555552472E-4</v>
      </c>
      <c r="R30" s="97">
        <f t="shared" si="1"/>
        <v>34.562584118438757</v>
      </c>
      <c r="S30" s="107"/>
      <c r="T30" s="108"/>
    </row>
    <row r="31" spans="1:20" ht="18.75" customHeight="1" x14ac:dyDescent="0.2">
      <c r="A31" s="98">
        <v>9</v>
      </c>
      <c r="B31" s="99">
        <v>46</v>
      </c>
      <c r="C31" s="100">
        <v>10090366392</v>
      </c>
      <c r="D31" s="101" t="s">
        <v>88</v>
      </c>
      <c r="E31" s="102" t="s">
        <v>89</v>
      </c>
      <c r="F31" s="103" t="s">
        <v>32</v>
      </c>
      <c r="G31" s="104" t="s">
        <v>55</v>
      </c>
      <c r="H31" s="105">
        <v>8.4490740740740741E-2</v>
      </c>
      <c r="I31" s="80">
        <v>6</v>
      </c>
      <c r="J31" s="105">
        <v>8.0787037037037043E-3</v>
      </c>
      <c r="K31" s="80">
        <v>9</v>
      </c>
      <c r="L31" s="105">
        <v>7.9606481481481486E-2</v>
      </c>
      <c r="M31" s="80">
        <v>8</v>
      </c>
      <c r="N31" s="105">
        <v>8.5960648148148147E-2</v>
      </c>
      <c r="O31" s="80">
        <v>5</v>
      </c>
      <c r="P31" s="106">
        <f t="shared" si="0"/>
        <v>0.25813657407407409</v>
      </c>
      <c r="Q31" s="105">
        <f t="shared" si="2"/>
        <v>1.0185185185185297E-3</v>
      </c>
      <c r="R31" s="97">
        <f t="shared" si="1"/>
        <v>34.542438237008476</v>
      </c>
      <c r="S31" s="107"/>
      <c r="T31" s="108"/>
    </row>
    <row r="32" spans="1:20" ht="18.75" customHeight="1" x14ac:dyDescent="0.2">
      <c r="A32" s="98">
        <v>10</v>
      </c>
      <c r="B32" s="99">
        <v>50</v>
      </c>
      <c r="C32" s="100">
        <v>10091161388</v>
      </c>
      <c r="D32" s="101" t="s">
        <v>90</v>
      </c>
      <c r="E32" s="102" t="s">
        <v>91</v>
      </c>
      <c r="F32" s="103" t="s">
        <v>32</v>
      </c>
      <c r="G32" s="104" t="s">
        <v>92</v>
      </c>
      <c r="H32" s="105">
        <v>8.4502314814814808E-2</v>
      </c>
      <c r="I32" s="80">
        <v>39</v>
      </c>
      <c r="J32" s="105">
        <v>8.1018518518518514E-3</v>
      </c>
      <c r="K32" s="80">
        <v>10</v>
      </c>
      <c r="L32" s="105">
        <v>7.9606481481481486E-2</v>
      </c>
      <c r="M32" s="80">
        <v>26</v>
      </c>
      <c r="N32" s="105">
        <v>8.5949074074074081E-2</v>
      </c>
      <c r="O32" s="80">
        <v>13</v>
      </c>
      <c r="P32" s="106">
        <f t="shared" si="0"/>
        <v>0.25815972222222222</v>
      </c>
      <c r="Q32" s="105">
        <f t="shared" si="2"/>
        <v>1.041666666666663E-3</v>
      </c>
      <c r="R32" s="97">
        <f t="shared" si="1"/>
        <v>34.539340954942837</v>
      </c>
      <c r="S32" s="107"/>
      <c r="T32" s="108"/>
    </row>
    <row r="33" spans="1:20" ht="18.75" customHeight="1" x14ac:dyDescent="0.2">
      <c r="A33" s="98">
        <v>11</v>
      </c>
      <c r="B33" s="99">
        <v>16</v>
      </c>
      <c r="C33" s="100">
        <v>10092779066</v>
      </c>
      <c r="D33" s="101" t="s">
        <v>93</v>
      </c>
      <c r="E33" s="102" t="s">
        <v>94</v>
      </c>
      <c r="F33" s="103" t="s">
        <v>32</v>
      </c>
      <c r="G33" s="104" t="s">
        <v>53</v>
      </c>
      <c r="H33" s="105">
        <v>8.4502314814814808E-2</v>
      </c>
      <c r="I33" s="80">
        <v>33</v>
      </c>
      <c r="J33" s="105">
        <v>8.1365740740740738E-3</v>
      </c>
      <c r="K33" s="80">
        <v>11</v>
      </c>
      <c r="L33" s="105">
        <v>7.9606481481481486E-2</v>
      </c>
      <c r="M33" s="80">
        <v>33</v>
      </c>
      <c r="N33" s="105">
        <v>8.5960648148148147E-2</v>
      </c>
      <c r="O33" s="80">
        <v>34</v>
      </c>
      <c r="P33" s="106">
        <f t="shared" si="0"/>
        <v>0.25820601851851849</v>
      </c>
      <c r="Q33" s="105">
        <f t="shared" si="2"/>
        <v>1.0879629629629295E-3</v>
      </c>
      <c r="R33" s="97">
        <f t="shared" si="1"/>
        <v>34.533148056838044</v>
      </c>
      <c r="S33" s="107"/>
      <c r="T33" s="108"/>
    </row>
    <row r="34" spans="1:20" ht="18.75" customHeight="1" x14ac:dyDescent="0.2">
      <c r="A34" s="98">
        <v>12</v>
      </c>
      <c r="B34" s="99">
        <v>76</v>
      </c>
      <c r="C34" s="100">
        <v>10125505048</v>
      </c>
      <c r="D34" s="101" t="s">
        <v>95</v>
      </c>
      <c r="E34" s="102" t="s">
        <v>96</v>
      </c>
      <c r="F34" s="103" t="s">
        <v>32</v>
      </c>
      <c r="G34" s="104" t="s">
        <v>51</v>
      </c>
      <c r="H34" s="105">
        <v>8.4502314814814808E-2</v>
      </c>
      <c r="I34" s="80">
        <v>27</v>
      </c>
      <c r="J34" s="105">
        <v>8.1597222222222227E-3</v>
      </c>
      <c r="K34" s="80">
        <v>12</v>
      </c>
      <c r="L34" s="105">
        <v>7.9606481481481486E-2</v>
      </c>
      <c r="M34" s="80">
        <v>23</v>
      </c>
      <c r="N34" s="105">
        <v>8.5960648148148147E-2</v>
      </c>
      <c r="O34" s="80">
        <v>46</v>
      </c>
      <c r="P34" s="106">
        <f t="shared" si="0"/>
        <v>0.25822916666666668</v>
      </c>
      <c r="Q34" s="105">
        <f t="shared" si="2"/>
        <v>1.1111111111111183E-3</v>
      </c>
      <c r="R34" s="97">
        <f t="shared" si="1"/>
        <v>34.530052440500199</v>
      </c>
      <c r="S34" s="107"/>
      <c r="T34" s="108"/>
    </row>
    <row r="35" spans="1:20" ht="18.75" customHeight="1" x14ac:dyDescent="0.2">
      <c r="A35" s="98">
        <v>13</v>
      </c>
      <c r="B35" s="99">
        <v>89</v>
      </c>
      <c r="C35" s="100">
        <v>10110342433</v>
      </c>
      <c r="D35" s="101" t="s">
        <v>97</v>
      </c>
      <c r="E35" s="102" t="s">
        <v>98</v>
      </c>
      <c r="F35" s="103" t="s">
        <v>35</v>
      </c>
      <c r="G35" s="104" t="s">
        <v>59</v>
      </c>
      <c r="H35" s="105">
        <v>8.4502314814814808E-2</v>
      </c>
      <c r="I35" s="80">
        <v>35</v>
      </c>
      <c r="J35" s="105">
        <v>8.1712962962962963E-3</v>
      </c>
      <c r="K35" s="80">
        <v>13</v>
      </c>
      <c r="L35" s="105">
        <v>7.9606481481481486E-2</v>
      </c>
      <c r="M35" s="80">
        <v>11</v>
      </c>
      <c r="N35" s="105">
        <v>8.5960648148148147E-2</v>
      </c>
      <c r="O35" s="80">
        <v>57</v>
      </c>
      <c r="P35" s="106">
        <f t="shared" si="0"/>
        <v>0.25824074074074072</v>
      </c>
      <c r="Q35" s="105">
        <f t="shared" si="2"/>
        <v>1.1226851851851571E-3</v>
      </c>
      <c r="R35" s="97">
        <f t="shared" si="1"/>
        <v>34.528504840444604</v>
      </c>
      <c r="S35" s="107"/>
      <c r="T35" s="108"/>
    </row>
    <row r="36" spans="1:20" ht="18.75" customHeight="1" x14ac:dyDescent="0.2">
      <c r="A36" s="98">
        <v>14</v>
      </c>
      <c r="B36" s="99">
        <v>41</v>
      </c>
      <c r="C36" s="100">
        <v>10109160649</v>
      </c>
      <c r="D36" s="101" t="s">
        <v>99</v>
      </c>
      <c r="E36" s="102" t="s">
        <v>100</v>
      </c>
      <c r="F36" s="103" t="s">
        <v>32</v>
      </c>
      <c r="G36" s="104" t="s">
        <v>56</v>
      </c>
      <c r="H36" s="105">
        <v>8.4479166666666661E-2</v>
      </c>
      <c r="I36" s="80">
        <v>40</v>
      </c>
      <c r="J36" s="105">
        <v>8.2754629629629619E-3</v>
      </c>
      <c r="K36" s="80">
        <v>20</v>
      </c>
      <c r="L36" s="105">
        <v>7.9583333333333339E-2</v>
      </c>
      <c r="M36" s="80">
        <v>14</v>
      </c>
      <c r="N36" s="105">
        <v>8.5902777777777772E-2</v>
      </c>
      <c r="O36" s="80">
        <v>3</v>
      </c>
      <c r="P36" s="106">
        <f t="shared" si="0"/>
        <v>0.25824074074074072</v>
      </c>
      <c r="Q36" s="105">
        <f t="shared" si="2"/>
        <v>1.1226851851851571E-3</v>
      </c>
      <c r="R36" s="97">
        <f t="shared" si="1"/>
        <v>34.528504840444604</v>
      </c>
      <c r="S36" s="107"/>
      <c r="T36" s="108"/>
    </row>
    <row r="37" spans="1:20" ht="18.75" customHeight="1" x14ac:dyDescent="0.2">
      <c r="A37" s="98">
        <v>15</v>
      </c>
      <c r="B37" s="99">
        <v>47</v>
      </c>
      <c r="C37" s="100">
        <v>10090436720</v>
      </c>
      <c r="D37" s="101" t="s">
        <v>101</v>
      </c>
      <c r="E37" s="102" t="s">
        <v>102</v>
      </c>
      <c r="F37" s="103" t="s">
        <v>32</v>
      </c>
      <c r="G37" s="104" t="s">
        <v>55</v>
      </c>
      <c r="H37" s="105">
        <v>8.4502314814814808E-2</v>
      </c>
      <c r="I37" s="80">
        <v>20</v>
      </c>
      <c r="J37" s="105">
        <v>8.1828703703703699E-3</v>
      </c>
      <c r="K37" s="80">
        <v>14</v>
      </c>
      <c r="L37" s="105">
        <v>7.9606481481481486E-2</v>
      </c>
      <c r="M37" s="80">
        <v>21</v>
      </c>
      <c r="N37" s="105">
        <v>8.5960648148148147E-2</v>
      </c>
      <c r="O37" s="80">
        <v>15</v>
      </c>
      <c r="P37" s="106">
        <f t="shared" si="0"/>
        <v>0.25825231481481481</v>
      </c>
      <c r="Q37" s="105">
        <f t="shared" si="2"/>
        <v>1.1342592592592515E-3</v>
      </c>
      <c r="R37" s="97">
        <f t="shared" si="1"/>
        <v>34.526957379106349</v>
      </c>
      <c r="S37" s="107"/>
      <c r="T37" s="108"/>
    </row>
    <row r="38" spans="1:20" ht="18.75" customHeight="1" x14ac:dyDescent="0.2">
      <c r="A38" s="98">
        <v>16</v>
      </c>
      <c r="B38" s="99">
        <v>30</v>
      </c>
      <c r="C38" s="100">
        <v>10129113448</v>
      </c>
      <c r="D38" s="101" t="s">
        <v>103</v>
      </c>
      <c r="E38" s="102" t="s">
        <v>104</v>
      </c>
      <c r="F38" s="103" t="s">
        <v>238</v>
      </c>
      <c r="G38" s="104" t="s">
        <v>58</v>
      </c>
      <c r="H38" s="105">
        <v>8.4502314814814808E-2</v>
      </c>
      <c r="I38" s="80">
        <v>26</v>
      </c>
      <c r="J38" s="105">
        <v>8.217592592592594E-3</v>
      </c>
      <c r="K38" s="80">
        <v>16</v>
      </c>
      <c r="L38" s="105">
        <v>7.9606481481481486E-2</v>
      </c>
      <c r="M38" s="80">
        <v>30</v>
      </c>
      <c r="N38" s="105">
        <v>8.5960648148148147E-2</v>
      </c>
      <c r="O38" s="80">
        <v>23</v>
      </c>
      <c r="P38" s="106">
        <f t="shared" si="0"/>
        <v>0.25828703703703704</v>
      </c>
      <c r="Q38" s="105">
        <f t="shared" si="2"/>
        <v>1.1689814814814792E-3</v>
      </c>
      <c r="R38" s="97">
        <f t="shared" si="1"/>
        <v>34.522315827209177</v>
      </c>
      <c r="S38" s="107"/>
      <c r="T38" s="108"/>
    </row>
    <row r="39" spans="1:20" ht="18.75" customHeight="1" x14ac:dyDescent="0.2">
      <c r="A39" s="98">
        <v>17</v>
      </c>
      <c r="B39" s="99">
        <v>2</v>
      </c>
      <c r="C39" s="100">
        <v>10089414075</v>
      </c>
      <c r="D39" s="101" t="s">
        <v>105</v>
      </c>
      <c r="E39" s="102" t="s">
        <v>106</v>
      </c>
      <c r="F39" s="103" t="s">
        <v>35</v>
      </c>
      <c r="G39" s="104" t="s">
        <v>57</v>
      </c>
      <c r="H39" s="105">
        <v>8.4502314814814808E-2</v>
      </c>
      <c r="I39" s="80">
        <v>16</v>
      </c>
      <c r="J39" s="105">
        <v>8.2754629629629619E-3</v>
      </c>
      <c r="K39" s="80">
        <v>18</v>
      </c>
      <c r="L39" s="105">
        <v>7.9606481481481486E-2</v>
      </c>
      <c r="M39" s="80">
        <v>10</v>
      </c>
      <c r="N39" s="105">
        <v>8.5960648148148147E-2</v>
      </c>
      <c r="O39" s="80">
        <v>11</v>
      </c>
      <c r="P39" s="106">
        <f t="shared" si="0"/>
        <v>0.2583449074074074</v>
      </c>
      <c r="Q39" s="105">
        <f t="shared" si="2"/>
        <v>1.2268518518518401E-3</v>
      </c>
      <c r="R39" s="97">
        <f t="shared" si="1"/>
        <v>34.514582679987456</v>
      </c>
      <c r="S39" s="107"/>
      <c r="T39" s="108"/>
    </row>
    <row r="40" spans="1:20" ht="18.75" customHeight="1" x14ac:dyDescent="0.2">
      <c r="A40" s="98">
        <v>18</v>
      </c>
      <c r="B40" s="99">
        <v>84</v>
      </c>
      <c r="C40" s="100">
        <v>10105798688</v>
      </c>
      <c r="D40" s="101" t="s">
        <v>107</v>
      </c>
      <c r="E40" s="102" t="s">
        <v>108</v>
      </c>
      <c r="F40" s="103" t="s">
        <v>35</v>
      </c>
      <c r="G40" s="104" t="s">
        <v>59</v>
      </c>
      <c r="H40" s="105">
        <v>8.4502314814814808E-2</v>
      </c>
      <c r="I40" s="80">
        <v>14</v>
      </c>
      <c r="J40" s="105">
        <v>8.2754629629629619E-3</v>
      </c>
      <c r="K40" s="80">
        <v>19</v>
      </c>
      <c r="L40" s="105">
        <v>7.9606481481481486E-2</v>
      </c>
      <c r="M40" s="80">
        <v>29</v>
      </c>
      <c r="N40" s="105">
        <v>8.5960648148148147E-2</v>
      </c>
      <c r="O40" s="80">
        <v>33</v>
      </c>
      <c r="P40" s="106">
        <f t="shared" si="0"/>
        <v>0.2583449074074074</v>
      </c>
      <c r="Q40" s="105">
        <f t="shared" si="2"/>
        <v>1.2268518518518401E-3</v>
      </c>
      <c r="R40" s="97">
        <f t="shared" si="1"/>
        <v>34.514582679987456</v>
      </c>
      <c r="S40" s="107"/>
      <c r="T40" s="108"/>
    </row>
    <row r="41" spans="1:20" ht="18.75" customHeight="1" x14ac:dyDescent="0.2">
      <c r="A41" s="98">
        <v>19</v>
      </c>
      <c r="B41" s="99">
        <v>6</v>
      </c>
      <c r="C41" s="100">
        <v>10113102384</v>
      </c>
      <c r="D41" s="101" t="s">
        <v>109</v>
      </c>
      <c r="E41" s="102" t="s">
        <v>110</v>
      </c>
      <c r="F41" s="103" t="s">
        <v>35</v>
      </c>
      <c r="G41" s="104" t="s">
        <v>111</v>
      </c>
      <c r="H41" s="105">
        <v>8.4502314814814808E-2</v>
      </c>
      <c r="I41" s="80">
        <v>37</v>
      </c>
      <c r="J41" s="105">
        <v>8.3449074074074085E-3</v>
      </c>
      <c r="K41" s="80">
        <v>22</v>
      </c>
      <c r="L41" s="105">
        <v>7.9606481481481486E-2</v>
      </c>
      <c r="M41" s="80">
        <v>9</v>
      </c>
      <c r="N41" s="105">
        <v>8.5960648148148147E-2</v>
      </c>
      <c r="O41" s="80">
        <v>50</v>
      </c>
      <c r="P41" s="106">
        <f t="shared" si="0"/>
        <v>0.25841435185185185</v>
      </c>
      <c r="Q41" s="105">
        <f t="shared" si="2"/>
        <v>1.2962962962962954E-3</v>
      </c>
      <c r="R41" s="97">
        <f t="shared" si="1"/>
        <v>34.50530747525417</v>
      </c>
      <c r="S41" s="107"/>
      <c r="T41" s="108"/>
    </row>
    <row r="42" spans="1:20" ht="18.75" customHeight="1" x14ac:dyDescent="0.2">
      <c r="A42" s="98">
        <v>20</v>
      </c>
      <c r="B42" s="99">
        <v>94</v>
      </c>
      <c r="C42" s="100">
        <v>10105272060</v>
      </c>
      <c r="D42" s="101" t="s">
        <v>112</v>
      </c>
      <c r="E42" s="102" t="s">
        <v>113</v>
      </c>
      <c r="F42" s="103" t="s">
        <v>238</v>
      </c>
      <c r="G42" s="104" t="s">
        <v>85</v>
      </c>
      <c r="H42" s="105">
        <v>8.4502314814814808E-2</v>
      </c>
      <c r="I42" s="80">
        <v>18</v>
      </c>
      <c r="J42" s="105">
        <v>8.3564814814814804E-3</v>
      </c>
      <c r="K42" s="80">
        <v>23</v>
      </c>
      <c r="L42" s="105">
        <v>7.9606481481481486E-2</v>
      </c>
      <c r="M42" s="80">
        <v>16</v>
      </c>
      <c r="N42" s="105">
        <v>8.5960648148148147E-2</v>
      </c>
      <c r="O42" s="80">
        <v>30</v>
      </c>
      <c r="P42" s="106">
        <f t="shared" si="0"/>
        <v>0.25842592592592589</v>
      </c>
      <c r="Q42" s="105">
        <f t="shared" si="2"/>
        <v>1.3078703703703343E-3</v>
      </c>
      <c r="R42" s="97">
        <f t="shared" si="1"/>
        <v>34.503762092439985</v>
      </c>
      <c r="S42" s="107"/>
      <c r="T42" s="108"/>
    </row>
    <row r="43" spans="1:20" ht="18.75" customHeight="1" x14ac:dyDescent="0.2">
      <c r="A43" s="98">
        <v>21</v>
      </c>
      <c r="B43" s="99">
        <v>35</v>
      </c>
      <c r="C43" s="100">
        <v>10131547845</v>
      </c>
      <c r="D43" s="101" t="s">
        <v>114</v>
      </c>
      <c r="E43" s="102" t="s">
        <v>115</v>
      </c>
      <c r="F43" s="103" t="s">
        <v>32</v>
      </c>
      <c r="G43" s="104" t="s">
        <v>116</v>
      </c>
      <c r="H43" s="105">
        <v>8.4502314814814808E-2</v>
      </c>
      <c r="I43" s="80">
        <v>21</v>
      </c>
      <c r="J43" s="105">
        <v>8.3680555555555557E-3</v>
      </c>
      <c r="K43" s="80">
        <v>24</v>
      </c>
      <c r="L43" s="105">
        <v>7.9606481481481486E-2</v>
      </c>
      <c r="M43" s="80">
        <v>18</v>
      </c>
      <c r="N43" s="105">
        <v>8.5960648148148147E-2</v>
      </c>
      <c r="O43" s="80">
        <v>32</v>
      </c>
      <c r="P43" s="106">
        <f t="shared" si="0"/>
        <v>0.25843749999999999</v>
      </c>
      <c r="Q43" s="105">
        <f t="shared" si="2"/>
        <v>1.3194444444444287E-3</v>
      </c>
      <c r="R43" s="97">
        <f t="shared" si="1"/>
        <v>34.502216848045137</v>
      </c>
      <c r="S43" s="107"/>
      <c r="T43" s="108"/>
    </row>
    <row r="44" spans="1:20" ht="18.75" customHeight="1" x14ac:dyDescent="0.2">
      <c r="A44" s="98">
        <v>22</v>
      </c>
      <c r="B44" s="99">
        <v>3</v>
      </c>
      <c r="C44" s="100">
        <v>10091546560</v>
      </c>
      <c r="D44" s="101" t="s">
        <v>117</v>
      </c>
      <c r="E44" s="102" t="s">
        <v>118</v>
      </c>
      <c r="F44" s="103" t="s">
        <v>32</v>
      </c>
      <c r="G44" s="104" t="s">
        <v>50</v>
      </c>
      <c r="H44" s="105">
        <v>8.4502314814814808E-2</v>
      </c>
      <c r="I44" s="80">
        <v>19</v>
      </c>
      <c r="J44" s="105">
        <v>8.3680555555555557E-3</v>
      </c>
      <c r="K44" s="80">
        <v>25</v>
      </c>
      <c r="L44" s="105">
        <v>7.9606481481481486E-2</v>
      </c>
      <c r="M44" s="80">
        <v>12</v>
      </c>
      <c r="N44" s="105">
        <v>8.5960648148148147E-2</v>
      </c>
      <c r="O44" s="80">
        <v>12</v>
      </c>
      <c r="P44" s="106">
        <f t="shared" si="0"/>
        <v>0.25843749999999999</v>
      </c>
      <c r="Q44" s="105">
        <f t="shared" si="2"/>
        <v>1.3194444444444287E-3</v>
      </c>
      <c r="R44" s="97">
        <f t="shared" si="1"/>
        <v>34.502216848045137</v>
      </c>
      <c r="S44" s="107"/>
      <c r="T44" s="108"/>
    </row>
    <row r="45" spans="1:20" ht="18.75" customHeight="1" x14ac:dyDescent="0.2">
      <c r="A45" s="98">
        <v>23</v>
      </c>
      <c r="B45" s="99">
        <v>25</v>
      </c>
      <c r="C45" s="100">
        <v>10104991871</v>
      </c>
      <c r="D45" s="101" t="s">
        <v>119</v>
      </c>
      <c r="E45" s="102" t="s">
        <v>120</v>
      </c>
      <c r="F45" s="103" t="s">
        <v>32</v>
      </c>
      <c r="G45" s="104" t="s">
        <v>58</v>
      </c>
      <c r="H45" s="105">
        <v>8.4571759259259263E-2</v>
      </c>
      <c r="I45" s="80">
        <v>29</v>
      </c>
      <c r="J45" s="105">
        <v>8.3449074074074085E-3</v>
      </c>
      <c r="K45" s="80">
        <v>21</v>
      </c>
      <c r="L45" s="105">
        <v>7.9606481481481486E-2</v>
      </c>
      <c r="M45" s="80">
        <v>13</v>
      </c>
      <c r="N45" s="105">
        <v>8.5960648148148147E-2</v>
      </c>
      <c r="O45" s="80">
        <v>9</v>
      </c>
      <c r="P45" s="106">
        <f t="shared" si="0"/>
        <v>0.25848379629629631</v>
      </c>
      <c r="Q45" s="105">
        <f t="shared" si="2"/>
        <v>1.3657407407407507E-3</v>
      </c>
      <c r="R45" s="97">
        <f t="shared" si="1"/>
        <v>34.49603725428738</v>
      </c>
      <c r="S45" s="107"/>
      <c r="T45" s="108"/>
    </row>
    <row r="46" spans="1:20" ht="18.75" customHeight="1" x14ac:dyDescent="0.2">
      <c r="A46" s="98">
        <v>24</v>
      </c>
      <c r="B46" s="99">
        <v>5</v>
      </c>
      <c r="C46" s="100">
        <v>10119124266</v>
      </c>
      <c r="D46" s="101" t="s">
        <v>240</v>
      </c>
      <c r="E46" s="102" t="s">
        <v>121</v>
      </c>
      <c r="F46" s="103" t="s">
        <v>32</v>
      </c>
      <c r="G46" s="104" t="s">
        <v>50</v>
      </c>
      <c r="H46" s="105">
        <v>8.4502314814814808E-2</v>
      </c>
      <c r="I46" s="80">
        <v>7</v>
      </c>
      <c r="J46" s="105">
        <v>8.4490740740740741E-3</v>
      </c>
      <c r="K46" s="80">
        <v>31</v>
      </c>
      <c r="L46" s="105">
        <v>7.9606481481481486E-2</v>
      </c>
      <c r="M46" s="80">
        <v>7</v>
      </c>
      <c r="N46" s="105">
        <v>8.5960648148148147E-2</v>
      </c>
      <c r="O46" s="80">
        <v>43</v>
      </c>
      <c r="P46" s="106">
        <f t="shared" si="0"/>
        <v>0.25851851851851848</v>
      </c>
      <c r="Q46" s="105">
        <f t="shared" si="2"/>
        <v>1.4004629629629228E-3</v>
      </c>
      <c r="R46" s="97">
        <f t="shared" si="1"/>
        <v>34.49140401146132</v>
      </c>
      <c r="S46" s="107"/>
      <c r="T46" s="108"/>
    </row>
    <row r="47" spans="1:20" ht="18.75" customHeight="1" x14ac:dyDescent="0.2">
      <c r="A47" s="98">
        <v>25</v>
      </c>
      <c r="B47" s="99">
        <v>28</v>
      </c>
      <c r="C47" s="100">
        <v>10113218885</v>
      </c>
      <c r="D47" s="101" t="s">
        <v>122</v>
      </c>
      <c r="E47" s="102" t="s">
        <v>123</v>
      </c>
      <c r="F47" s="103" t="s">
        <v>35</v>
      </c>
      <c r="G47" s="104" t="s">
        <v>58</v>
      </c>
      <c r="H47" s="105">
        <v>8.4502314814814808E-2</v>
      </c>
      <c r="I47" s="80">
        <v>22</v>
      </c>
      <c r="J47" s="105">
        <v>8.4837962962962966E-3</v>
      </c>
      <c r="K47" s="80">
        <v>33</v>
      </c>
      <c r="L47" s="105">
        <v>7.9606481481481486E-2</v>
      </c>
      <c r="M47" s="80">
        <v>22</v>
      </c>
      <c r="N47" s="105">
        <v>8.5949074074074081E-2</v>
      </c>
      <c r="O47" s="80">
        <v>4</v>
      </c>
      <c r="P47" s="106">
        <f t="shared" si="0"/>
        <v>0.25854166666666667</v>
      </c>
      <c r="Q47" s="105">
        <f t="shared" si="2"/>
        <v>1.4236111111111116E-3</v>
      </c>
      <c r="R47" s="97">
        <f t="shared" si="1"/>
        <v>34.488315874294926</v>
      </c>
      <c r="S47" s="107"/>
      <c r="T47" s="108"/>
    </row>
    <row r="48" spans="1:20" ht="18.75" customHeight="1" x14ac:dyDescent="0.2">
      <c r="A48" s="98">
        <v>26</v>
      </c>
      <c r="B48" s="99">
        <v>9</v>
      </c>
      <c r="C48" s="100">
        <v>10115494446</v>
      </c>
      <c r="D48" s="101" t="s">
        <v>124</v>
      </c>
      <c r="E48" s="102" t="s">
        <v>125</v>
      </c>
      <c r="F48" s="103" t="s">
        <v>35</v>
      </c>
      <c r="G48" s="104" t="s">
        <v>126</v>
      </c>
      <c r="H48" s="105">
        <v>8.4502314814814808E-2</v>
      </c>
      <c r="I48" s="80">
        <v>28</v>
      </c>
      <c r="J48" s="105">
        <v>8.8425925925925911E-3</v>
      </c>
      <c r="K48" s="80">
        <v>57</v>
      </c>
      <c r="L48" s="105">
        <v>7.9606481481481486E-2</v>
      </c>
      <c r="M48" s="80">
        <v>15</v>
      </c>
      <c r="N48" s="105">
        <v>8.5960648148148147E-2</v>
      </c>
      <c r="O48" s="80">
        <v>20</v>
      </c>
      <c r="P48" s="106">
        <f t="shared" si="0"/>
        <v>0.25891203703703702</v>
      </c>
      <c r="Q48" s="105">
        <f t="shared" si="2"/>
        <v>1.7939814814814659E-3</v>
      </c>
      <c r="R48" s="97">
        <f t="shared" si="1"/>
        <v>34.438980777827446</v>
      </c>
      <c r="S48" s="107"/>
      <c r="T48" s="108"/>
    </row>
    <row r="49" spans="1:20" ht="18.75" customHeight="1" x14ac:dyDescent="0.2">
      <c r="A49" s="98">
        <v>27</v>
      </c>
      <c r="B49" s="99">
        <v>83</v>
      </c>
      <c r="C49" s="100">
        <v>10114922954</v>
      </c>
      <c r="D49" s="101" t="s">
        <v>127</v>
      </c>
      <c r="E49" s="102" t="s">
        <v>128</v>
      </c>
      <c r="F49" s="103" t="s">
        <v>35</v>
      </c>
      <c r="G49" s="104" t="s">
        <v>59</v>
      </c>
      <c r="H49" s="105">
        <v>8.4502314814814808E-2</v>
      </c>
      <c r="I49" s="80">
        <v>13</v>
      </c>
      <c r="J49" s="105">
        <v>8.9583333333333338E-3</v>
      </c>
      <c r="K49" s="80">
        <v>63</v>
      </c>
      <c r="L49" s="105">
        <v>7.9606481481481486E-2</v>
      </c>
      <c r="M49" s="80">
        <v>5</v>
      </c>
      <c r="N49" s="105">
        <v>8.5960648148148147E-2</v>
      </c>
      <c r="O49" s="80">
        <v>38</v>
      </c>
      <c r="P49" s="106">
        <f t="shared" si="0"/>
        <v>0.25902777777777775</v>
      </c>
      <c r="Q49" s="105">
        <f t="shared" si="2"/>
        <v>1.9097222222221877E-3</v>
      </c>
      <c r="R49" s="97">
        <f t="shared" si="1"/>
        <v>34.423592493297583</v>
      </c>
      <c r="S49" s="107"/>
      <c r="T49" s="108"/>
    </row>
    <row r="50" spans="1:20" ht="18.75" customHeight="1" x14ac:dyDescent="0.2">
      <c r="A50" s="98">
        <v>28</v>
      </c>
      <c r="B50" s="99">
        <v>40</v>
      </c>
      <c r="C50" s="100">
        <v>10128927734</v>
      </c>
      <c r="D50" s="101" t="s">
        <v>241</v>
      </c>
      <c r="E50" s="102" t="s">
        <v>129</v>
      </c>
      <c r="F50" s="103" t="s">
        <v>32</v>
      </c>
      <c r="G50" s="104" t="s">
        <v>116</v>
      </c>
      <c r="H50" s="105">
        <v>8.4664351851851852E-2</v>
      </c>
      <c r="I50" s="80">
        <v>32</v>
      </c>
      <c r="J50" s="105">
        <v>8.8888888888888889E-3</v>
      </c>
      <c r="K50" s="80">
        <v>60</v>
      </c>
      <c r="L50" s="105">
        <v>7.9606481481481486E-2</v>
      </c>
      <c r="M50" s="80">
        <v>31</v>
      </c>
      <c r="N50" s="105">
        <v>8.5960648148148147E-2</v>
      </c>
      <c r="O50" s="80">
        <v>37</v>
      </c>
      <c r="P50" s="106">
        <f t="shared" si="0"/>
        <v>0.25912037037037039</v>
      </c>
      <c r="Q50" s="105">
        <f t="shared" si="2"/>
        <v>2.0023148148148318E-3</v>
      </c>
      <c r="R50" s="97">
        <f t="shared" si="1"/>
        <v>34.411291763444702</v>
      </c>
      <c r="S50" s="107"/>
      <c r="T50" s="108"/>
    </row>
    <row r="51" spans="1:20" ht="18.75" customHeight="1" x14ac:dyDescent="0.2">
      <c r="A51" s="98">
        <v>29</v>
      </c>
      <c r="B51" s="99">
        <v>48</v>
      </c>
      <c r="C51" s="100">
        <v>10090367305</v>
      </c>
      <c r="D51" s="101" t="s">
        <v>130</v>
      </c>
      <c r="E51" s="102" t="s">
        <v>131</v>
      </c>
      <c r="F51" s="103" t="s">
        <v>35</v>
      </c>
      <c r="G51" s="104" t="s">
        <v>55</v>
      </c>
      <c r="H51" s="105">
        <v>8.6550925925925934E-2</v>
      </c>
      <c r="I51" s="80">
        <v>41</v>
      </c>
      <c r="J51" s="105">
        <v>8.5763888888888886E-3</v>
      </c>
      <c r="K51" s="80">
        <v>37</v>
      </c>
      <c r="L51" s="105">
        <v>7.9606481481481486E-2</v>
      </c>
      <c r="M51" s="80">
        <v>27</v>
      </c>
      <c r="N51" s="105">
        <v>8.5960648148148147E-2</v>
      </c>
      <c r="O51" s="80">
        <v>28</v>
      </c>
      <c r="P51" s="106">
        <f t="shared" si="0"/>
        <v>0.26069444444444445</v>
      </c>
      <c r="Q51" s="105">
        <f t="shared" si="2"/>
        <v>3.5763888888888928E-3</v>
      </c>
      <c r="R51" s="97">
        <f t="shared" si="1"/>
        <v>34.203516249334044</v>
      </c>
      <c r="S51" s="107"/>
      <c r="T51" s="108"/>
    </row>
    <row r="52" spans="1:20" ht="18.75" customHeight="1" x14ac:dyDescent="0.2">
      <c r="A52" s="98">
        <v>30</v>
      </c>
      <c r="B52" s="99">
        <v>37</v>
      </c>
      <c r="C52" s="100">
        <v>10131546936</v>
      </c>
      <c r="D52" s="101" t="s">
        <v>132</v>
      </c>
      <c r="E52" s="102" t="s">
        <v>133</v>
      </c>
      <c r="F52" s="103" t="s">
        <v>32</v>
      </c>
      <c r="G52" s="104" t="s">
        <v>116</v>
      </c>
      <c r="H52" s="105">
        <v>8.4502314814814808E-2</v>
      </c>
      <c r="I52" s="80">
        <v>24</v>
      </c>
      <c r="J52" s="105">
        <v>8.773148148148148E-3</v>
      </c>
      <c r="K52" s="80">
        <v>51</v>
      </c>
      <c r="L52" s="105">
        <v>8.3287037037037034E-2</v>
      </c>
      <c r="M52" s="80">
        <v>49</v>
      </c>
      <c r="N52" s="105">
        <v>8.5960648148148147E-2</v>
      </c>
      <c r="O52" s="80">
        <v>36</v>
      </c>
      <c r="P52" s="106">
        <f t="shared" si="0"/>
        <v>0.26252314814814814</v>
      </c>
      <c r="Q52" s="105">
        <f t="shared" si="2"/>
        <v>5.4050925925925863E-3</v>
      </c>
      <c r="R52" s="97">
        <f t="shared" si="1"/>
        <v>33.965258795520676</v>
      </c>
      <c r="S52" s="107"/>
      <c r="T52" s="108"/>
    </row>
    <row r="53" spans="1:20" ht="18.75" customHeight="1" x14ac:dyDescent="0.2">
      <c r="A53" s="98">
        <v>31</v>
      </c>
      <c r="B53" s="99">
        <v>44</v>
      </c>
      <c r="C53" s="100">
        <v>10115080982</v>
      </c>
      <c r="D53" s="101" t="s">
        <v>134</v>
      </c>
      <c r="E53" s="102" t="s">
        <v>135</v>
      </c>
      <c r="F53" s="103" t="s">
        <v>35</v>
      </c>
      <c r="G53" s="104" t="s">
        <v>54</v>
      </c>
      <c r="H53" s="105">
        <v>8.4479166666666661E-2</v>
      </c>
      <c r="I53" s="80">
        <v>4</v>
      </c>
      <c r="J53" s="105">
        <v>8.0555555555555554E-3</v>
      </c>
      <c r="K53" s="80">
        <v>8</v>
      </c>
      <c r="L53" s="105">
        <v>7.9606481481481486E-2</v>
      </c>
      <c r="M53" s="80">
        <v>19</v>
      </c>
      <c r="N53" s="105">
        <v>9.2615740740740748E-2</v>
      </c>
      <c r="O53" s="80">
        <v>59</v>
      </c>
      <c r="P53" s="106">
        <f t="shared" si="0"/>
        <v>0.26475694444444442</v>
      </c>
      <c r="Q53" s="105">
        <f t="shared" si="2"/>
        <v>7.6388888888888618E-3</v>
      </c>
      <c r="R53" s="97">
        <f t="shared" si="1"/>
        <v>33.678688524590164</v>
      </c>
      <c r="S53" s="107"/>
      <c r="T53" s="108"/>
    </row>
    <row r="54" spans="1:20" ht="18.75" customHeight="1" x14ac:dyDescent="0.2">
      <c r="A54" s="98">
        <v>32</v>
      </c>
      <c r="B54" s="99">
        <v>92</v>
      </c>
      <c r="C54" s="100">
        <v>10119461342</v>
      </c>
      <c r="D54" s="101" t="s">
        <v>136</v>
      </c>
      <c r="E54" s="102" t="s">
        <v>137</v>
      </c>
      <c r="F54" s="103" t="s">
        <v>238</v>
      </c>
      <c r="G54" s="104" t="s">
        <v>52</v>
      </c>
      <c r="H54" s="105">
        <v>9.4178240740740729E-2</v>
      </c>
      <c r="I54" s="80">
        <v>43</v>
      </c>
      <c r="J54" s="105">
        <v>8.9699074074074073E-3</v>
      </c>
      <c r="K54" s="80">
        <v>64</v>
      </c>
      <c r="L54" s="105">
        <v>7.9780092592592597E-2</v>
      </c>
      <c r="M54" s="80">
        <v>35</v>
      </c>
      <c r="N54" s="105">
        <v>8.5960648148148147E-2</v>
      </c>
      <c r="O54" s="80">
        <v>51</v>
      </c>
      <c r="P54" s="106">
        <f t="shared" si="0"/>
        <v>0.2688888888888889</v>
      </c>
      <c r="Q54" s="105">
        <f t="shared" si="2"/>
        <v>1.1770833333333341E-2</v>
      </c>
      <c r="R54" s="97">
        <f t="shared" si="1"/>
        <v>33.16115702479339</v>
      </c>
      <c r="S54" s="107"/>
      <c r="T54" s="108"/>
    </row>
    <row r="55" spans="1:20" ht="18.75" customHeight="1" x14ac:dyDescent="0.2">
      <c r="A55" s="98">
        <v>33</v>
      </c>
      <c r="B55" s="99">
        <v>1</v>
      </c>
      <c r="C55" s="100">
        <v>10123791481</v>
      </c>
      <c r="D55" s="101" t="s">
        <v>138</v>
      </c>
      <c r="E55" s="102" t="s">
        <v>139</v>
      </c>
      <c r="F55" s="103" t="s">
        <v>35</v>
      </c>
      <c r="G55" s="104" t="s">
        <v>57</v>
      </c>
      <c r="H55" s="105">
        <v>9.5567129629629641E-2</v>
      </c>
      <c r="I55" s="80">
        <v>44</v>
      </c>
      <c r="J55" s="105">
        <v>8.7384259259259255E-3</v>
      </c>
      <c r="K55" s="80">
        <v>48</v>
      </c>
      <c r="L55" s="105">
        <v>7.991898148148148E-2</v>
      </c>
      <c r="M55" s="80">
        <v>37</v>
      </c>
      <c r="N55" s="105">
        <v>8.5960648148148147E-2</v>
      </c>
      <c r="O55" s="80">
        <v>58</v>
      </c>
      <c r="P55" s="106">
        <f t="shared" si="0"/>
        <v>0.27018518518518519</v>
      </c>
      <c r="Q55" s="105">
        <f t="shared" si="2"/>
        <v>1.3067129629629637E-2</v>
      </c>
      <c r="R55" s="97">
        <f t="shared" si="1"/>
        <v>33.002056202878684</v>
      </c>
      <c r="S55" s="107"/>
      <c r="T55" s="108"/>
    </row>
    <row r="56" spans="1:20" ht="18.75" customHeight="1" x14ac:dyDescent="0.2">
      <c r="A56" s="98">
        <v>34</v>
      </c>
      <c r="B56" s="99">
        <v>93</v>
      </c>
      <c r="C56" s="100">
        <v>10131168939</v>
      </c>
      <c r="D56" s="101" t="s">
        <v>140</v>
      </c>
      <c r="E56" s="102" t="s">
        <v>141</v>
      </c>
      <c r="F56" s="103" t="s">
        <v>238</v>
      </c>
      <c r="G56" s="104" t="s">
        <v>52</v>
      </c>
      <c r="H56" s="105">
        <v>9.6261574074074083E-2</v>
      </c>
      <c r="I56" s="80">
        <v>48</v>
      </c>
      <c r="J56" s="105">
        <v>8.6226851851851846E-3</v>
      </c>
      <c r="K56" s="80">
        <v>40</v>
      </c>
      <c r="L56" s="105">
        <v>8.0046296296296296E-2</v>
      </c>
      <c r="M56" s="80">
        <v>40</v>
      </c>
      <c r="N56" s="105">
        <v>8.5960648148148147E-2</v>
      </c>
      <c r="O56" s="80">
        <v>42</v>
      </c>
      <c r="P56" s="106">
        <f t="shared" si="0"/>
        <v>0.27089120370370368</v>
      </c>
      <c r="Q56" s="105">
        <f t="shared" si="2"/>
        <v>1.3773148148148118E-2</v>
      </c>
      <c r="R56" s="97">
        <f t="shared" si="1"/>
        <v>32.916043580431534</v>
      </c>
      <c r="S56" s="107"/>
      <c r="T56" s="108"/>
    </row>
    <row r="57" spans="1:20" ht="18.75" customHeight="1" x14ac:dyDescent="0.2">
      <c r="A57" s="98">
        <v>35</v>
      </c>
      <c r="B57" s="99">
        <v>4</v>
      </c>
      <c r="C57" s="100">
        <v>10125033081</v>
      </c>
      <c r="D57" s="101" t="s">
        <v>142</v>
      </c>
      <c r="E57" s="102" t="s">
        <v>143</v>
      </c>
      <c r="F57" s="103" t="s">
        <v>32</v>
      </c>
      <c r="G57" s="104" t="s">
        <v>50</v>
      </c>
      <c r="H57" s="105">
        <v>8.4502314814814808E-2</v>
      </c>
      <c r="I57" s="80">
        <v>12</v>
      </c>
      <c r="J57" s="105">
        <v>8.4143518518518517E-3</v>
      </c>
      <c r="K57" s="80">
        <v>29</v>
      </c>
      <c r="L57" s="105">
        <v>9.2314814814814808E-2</v>
      </c>
      <c r="M57" s="80">
        <v>55</v>
      </c>
      <c r="N57" s="105">
        <v>8.5960648148148147E-2</v>
      </c>
      <c r="O57" s="80">
        <v>8</v>
      </c>
      <c r="P57" s="106">
        <f t="shared" si="0"/>
        <v>0.27119212962962963</v>
      </c>
      <c r="Q57" s="105">
        <f t="shared" si="2"/>
        <v>1.4074074074074072E-2</v>
      </c>
      <c r="R57" s="97">
        <f t="shared" si="1"/>
        <v>32.87951858648799</v>
      </c>
      <c r="S57" s="107"/>
      <c r="T57" s="108"/>
    </row>
    <row r="58" spans="1:20" ht="18.75" customHeight="1" x14ac:dyDescent="0.2">
      <c r="A58" s="98">
        <v>36</v>
      </c>
      <c r="B58" s="99">
        <v>88</v>
      </c>
      <c r="C58" s="100">
        <v>10106037350</v>
      </c>
      <c r="D58" s="101" t="s">
        <v>144</v>
      </c>
      <c r="E58" s="102" t="s">
        <v>145</v>
      </c>
      <c r="F58" s="103" t="s">
        <v>35</v>
      </c>
      <c r="G58" s="104" t="s">
        <v>59</v>
      </c>
      <c r="H58" s="105">
        <v>8.4502314814814808E-2</v>
      </c>
      <c r="I58" s="80">
        <v>15</v>
      </c>
      <c r="J58" s="105">
        <v>8.5532407407407415E-3</v>
      </c>
      <c r="K58" s="80">
        <v>36</v>
      </c>
      <c r="L58" s="105">
        <v>9.2314814814814808E-2</v>
      </c>
      <c r="M58" s="80">
        <v>56</v>
      </c>
      <c r="N58" s="105">
        <v>8.5960648148148147E-2</v>
      </c>
      <c r="O58" s="80">
        <v>55</v>
      </c>
      <c r="P58" s="106">
        <f t="shared" si="0"/>
        <v>0.27133101851851849</v>
      </c>
      <c r="Q58" s="105">
        <f t="shared" si="2"/>
        <v>1.4212962962962927E-2</v>
      </c>
      <c r="R58" s="97">
        <f t="shared" si="1"/>
        <v>32.86268822249712</v>
      </c>
      <c r="S58" s="107"/>
      <c r="T58" s="108"/>
    </row>
    <row r="59" spans="1:20" ht="18.75" customHeight="1" x14ac:dyDescent="0.2">
      <c r="A59" s="98">
        <v>37</v>
      </c>
      <c r="B59" s="99">
        <v>7</v>
      </c>
      <c r="C59" s="100">
        <v>10113102081</v>
      </c>
      <c r="D59" s="101" t="s">
        <v>146</v>
      </c>
      <c r="E59" s="102" t="s">
        <v>84</v>
      </c>
      <c r="F59" s="103" t="s">
        <v>32</v>
      </c>
      <c r="G59" s="104" t="s">
        <v>111</v>
      </c>
      <c r="H59" s="105">
        <v>9.6956018518518525E-2</v>
      </c>
      <c r="I59" s="80">
        <v>49</v>
      </c>
      <c r="J59" s="105">
        <v>8.9004629629629625E-3</v>
      </c>
      <c r="K59" s="80">
        <v>61</v>
      </c>
      <c r="L59" s="105">
        <v>7.9606481481481486E-2</v>
      </c>
      <c r="M59" s="80">
        <v>42</v>
      </c>
      <c r="N59" s="105">
        <v>8.5960648148148147E-2</v>
      </c>
      <c r="O59" s="80">
        <v>44</v>
      </c>
      <c r="P59" s="106">
        <f t="shared" si="0"/>
        <v>0.27142361111111113</v>
      </c>
      <c r="Q59" s="105">
        <f t="shared" si="2"/>
        <v>1.4305555555555571E-2</v>
      </c>
      <c r="R59" s="97">
        <f t="shared" si="1"/>
        <v>32.851477548931811</v>
      </c>
      <c r="S59" s="107"/>
      <c r="T59" s="108"/>
    </row>
    <row r="60" spans="1:20" ht="18.75" customHeight="1" x14ac:dyDescent="0.2">
      <c r="A60" s="98">
        <v>38</v>
      </c>
      <c r="B60" s="99">
        <v>15</v>
      </c>
      <c r="C60" s="100">
        <v>10093065016</v>
      </c>
      <c r="D60" s="101" t="s">
        <v>147</v>
      </c>
      <c r="E60" s="102" t="s">
        <v>148</v>
      </c>
      <c r="F60" s="103" t="s">
        <v>35</v>
      </c>
      <c r="G60" s="104" t="s">
        <v>53</v>
      </c>
      <c r="H60" s="105">
        <v>9.6261574074074083E-2</v>
      </c>
      <c r="I60" s="80">
        <v>46</v>
      </c>
      <c r="J60" s="105">
        <v>8.4027777777777781E-3</v>
      </c>
      <c r="K60" s="80">
        <v>27</v>
      </c>
      <c r="L60" s="105">
        <v>8.1944444444444445E-2</v>
      </c>
      <c r="M60" s="80">
        <v>43</v>
      </c>
      <c r="N60" s="105">
        <v>8.5960648148148147E-2</v>
      </c>
      <c r="O60" s="80">
        <v>29</v>
      </c>
      <c r="P60" s="106">
        <f t="shared" si="0"/>
        <v>0.27256944444444442</v>
      </c>
      <c r="Q60" s="105">
        <f t="shared" si="2"/>
        <v>1.5451388888888862E-2</v>
      </c>
      <c r="R60" s="97">
        <f t="shared" si="1"/>
        <v>32.71337579617834</v>
      </c>
      <c r="S60" s="107"/>
      <c r="T60" s="108"/>
    </row>
    <row r="61" spans="1:20" ht="18.75" customHeight="1" x14ac:dyDescent="0.2">
      <c r="A61" s="98">
        <v>39</v>
      </c>
      <c r="B61" s="99">
        <v>72</v>
      </c>
      <c r="C61" s="100">
        <v>10125967012</v>
      </c>
      <c r="D61" s="101" t="s">
        <v>149</v>
      </c>
      <c r="E61" s="102" t="s">
        <v>150</v>
      </c>
      <c r="F61" s="103" t="s">
        <v>32</v>
      </c>
      <c r="G61" s="104" t="s">
        <v>51</v>
      </c>
      <c r="H61" s="105">
        <v>9.8344907407407409E-2</v>
      </c>
      <c r="I61" s="80">
        <v>55</v>
      </c>
      <c r="J61" s="105">
        <v>8.4375000000000006E-3</v>
      </c>
      <c r="K61" s="80">
        <v>30</v>
      </c>
      <c r="L61" s="105">
        <v>7.991898148148148E-2</v>
      </c>
      <c r="M61" s="80">
        <v>38</v>
      </c>
      <c r="N61" s="105">
        <v>8.5960648148148147E-2</v>
      </c>
      <c r="O61" s="80">
        <v>56</v>
      </c>
      <c r="P61" s="106">
        <f t="shared" si="0"/>
        <v>0.27266203703703701</v>
      </c>
      <c r="Q61" s="105">
        <f t="shared" si="2"/>
        <v>1.554398148148145E-2</v>
      </c>
      <c r="R61" s="97">
        <f t="shared" si="1"/>
        <v>32.702266745903728</v>
      </c>
      <c r="S61" s="107"/>
      <c r="T61" s="108"/>
    </row>
    <row r="62" spans="1:20" ht="18.75" customHeight="1" x14ac:dyDescent="0.2">
      <c r="A62" s="98">
        <v>40</v>
      </c>
      <c r="B62" s="99">
        <v>66</v>
      </c>
      <c r="C62" s="100">
        <v>10132637073</v>
      </c>
      <c r="D62" s="101" t="s">
        <v>151</v>
      </c>
      <c r="E62" s="102" t="s">
        <v>152</v>
      </c>
      <c r="F62" s="103" t="s">
        <v>238</v>
      </c>
      <c r="G62" s="104" t="s">
        <v>51</v>
      </c>
      <c r="H62" s="105">
        <v>9.6261574074074083E-2</v>
      </c>
      <c r="I62" s="80">
        <v>47</v>
      </c>
      <c r="J62" s="105">
        <v>8.8078703703703704E-3</v>
      </c>
      <c r="K62" s="80">
        <v>54</v>
      </c>
      <c r="L62" s="105">
        <v>8.1990740740740739E-2</v>
      </c>
      <c r="M62" s="80">
        <v>44</v>
      </c>
      <c r="N62" s="105">
        <v>8.5960648148148147E-2</v>
      </c>
      <c r="O62" s="80">
        <v>18</v>
      </c>
      <c r="P62" s="106">
        <f t="shared" si="0"/>
        <v>0.27302083333333332</v>
      </c>
      <c r="Q62" s="105">
        <f t="shared" si="2"/>
        <v>1.5902777777777766E-2</v>
      </c>
      <c r="R62" s="97">
        <f t="shared" si="1"/>
        <v>32.659290347195729</v>
      </c>
      <c r="S62" s="107"/>
      <c r="T62" s="108"/>
    </row>
    <row r="63" spans="1:20" ht="18.75" customHeight="1" x14ac:dyDescent="0.2">
      <c r="A63" s="98">
        <v>41</v>
      </c>
      <c r="B63" s="99">
        <v>58</v>
      </c>
      <c r="C63" s="100">
        <v>10119181759</v>
      </c>
      <c r="D63" s="101" t="s">
        <v>153</v>
      </c>
      <c r="E63" s="102" t="s">
        <v>154</v>
      </c>
      <c r="F63" s="103" t="s">
        <v>32</v>
      </c>
      <c r="G63" s="104" t="s">
        <v>51</v>
      </c>
      <c r="H63" s="105">
        <v>8.4641203703703705E-2</v>
      </c>
      <c r="I63" s="80">
        <v>31</v>
      </c>
      <c r="J63" s="105">
        <v>8.6574074074074071E-3</v>
      </c>
      <c r="K63" s="80">
        <v>43</v>
      </c>
      <c r="L63" s="105">
        <v>9.4398148148148134E-2</v>
      </c>
      <c r="M63" s="80">
        <v>61</v>
      </c>
      <c r="N63" s="105">
        <v>8.5960648148148147E-2</v>
      </c>
      <c r="O63" s="80">
        <v>14</v>
      </c>
      <c r="P63" s="106">
        <f t="shared" si="0"/>
        <v>0.2736574074074074</v>
      </c>
      <c r="Q63" s="105">
        <f t="shared" si="2"/>
        <v>1.6539351851851847E-2</v>
      </c>
      <c r="R63" s="97">
        <f t="shared" si="1"/>
        <v>32.58331923532397</v>
      </c>
      <c r="S63" s="107"/>
      <c r="T63" s="108"/>
    </row>
    <row r="64" spans="1:20" ht="18.75" customHeight="1" x14ac:dyDescent="0.2">
      <c r="A64" s="98">
        <v>42</v>
      </c>
      <c r="B64" s="99">
        <v>74</v>
      </c>
      <c r="C64" s="100">
        <v>10105977534</v>
      </c>
      <c r="D64" s="101" t="s">
        <v>155</v>
      </c>
      <c r="E64" s="102" t="s">
        <v>156</v>
      </c>
      <c r="F64" s="103" t="s">
        <v>32</v>
      </c>
      <c r="G64" s="104" t="s">
        <v>51</v>
      </c>
      <c r="H64" s="105">
        <v>9.9733796296296306E-2</v>
      </c>
      <c r="I64" s="80">
        <v>64</v>
      </c>
      <c r="J64" s="105">
        <v>8.7962962962962968E-3</v>
      </c>
      <c r="K64" s="80">
        <v>53</v>
      </c>
      <c r="L64" s="105">
        <v>7.9606481481481486E-2</v>
      </c>
      <c r="M64" s="80">
        <v>32</v>
      </c>
      <c r="N64" s="105">
        <v>8.5960648148148147E-2</v>
      </c>
      <c r="O64" s="80">
        <v>54</v>
      </c>
      <c r="P64" s="106">
        <f t="shared" si="0"/>
        <v>0.27409722222222221</v>
      </c>
      <c r="Q64" s="105">
        <f t="shared" si="2"/>
        <v>1.6979166666666656E-2</v>
      </c>
      <c r="R64" s="97">
        <f t="shared" si="1"/>
        <v>32.531036230048137</v>
      </c>
      <c r="S64" s="107"/>
      <c r="T64" s="108"/>
    </row>
    <row r="65" spans="1:20" ht="18.75" customHeight="1" x14ac:dyDescent="0.2">
      <c r="A65" s="98">
        <v>43</v>
      </c>
      <c r="B65" s="99">
        <v>77</v>
      </c>
      <c r="C65" s="100">
        <v>10119182163</v>
      </c>
      <c r="D65" s="101" t="s">
        <v>157</v>
      </c>
      <c r="E65" s="102" t="s">
        <v>158</v>
      </c>
      <c r="F65" s="103" t="s">
        <v>35</v>
      </c>
      <c r="G65" s="104" t="s">
        <v>51</v>
      </c>
      <c r="H65" s="105">
        <v>9.9733796296296306E-2</v>
      </c>
      <c r="I65" s="80">
        <v>65</v>
      </c>
      <c r="J65" s="105">
        <v>8.726851851851852E-3</v>
      </c>
      <c r="K65" s="80">
        <v>47</v>
      </c>
      <c r="L65" s="105">
        <v>8.0046296296296296E-2</v>
      </c>
      <c r="M65" s="80">
        <v>41</v>
      </c>
      <c r="N65" s="105">
        <v>8.5960648148148147E-2</v>
      </c>
      <c r="O65" s="80">
        <v>53</v>
      </c>
      <c r="P65" s="106">
        <f t="shared" si="0"/>
        <v>0.27446759259259257</v>
      </c>
      <c r="Q65" s="105">
        <f t="shared" si="2"/>
        <v>1.7349537037037011E-2</v>
      </c>
      <c r="R65" s="97">
        <f t="shared" si="1"/>
        <v>32.487138399257823</v>
      </c>
      <c r="S65" s="107"/>
      <c r="T65" s="108"/>
    </row>
    <row r="66" spans="1:20" ht="18.75" customHeight="1" x14ac:dyDescent="0.2">
      <c r="A66" s="98">
        <v>44</v>
      </c>
      <c r="B66" s="99">
        <v>63</v>
      </c>
      <c r="C66" s="100">
        <v>10096408987</v>
      </c>
      <c r="D66" s="101" t="s">
        <v>159</v>
      </c>
      <c r="E66" s="102" t="s">
        <v>160</v>
      </c>
      <c r="F66" s="103" t="s">
        <v>32</v>
      </c>
      <c r="G66" s="104" t="s">
        <v>51</v>
      </c>
      <c r="H66" s="105">
        <v>0.10042824074074075</v>
      </c>
      <c r="I66" s="80">
        <v>66</v>
      </c>
      <c r="J66" s="105">
        <v>8.7847222222222233E-3</v>
      </c>
      <c r="K66" s="80">
        <v>52</v>
      </c>
      <c r="L66" s="105">
        <v>7.9606481481481486E-2</v>
      </c>
      <c r="M66" s="80">
        <v>24</v>
      </c>
      <c r="N66" s="105">
        <v>8.5960648148148147E-2</v>
      </c>
      <c r="O66" s="80">
        <v>52</v>
      </c>
      <c r="P66" s="106">
        <f t="shared" si="0"/>
        <v>0.27478009259259262</v>
      </c>
      <c r="Q66" s="105">
        <f t="shared" si="2"/>
        <v>1.7662037037037059E-2</v>
      </c>
      <c r="R66" s="97">
        <f t="shared" si="1"/>
        <v>32.450191651573228</v>
      </c>
      <c r="S66" s="107"/>
      <c r="T66" s="108"/>
    </row>
    <row r="67" spans="1:20" ht="18.75" customHeight="1" x14ac:dyDescent="0.2">
      <c r="A67" s="98">
        <v>45</v>
      </c>
      <c r="B67" s="99">
        <v>52</v>
      </c>
      <c r="C67" s="100">
        <v>10107339978</v>
      </c>
      <c r="D67" s="101" t="s">
        <v>161</v>
      </c>
      <c r="E67" s="102" t="s">
        <v>162</v>
      </c>
      <c r="F67" s="103" t="s">
        <v>32</v>
      </c>
      <c r="G67" s="104" t="s">
        <v>92</v>
      </c>
      <c r="H67" s="105">
        <v>0.10042824074074075</v>
      </c>
      <c r="I67" s="80">
        <v>78</v>
      </c>
      <c r="J67" s="105">
        <v>9.0162037037037034E-3</v>
      </c>
      <c r="K67" s="80">
        <v>67</v>
      </c>
      <c r="L67" s="105">
        <v>7.9837962962962958E-2</v>
      </c>
      <c r="M67" s="80">
        <v>36</v>
      </c>
      <c r="N67" s="105">
        <v>8.5960648148148147E-2</v>
      </c>
      <c r="O67" s="80">
        <v>49</v>
      </c>
      <c r="P67" s="106">
        <f t="shared" si="0"/>
        <v>0.27524305555555556</v>
      </c>
      <c r="Q67" s="105">
        <f t="shared" si="2"/>
        <v>1.8125000000000002E-2</v>
      </c>
      <c r="R67" s="97">
        <f t="shared" si="1"/>
        <v>32.395609940708972</v>
      </c>
      <c r="S67" s="107"/>
      <c r="T67" s="108"/>
    </row>
    <row r="68" spans="1:20" ht="18.75" customHeight="1" x14ac:dyDescent="0.2">
      <c r="A68" s="98">
        <v>46</v>
      </c>
      <c r="B68" s="99">
        <v>75</v>
      </c>
      <c r="C68" s="100">
        <v>10125236478</v>
      </c>
      <c r="D68" s="101" t="s">
        <v>163</v>
      </c>
      <c r="E68" s="102" t="s">
        <v>164</v>
      </c>
      <c r="F68" s="103" t="s">
        <v>35</v>
      </c>
      <c r="G68" s="104" t="s">
        <v>51</v>
      </c>
      <c r="H68" s="105">
        <v>8.7928240740740737E-2</v>
      </c>
      <c r="I68" s="80">
        <v>42</v>
      </c>
      <c r="J68" s="105">
        <v>9.0740740740740729E-3</v>
      </c>
      <c r="K68" s="80">
        <v>71</v>
      </c>
      <c r="L68" s="105">
        <v>9.2314814814814808E-2</v>
      </c>
      <c r="M68" s="80">
        <v>53</v>
      </c>
      <c r="N68" s="105">
        <v>8.5960648148148147E-2</v>
      </c>
      <c r="O68" s="80">
        <v>41</v>
      </c>
      <c r="P68" s="106">
        <f t="shared" si="0"/>
        <v>0.27527777777777773</v>
      </c>
      <c r="Q68" s="105">
        <f t="shared" si="2"/>
        <v>1.8159722222222174E-2</v>
      </c>
      <c r="R68" s="97">
        <f t="shared" si="1"/>
        <v>32.391523713420789</v>
      </c>
      <c r="S68" s="107"/>
      <c r="T68" s="108"/>
    </row>
    <row r="69" spans="1:20" ht="18.75" customHeight="1" x14ac:dyDescent="0.2">
      <c r="A69" s="98">
        <v>47</v>
      </c>
      <c r="B69" s="99">
        <v>59</v>
      </c>
      <c r="C69" s="100">
        <v>10096307139</v>
      </c>
      <c r="D69" s="101" t="s">
        <v>165</v>
      </c>
      <c r="E69" s="102" t="s">
        <v>166</v>
      </c>
      <c r="F69" s="103" t="s">
        <v>238</v>
      </c>
      <c r="G69" s="104" t="s">
        <v>51</v>
      </c>
      <c r="H69" s="105">
        <v>8.4988425925925926E-2</v>
      </c>
      <c r="I69" s="80">
        <v>38</v>
      </c>
      <c r="J69" s="105">
        <v>8.5879629629629622E-3</v>
      </c>
      <c r="K69" s="80">
        <v>38</v>
      </c>
      <c r="L69" s="105">
        <v>9.5787037037037046E-2</v>
      </c>
      <c r="M69" s="80">
        <v>69</v>
      </c>
      <c r="N69" s="105">
        <v>8.5960648148148147E-2</v>
      </c>
      <c r="O69" s="80">
        <v>21</v>
      </c>
      <c r="P69" s="106">
        <f t="shared" si="0"/>
        <v>0.27532407407407405</v>
      </c>
      <c r="Q69" s="105">
        <f t="shared" si="2"/>
        <v>1.8206018518518496E-2</v>
      </c>
      <c r="R69" s="97">
        <f t="shared" si="1"/>
        <v>32.386077013620316</v>
      </c>
      <c r="S69" s="107"/>
      <c r="T69" s="108"/>
    </row>
    <row r="70" spans="1:20" ht="18.75" customHeight="1" x14ac:dyDescent="0.2">
      <c r="A70" s="98">
        <v>48</v>
      </c>
      <c r="B70" s="99">
        <v>65</v>
      </c>
      <c r="C70" s="100">
        <v>10104925082</v>
      </c>
      <c r="D70" s="101" t="s">
        <v>167</v>
      </c>
      <c r="E70" s="102" t="s">
        <v>168</v>
      </c>
      <c r="F70" s="103" t="s">
        <v>32</v>
      </c>
      <c r="G70" s="104" t="s">
        <v>51</v>
      </c>
      <c r="H70" s="105">
        <v>9.8344907407407409E-2</v>
      </c>
      <c r="I70" s="80">
        <v>53</v>
      </c>
      <c r="J70" s="105">
        <v>8.6805555555555559E-3</v>
      </c>
      <c r="K70" s="80">
        <v>44</v>
      </c>
      <c r="L70" s="105">
        <v>8.3287037037037034E-2</v>
      </c>
      <c r="M70" s="80">
        <v>50</v>
      </c>
      <c r="N70" s="105">
        <v>8.5960648148148147E-2</v>
      </c>
      <c r="O70" s="80">
        <v>31</v>
      </c>
      <c r="P70" s="106">
        <f t="shared" si="0"/>
        <v>0.27627314814814813</v>
      </c>
      <c r="Q70" s="105">
        <f t="shared" si="2"/>
        <v>1.9155092592592571E-2</v>
      </c>
      <c r="R70" s="97">
        <f t="shared" si="1"/>
        <v>32.274821952241304</v>
      </c>
      <c r="S70" s="107"/>
      <c r="T70" s="108"/>
    </row>
    <row r="71" spans="1:20" ht="18.75" customHeight="1" x14ac:dyDescent="0.2">
      <c r="A71" s="98">
        <v>49</v>
      </c>
      <c r="B71" s="99">
        <v>73</v>
      </c>
      <c r="C71" s="100">
        <v>10115074316</v>
      </c>
      <c r="D71" s="101" t="s">
        <v>169</v>
      </c>
      <c r="E71" s="102" t="s">
        <v>170</v>
      </c>
      <c r="F71" s="103" t="s">
        <v>32</v>
      </c>
      <c r="G71" s="104" t="s">
        <v>51</v>
      </c>
      <c r="H71" s="105">
        <v>9.8344907407407409E-2</v>
      </c>
      <c r="I71" s="80">
        <v>56</v>
      </c>
      <c r="J71" s="105">
        <v>8.773148148148148E-3</v>
      </c>
      <c r="K71" s="80">
        <v>49</v>
      </c>
      <c r="L71" s="105">
        <v>8.3287037037037034E-2</v>
      </c>
      <c r="M71" s="80">
        <v>48</v>
      </c>
      <c r="N71" s="105">
        <v>8.5960648148148147E-2</v>
      </c>
      <c r="O71" s="80">
        <v>26</v>
      </c>
      <c r="P71" s="106">
        <f t="shared" si="0"/>
        <v>0.27636574074074072</v>
      </c>
      <c r="Q71" s="105">
        <f t="shared" si="2"/>
        <v>1.9247685185185159E-2</v>
      </c>
      <c r="R71" s="97">
        <f t="shared" si="1"/>
        <v>32.264008710947316</v>
      </c>
      <c r="S71" s="107"/>
      <c r="T71" s="108"/>
    </row>
    <row r="72" spans="1:20" ht="18.75" customHeight="1" x14ac:dyDescent="0.2">
      <c r="A72" s="98">
        <v>50</v>
      </c>
      <c r="B72" s="99">
        <v>53</v>
      </c>
      <c r="C72" s="100">
        <v>10096458194</v>
      </c>
      <c r="D72" s="101" t="s">
        <v>171</v>
      </c>
      <c r="E72" s="102" t="s">
        <v>172</v>
      </c>
      <c r="F72" s="103" t="s">
        <v>35</v>
      </c>
      <c r="G72" s="104" t="s">
        <v>92</v>
      </c>
      <c r="H72" s="105">
        <v>9.9039351851851851E-2</v>
      </c>
      <c r="I72" s="80">
        <v>58</v>
      </c>
      <c r="J72" s="105">
        <v>9.0046296296296298E-3</v>
      </c>
      <c r="K72" s="80">
        <v>66</v>
      </c>
      <c r="L72" s="105">
        <v>8.2638888888888887E-2</v>
      </c>
      <c r="M72" s="80">
        <v>45</v>
      </c>
      <c r="N72" s="105">
        <v>8.5960648148148147E-2</v>
      </c>
      <c r="O72" s="80">
        <v>35</v>
      </c>
      <c r="P72" s="106">
        <f t="shared" si="0"/>
        <v>0.27664351851851848</v>
      </c>
      <c r="Q72" s="105">
        <f t="shared" si="2"/>
        <v>1.9525462962962925E-2</v>
      </c>
      <c r="R72" s="97">
        <f t="shared" si="1"/>
        <v>32.231612417370933</v>
      </c>
      <c r="S72" s="107"/>
      <c r="T72" s="108"/>
    </row>
    <row r="73" spans="1:20" ht="18.75" customHeight="1" x14ac:dyDescent="0.2">
      <c r="A73" s="98">
        <v>51</v>
      </c>
      <c r="B73" s="99">
        <v>60</v>
      </c>
      <c r="C73" s="100">
        <v>10112132990</v>
      </c>
      <c r="D73" s="101" t="s">
        <v>173</v>
      </c>
      <c r="E73" s="102" t="s">
        <v>174</v>
      </c>
      <c r="F73" s="103" t="s">
        <v>238</v>
      </c>
      <c r="G73" s="104" t="s">
        <v>51</v>
      </c>
      <c r="H73" s="105">
        <v>9.9039351851851851E-2</v>
      </c>
      <c r="I73" s="80">
        <v>61</v>
      </c>
      <c r="J73" s="105">
        <v>8.9814814814814809E-3</v>
      </c>
      <c r="K73" s="80">
        <v>65</v>
      </c>
      <c r="L73" s="105">
        <v>8.2673611111111114E-2</v>
      </c>
      <c r="M73" s="80">
        <v>46</v>
      </c>
      <c r="N73" s="105">
        <v>8.5960648148148147E-2</v>
      </c>
      <c r="O73" s="80">
        <v>45</v>
      </c>
      <c r="P73" s="106">
        <f t="shared" si="0"/>
        <v>0.27665509259259258</v>
      </c>
      <c r="Q73" s="105">
        <f t="shared" si="2"/>
        <v>1.9537037037037019E-2</v>
      </c>
      <c r="R73" s="97">
        <f t="shared" si="1"/>
        <v>32.230263983600388</v>
      </c>
      <c r="S73" s="107"/>
      <c r="T73" s="108"/>
    </row>
    <row r="74" spans="1:20" ht="18.75" customHeight="1" x14ac:dyDescent="0.2">
      <c r="A74" s="98">
        <v>52</v>
      </c>
      <c r="B74" s="99">
        <v>90</v>
      </c>
      <c r="C74" s="100">
        <v>10119568547</v>
      </c>
      <c r="D74" s="101" t="s">
        <v>175</v>
      </c>
      <c r="E74" s="102" t="s">
        <v>80</v>
      </c>
      <c r="F74" s="103" t="s">
        <v>238</v>
      </c>
      <c r="G74" s="104" t="s">
        <v>52</v>
      </c>
      <c r="H74" s="105">
        <v>9.7650462962962967E-2</v>
      </c>
      <c r="I74" s="80">
        <v>50</v>
      </c>
      <c r="J74" s="105">
        <v>8.8773148148148153E-3</v>
      </c>
      <c r="K74" s="80">
        <v>59</v>
      </c>
      <c r="L74" s="105">
        <v>9.4398148148148134E-2</v>
      </c>
      <c r="M74" s="80">
        <v>57</v>
      </c>
      <c r="N74" s="105">
        <v>8.5960648148148147E-2</v>
      </c>
      <c r="O74" s="80">
        <v>16</v>
      </c>
      <c r="P74" s="106">
        <f t="shared" si="0"/>
        <v>0.28688657407407403</v>
      </c>
      <c r="Q74" s="105">
        <f t="shared" si="2"/>
        <v>2.9768518518518472E-2</v>
      </c>
      <c r="R74" s="97">
        <f t="shared" si="1"/>
        <v>31.080808488320493</v>
      </c>
      <c r="S74" s="107"/>
      <c r="T74" s="108"/>
    </row>
    <row r="75" spans="1:20" ht="18.75" customHeight="1" x14ac:dyDescent="0.2">
      <c r="A75" s="98">
        <v>53</v>
      </c>
      <c r="B75" s="99">
        <v>82</v>
      </c>
      <c r="C75" s="100">
        <v>10128097271</v>
      </c>
      <c r="D75" s="101" t="s">
        <v>176</v>
      </c>
      <c r="E75" s="102" t="s">
        <v>177</v>
      </c>
      <c r="F75" s="103" t="s">
        <v>32</v>
      </c>
      <c r="G75" s="104" t="s">
        <v>51</v>
      </c>
      <c r="H75" s="105">
        <v>0.10042824074074075</v>
      </c>
      <c r="I75" s="80">
        <v>76</v>
      </c>
      <c r="J75" s="105">
        <v>8.8425925925925911E-3</v>
      </c>
      <c r="K75" s="80">
        <v>55</v>
      </c>
      <c r="L75" s="105">
        <v>9.2314814814814808E-2</v>
      </c>
      <c r="M75" s="80">
        <v>54</v>
      </c>
      <c r="N75" s="105">
        <v>8.5960648148148147E-2</v>
      </c>
      <c r="O75" s="80">
        <v>39</v>
      </c>
      <c r="P75" s="106">
        <f t="shared" si="0"/>
        <v>0.2875462962962963</v>
      </c>
      <c r="Q75" s="105">
        <f t="shared" si="2"/>
        <v>3.0428240740740742E-2</v>
      </c>
      <c r="R75" s="97">
        <f t="shared" si="1"/>
        <v>31.009499275478987</v>
      </c>
      <c r="S75" s="107"/>
      <c r="T75" s="108"/>
    </row>
    <row r="76" spans="1:20" ht="18.75" customHeight="1" x14ac:dyDescent="0.2">
      <c r="A76" s="98">
        <v>54</v>
      </c>
      <c r="B76" s="99">
        <v>10</v>
      </c>
      <c r="C76" s="100">
        <v>10115493739</v>
      </c>
      <c r="D76" s="101" t="s">
        <v>178</v>
      </c>
      <c r="E76" s="102" t="s">
        <v>179</v>
      </c>
      <c r="F76" s="103" t="s">
        <v>238</v>
      </c>
      <c r="G76" s="104" t="s">
        <v>126</v>
      </c>
      <c r="H76" s="105">
        <v>9.9039351851851851E-2</v>
      </c>
      <c r="I76" s="80">
        <v>59</v>
      </c>
      <c r="J76" s="105">
        <v>9.0856481481481483E-3</v>
      </c>
      <c r="K76" s="80">
        <v>72</v>
      </c>
      <c r="L76" s="105">
        <v>9.4398148148148134E-2</v>
      </c>
      <c r="M76" s="80">
        <v>58</v>
      </c>
      <c r="N76" s="105">
        <v>8.5960648148148147E-2</v>
      </c>
      <c r="O76" s="80">
        <v>47</v>
      </c>
      <c r="P76" s="106">
        <f t="shared" si="0"/>
        <v>0.28848379629629628</v>
      </c>
      <c r="Q76" s="105">
        <f t="shared" si="2"/>
        <v>3.1365740740740722E-2</v>
      </c>
      <c r="R76" s="97">
        <f t="shared" si="1"/>
        <v>30.908726178535606</v>
      </c>
      <c r="S76" s="107"/>
      <c r="T76" s="108"/>
    </row>
    <row r="77" spans="1:20" ht="18.75" customHeight="1" x14ac:dyDescent="0.2">
      <c r="A77" s="98">
        <v>55</v>
      </c>
      <c r="B77" s="99">
        <v>38</v>
      </c>
      <c r="C77" s="100">
        <v>10113844739</v>
      </c>
      <c r="D77" s="101" t="s">
        <v>180</v>
      </c>
      <c r="E77" s="102" t="s">
        <v>181</v>
      </c>
      <c r="F77" s="103" t="s">
        <v>32</v>
      </c>
      <c r="G77" s="104" t="s">
        <v>116</v>
      </c>
      <c r="H77" s="105">
        <v>9.7650462962962967E-2</v>
      </c>
      <c r="I77" s="80">
        <v>51</v>
      </c>
      <c r="J77" s="105">
        <v>8.773148148148148E-3</v>
      </c>
      <c r="K77" s="80">
        <v>50</v>
      </c>
      <c r="L77" s="105">
        <v>9.6481481481481488E-2</v>
      </c>
      <c r="M77" s="80">
        <v>76</v>
      </c>
      <c r="N77" s="105">
        <v>8.5960648148148147E-2</v>
      </c>
      <c r="O77" s="80">
        <v>24</v>
      </c>
      <c r="P77" s="106">
        <f t="shared" si="0"/>
        <v>0.28886574074074073</v>
      </c>
      <c r="Q77" s="105">
        <f t="shared" si="2"/>
        <v>3.174768518518517E-2</v>
      </c>
      <c r="R77" s="97">
        <f t="shared" si="1"/>
        <v>30.867858001442421</v>
      </c>
      <c r="S77" s="107"/>
      <c r="T77" s="108"/>
    </row>
    <row r="78" spans="1:20" ht="18.75" customHeight="1" x14ac:dyDescent="0.2">
      <c r="A78" s="98">
        <v>56</v>
      </c>
      <c r="B78" s="99">
        <v>42</v>
      </c>
      <c r="C78" s="100">
        <v>10115495355</v>
      </c>
      <c r="D78" s="101" t="s">
        <v>182</v>
      </c>
      <c r="E78" s="102" t="s">
        <v>183</v>
      </c>
      <c r="F78" s="103" t="s">
        <v>238</v>
      </c>
      <c r="G78" s="104" t="s">
        <v>54</v>
      </c>
      <c r="H78" s="105">
        <v>9.9039351851851851E-2</v>
      </c>
      <c r="I78" s="80">
        <v>57</v>
      </c>
      <c r="J78" s="105">
        <v>8.7152777777777784E-3</v>
      </c>
      <c r="K78" s="80">
        <v>45</v>
      </c>
      <c r="L78" s="105">
        <v>9.5787037037037046E-2</v>
      </c>
      <c r="M78" s="80">
        <v>65</v>
      </c>
      <c r="N78" s="105">
        <v>8.5960648148148147E-2</v>
      </c>
      <c r="O78" s="80">
        <v>22</v>
      </c>
      <c r="P78" s="106">
        <f t="shared" si="0"/>
        <v>0.28950231481481481</v>
      </c>
      <c r="Q78" s="105">
        <f t="shared" si="2"/>
        <v>3.2384259259259252E-2</v>
      </c>
      <c r="R78" s="97">
        <f t="shared" si="1"/>
        <v>30.799984008315676</v>
      </c>
      <c r="S78" s="107"/>
      <c r="T78" s="108"/>
    </row>
    <row r="79" spans="1:20" ht="18.75" customHeight="1" x14ac:dyDescent="0.2">
      <c r="A79" s="98">
        <v>57</v>
      </c>
      <c r="B79" s="99">
        <v>56</v>
      </c>
      <c r="C79" s="100">
        <v>10091810985</v>
      </c>
      <c r="D79" s="101" t="s">
        <v>184</v>
      </c>
      <c r="E79" s="102" t="s">
        <v>185</v>
      </c>
      <c r="F79" s="103" t="s">
        <v>238</v>
      </c>
      <c r="G79" s="104" t="s">
        <v>51</v>
      </c>
      <c r="H79" s="105">
        <v>9.9733796296296306E-2</v>
      </c>
      <c r="I79" s="80">
        <v>62</v>
      </c>
      <c r="J79" s="105">
        <v>8.8425925925925911E-3</v>
      </c>
      <c r="K79" s="80">
        <v>56</v>
      </c>
      <c r="L79" s="105">
        <v>9.6481481481481488E-2</v>
      </c>
      <c r="M79" s="80">
        <v>75</v>
      </c>
      <c r="N79" s="105">
        <v>8.5960648148148147E-2</v>
      </c>
      <c r="O79" s="80">
        <v>25</v>
      </c>
      <c r="P79" s="106">
        <f t="shared" si="0"/>
        <v>0.29101851851851851</v>
      </c>
      <c r="Q79" s="105">
        <f t="shared" si="2"/>
        <v>3.3900462962962952E-2</v>
      </c>
      <c r="R79" s="97">
        <f t="shared" si="1"/>
        <v>30.639516385618833</v>
      </c>
      <c r="S79" s="107"/>
      <c r="T79" s="108"/>
    </row>
    <row r="80" spans="1:20" ht="18.75" customHeight="1" x14ac:dyDescent="0.2">
      <c r="A80" s="98">
        <v>58</v>
      </c>
      <c r="B80" s="99">
        <v>61</v>
      </c>
      <c r="C80" s="100">
        <v>10129071823</v>
      </c>
      <c r="D80" s="101" t="s">
        <v>186</v>
      </c>
      <c r="E80" s="102" t="s">
        <v>187</v>
      </c>
      <c r="F80" s="103" t="s">
        <v>238</v>
      </c>
      <c r="G80" s="104" t="s">
        <v>51</v>
      </c>
      <c r="H80" s="105">
        <v>0.10042824074074075</v>
      </c>
      <c r="I80" s="80">
        <v>69</v>
      </c>
      <c r="J80" s="105">
        <v>9.4097222222222238E-3</v>
      </c>
      <c r="K80" s="80">
        <v>79</v>
      </c>
      <c r="L80" s="105">
        <v>9.5787037037037046E-2</v>
      </c>
      <c r="M80" s="80">
        <v>67</v>
      </c>
      <c r="N80" s="105">
        <v>8.5960648148148147E-2</v>
      </c>
      <c r="O80" s="80">
        <v>17</v>
      </c>
      <c r="P80" s="106">
        <f t="shared" si="0"/>
        <v>0.29158564814814814</v>
      </c>
      <c r="Q80" s="105">
        <f t="shared" si="2"/>
        <v>3.4467592592592577E-2</v>
      </c>
      <c r="R80" s="97">
        <f t="shared" si="1"/>
        <v>30.579922994482597</v>
      </c>
      <c r="S80" s="107"/>
      <c r="T80" s="108"/>
    </row>
    <row r="81" spans="1:20" ht="18.75" customHeight="1" x14ac:dyDescent="0.2">
      <c r="A81" s="98">
        <v>59</v>
      </c>
      <c r="B81" s="99">
        <v>51</v>
      </c>
      <c r="C81" s="100">
        <v>10128532963</v>
      </c>
      <c r="D81" s="101" t="s">
        <v>188</v>
      </c>
      <c r="E81" s="102" t="s">
        <v>141</v>
      </c>
      <c r="F81" s="103" t="s">
        <v>238</v>
      </c>
      <c r="G81" s="104" t="s">
        <v>92</v>
      </c>
      <c r="H81" s="105">
        <v>0.10042824074074075</v>
      </c>
      <c r="I81" s="80">
        <v>74</v>
      </c>
      <c r="J81" s="105">
        <v>9.0740740740740729E-3</v>
      </c>
      <c r="K81" s="80">
        <v>70</v>
      </c>
      <c r="L81" s="105">
        <v>9.6481481481481488E-2</v>
      </c>
      <c r="M81" s="80">
        <v>74</v>
      </c>
      <c r="N81" s="105">
        <v>8.5960648148148147E-2</v>
      </c>
      <c r="O81" s="80">
        <v>48</v>
      </c>
      <c r="P81" s="106">
        <f t="shared" si="0"/>
        <v>0.29194444444444445</v>
      </c>
      <c r="Q81" s="105">
        <f t="shared" si="2"/>
        <v>3.4826388888888893E-2</v>
      </c>
      <c r="R81" s="97">
        <f t="shared" si="1"/>
        <v>30.54234062797336</v>
      </c>
      <c r="S81" s="107"/>
      <c r="T81" s="108"/>
    </row>
    <row r="82" spans="1:20" ht="18.75" customHeight="1" x14ac:dyDescent="0.2">
      <c r="A82" s="98">
        <v>60</v>
      </c>
      <c r="B82" s="99">
        <v>71</v>
      </c>
      <c r="C82" s="100">
        <v>10129071820</v>
      </c>
      <c r="D82" s="101" t="s">
        <v>189</v>
      </c>
      <c r="E82" s="102" t="s">
        <v>190</v>
      </c>
      <c r="F82" s="103" t="s">
        <v>238</v>
      </c>
      <c r="G82" s="104" t="s">
        <v>51</v>
      </c>
      <c r="H82" s="105">
        <v>0.10042824074074075</v>
      </c>
      <c r="I82" s="80">
        <v>71</v>
      </c>
      <c r="J82" s="105">
        <v>9.0509259259259258E-3</v>
      </c>
      <c r="K82" s="80">
        <v>69</v>
      </c>
      <c r="L82" s="105">
        <v>9.5787037037037046E-2</v>
      </c>
      <c r="M82" s="80">
        <v>66</v>
      </c>
      <c r="N82" s="105">
        <v>9.2662037037037029E-2</v>
      </c>
      <c r="O82" s="80">
        <v>60</v>
      </c>
      <c r="P82" s="106">
        <f t="shared" si="0"/>
        <v>0.29792824074074076</v>
      </c>
      <c r="Q82" s="105">
        <f t="shared" si="2"/>
        <v>4.0810185185185199E-2</v>
      </c>
      <c r="R82" s="97">
        <f t="shared" si="1"/>
        <v>29.928907190862823</v>
      </c>
      <c r="S82" s="107"/>
      <c r="T82" s="108"/>
    </row>
    <row r="83" spans="1:20" ht="18.75" customHeight="1" x14ac:dyDescent="0.2">
      <c r="A83" s="98" t="s">
        <v>60</v>
      </c>
      <c r="B83" s="99">
        <v>87</v>
      </c>
      <c r="C83" s="100">
        <v>10116165463</v>
      </c>
      <c r="D83" s="101" t="s">
        <v>191</v>
      </c>
      <c r="E83" s="102" t="s">
        <v>192</v>
      </c>
      <c r="F83" s="103" t="s">
        <v>35</v>
      </c>
      <c r="G83" s="104" t="s">
        <v>59</v>
      </c>
      <c r="H83" s="105">
        <v>8.4502314814814808E-2</v>
      </c>
      <c r="I83" s="80">
        <v>8</v>
      </c>
      <c r="J83" s="105">
        <v>8.4027777777777781E-3</v>
      </c>
      <c r="K83" s="80">
        <v>28</v>
      </c>
      <c r="L83" s="105">
        <v>7.991898148148148E-2</v>
      </c>
      <c r="M83" s="80">
        <v>39</v>
      </c>
      <c r="N83" s="105"/>
      <c r="O83" s="80"/>
      <c r="P83" s="106"/>
      <c r="Q83" s="105"/>
      <c r="R83" s="109"/>
      <c r="S83" s="107"/>
      <c r="T83" s="108"/>
    </row>
    <row r="84" spans="1:20" ht="18.75" customHeight="1" x14ac:dyDescent="0.2">
      <c r="A84" s="98" t="s">
        <v>60</v>
      </c>
      <c r="B84" s="99">
        <v>21</v>
      </c>
      <c r="C84" s="100">
        <v>10094392906</v>
      </c>
      <c r="D84" s="101" t="s">
        <v>193</v>
      </c>
      <c r="E84" s="102" t="s">
        <v>194</v>
      </c>
      <c r="F84" s="103" t="s">
        <v>32</v>
      </c>
      <c r="G84" s="104" t="s">
        <v>53</v>
      </c>
      <c r="H84" s="105">
        <v>8.4722222222222213E-2</v>
      </c>
      <c r="I84" s="80">
        <v>36</v>
      </c>
      <c r="J84" s="105">
        <v>8.6226851851851846E-3</v>
      </c>
      <c r="K84" s="80">
        <v>41</v>
      </c>
      <c r="L84" s="105">
        <v>7.9606481481481486E-2</v>
      </c>
      <c r="M84" s="80">
        <v>28</v>
      </c>
      <c r="N84" s="105"/>
      <c r="O84" s="80"/>
      <c r="P84" s="106"/>
      <c r="Q84" s="105"/>
      <c r="R84" s="109"/>
      <c r="S84" s="107"/>
      <c r="T84" s="108"/>
    </row>
    <row r="85" spans="1:20" ht="18.75" customHeight="1" x14ac:dyDescent="0.2">
      <c r="A85" s="98" t="s">
        <v>60</v>
      </c>
      <c r="B85" s="99">
        <v>22</v>
      </c>
      <c r="C85" s="100">
        <v>10094923675</v>
      </c>
      <c r="D85" s="101" t="s">
        <v>195</v>
      </c>
      <c r="E85" s="102" t="s">
        <v>89</v>
      </c>
      <c r="F85" s="103" t="s">
        <v>32</v>
      </c>
      <c r="G85" s="104" t="s">
        <v>53</v>
      </c>
      <c r="H85" s="105">
        <v>9.5567129629629641E-2</v>
      </c>
      <c r="I85" s="80">
        <v>45</v>
      </c>
      <c r="J85" s="105">
        <v>8.4837962962962966E-3</v>
      </c>
      <c r="K85" s="80">
        <v>32</v>
      </c>
      <c r="L85" s="105">
        <v>8.2673611111111114E-2</v>
      </c>
      <c r="M85" s="80">
        <v>47</v>
      </c>
      <c r="N85" s="105"/>
      <c r="O85" s="80"/>
      <c r="P85" s="106"/>
      <c r="Q85" s="105"/>
      <c r="R85" s="109"/>
      <c r="S85" s="107"/>
      <c r="T85" s="108"/>
    </row>
    <row r="86" spans="1:20" ht="18.75" customHeight="1" x14ac:dyDescent="0.2">
      <c r="A86" s="98" t="s">
        <v>60</v>
      </c>
      <c r="B86" s="99">
        <v>45</v>
      </c>
      <c r="C86" s="100">
        <v>10125782308</v>
      </c>
      <c r="D86" s="101" t="s">
        <v>196</v>
      </c>
      <c r="E86" s="102" t="s">
        <v>197</v>
      </c>
      <c r="F86" s="103" t="s">
        <v>238</v>
      </c>
      <c r="G86" s="104" t="s">
        <v>54</v>
      </c>
      <c r="H86" s="105">
        <v>8.4502314814814808E-2</v>
      </c>
      <c r="I86" s="80">
        <v>11</v>
      </c>
      <c r="J86" s="105">
        <v>9.0162037037037034E-3</v>
      </c>
      <c r="K86" s="80">
        <v>68</v>
      </c>
      <c r="L86" s="105">
        <v>9.5092592592592604E-2</v>
      </c>
      <c r="M86" s="80">
        <v>62</v>
      </c>
      <c r="N86" s="105"/>
      <c r="O86" s="80"/>
      <c r="P86" s="106"/>
      <c r="Q86" s="105"/>
      <c r="R86" s="109"/>
      <c r="S86" s="107"/>
      <c r="T86" s="108"/>
    </row>
    <row r="87" spans="1:20" ht="18.75" customHeight="1" x14ac:dyDescent="0.2">
      <c r="A87" s="98" t="s">
        <v>60</v>
      </c>
      <c r="B87" s="99">
        <v>49</v>
      </c>
      <c r="C87" s="100">
        <v>10113560510</v>
      </c>
      <c r="D87" s="101" t="s">
        <v>198</v>
      </c>
      <c r="E87" s="102" t="s">
        <v>199</v>
      </c>
      <c r="F87" s="103" t="s">
        <v>238</v>
      </c>
      <c r="G87" s="104" t="s">
        <v>55</v>
      </c>
      <c r="H87" s="105">
        <v>8.458333333333333E-2</v>
      </c>
      <c r="I87" s="80">
        <v>30</v>
      </c>
      <c r="J87" s="105">
        <v>8.518518518518519E-3</v>
      </c>
      <c r="K87" s="80">
        <v>35</v>
      </c>
      <c r="L87" s="105">
        <v>9.5787037037037046E-2</v>
      </c>
      <c r="M87" s="80">
        <v>68</v>
      </c>
      <c r="N87" s="105"/>
      <c r="O87" s="80"/>
      <c r="P87" s="106"/>
      <c r="Q87" s="105"/>
      <c r="R87" s="109"/>
      <c r="S87" s="107"/>
      <c r="T87" s="108"/>
    </row>
    <row r="88" spans="1:20" ht="18.75" customHeight="1" x14ac:dyDescent="0.2">
      <c r="A88" s="98" t="s">
        <v>60</v>
      </c>
      <c r="B88" s="99">
        <v>85</v>
      </c>
      <c r="C88" s="100">
        <v>10115797469</v>
      </c>
      <c r="D88" s="101" t="s">
        <v>200</v>
      </c>
      <c r="E88" s="102" t="s">
        <v>158</v>
      </c>
      <c r="F88" s="103" t="s">
        <v>35</v>
      </c>
      <c r="G88" s="104" t="s">
        <v>59</v>
      </c>
      <c r="H88" s="105">
        <v>9.8344907407407409E-2</v>
      </c>
      <c r="I88" s="80">
        <v>54</v>
      </c>
      <c r="J88" s="105">
        <v>8.3796296296296292E-3</v>
      </c>
      <c r="K88" s="80">
        <v>26</v>
      </c>
      <c r="L88" s="105">
        <v>9.1620370370370366E-2</v>
      </c>
      <c r="M88" s="80">
        <v>52</v>
      </c>
      <c r="N88" s="105"/>
      <c r="O88" s="80"/>
      <c r="P88" s="106"/>
      <c r="Q88" s="105"/>
      <c r="R88" s="109"/>
      <c r="S88" s="107"/>
      <c r="T88" s="108"/>
    </row>
    <row r="89" spans="1:20" ht="18.75" customHeight="1" x14ac:dyDescent="0.2">
      <c r="A89" s="98" t="s">
        <v>60</v>
      </c>
      <c r="B89" s="99">
        <v>11</v>
      </c>
      <c r="C89" s="100">
        <v>10127428274</v>
      </c>
      <c r="D89" s="101" t="s">
        <v>201</v>
      </c>
      <c r="E89" s="102" t="s">
        <v>202</v>
      </c>
      <c r="F89" s="103" t="s">
        <v>238</v>
      </c>
      <c r="G89" s="104" t="s">
        <v>126</v>
      </c>
      <c r="H89" s="105">
        <v>9.9039351851851851E-2</v>
      </c>
      <c r="I89" s="80">
        <v>60</v>
      </c>
      <c r="J89" s="105">
        <v>8.9236111111111113E-3</v>
      </c>
      <c r="K89" s="80">
        <v>62</v>
      </c>
      <c r="L89" s="105">
        <v>9.1620370370370366E-2</v>
      </c>
      <c r="M89" s="80">
        <v>51</v>
      </c>
      <c r="N89" s="105"/>
      <c r="O89" s="80"/>
      <c r="P89" s="106"/>
      <c r="Q89" s="105"/>
      <c r="R89" s="109"/>
      <c r="S89" s="107"/>
      <c r="T89" s="108"/>
    </row>
    <row r="90" spans="1:20" ht="18.75" customHeight="1" x14ac:dyDescent="0.2">
      <c r="A90" s="98" t="s">
        <v>60</v>
      </c>
      <c r="B90" s="99">
        <v>20</v>
      </c>
      <c r="C90" s="100">
        <v>10106075544</v>
      </c>
      <c r="D90" s="101" t="s">
        <v>203</v>
      </c>
      <c r="E90" s="102" t="s">
        <v>204</v>
      </c>
      <c r="F90" s="103" t="s">
        <v>238</v>
      </c>
      <c r="G90" s="104" t="s">
        <v>53</v>
      </c>
      <c r="H90" s="105">
        <v>9.7650462962962967E-2</v>
      </c>
      <c r="I90" s="80">
        <v>52</v>
      </c>
      <c r="J90" s="105">
        <v>8.7152777777777784E-3</v>
      </c>
      <c r="K90" s="80">
        <v>46</v>
      </c>
      <c r="L90" s="105">
        <v>9.4398148148148134E-2</v>
      </c>
      <c r="M90" s="80">
        <v>60</v>
      </c>
      <c r="N90" s="105"/>
      <c r="O90" s="80"/>
      <c r="P90" s="106"/>
      <c r="Q90" s="105"/>
      <c r="R90" s="109"/>
      <c r="S90" s="107"/>
      <c r="T90" s="108"/>
    </row>
    <row r="91" spans="1:20" ht="18.75" customHeight="1" x14ac:dyDescent="0.2">
      <c r="A91" s="98" t="s">
        <v>60</v>
      </c>
      <c r="B91" s="99">
        <v>81</v>
      </c>
      <c r="C91" s="100">
        <v>10115980759</v>
      </c>
      <c r="D91" s="101" t="s">
        <v>205</v>
      </c>
      <c r="E91" s="102" t="s">
        <v>206</v>
      </c>
      <c r="F91" s="103" t="s">
        <v>35</v>
      </c>
      <c r="G91" s="104" t="s">
        <v>51</v>
      </c>
      <c r="H91" s="105">
        <v>0.10042824074074075</v>
      </c>
      <c r="I91" s="80">
        <v>79</v>
      </c>
      <c r="J91" s="105">
        <v>8.8657407407407417E-3</v>
      </c>
      <c r="K91" s="80">
        <v>58</v>
      </c>
      <c r="L91" s="105">
        <v>9.4398148148148134E-2</v>
      </c>
      <c r="M91" s="80">
        <v>59</v>
      </c>
      <c r="N91" s="105"/>
      <c r="O91" s="80"/>
      <c r="P91" s="106"/>
      <c r="Q91" s="105"/>
      <c r="R91" s="109"/>
      <c r="S91" s="107"/>
      <c r="T91" s="108"/>
    </row>
    <row r="92" spans="1:20" ht="18.75" customHeight="1" x14ac:dyDescent="0.2">
      <c r="A92" s="98" t="s">
        <v>60</v>
      </c>
      <c r="B92" s="99">
        <v>24</v>
      </c>
      <c r="C92" s="100">
        <v>10113385102</v>
      </c>
      <c r="D92" s="101" t="s">
        <v>207</v>
      </c>
      <c r="E92" s="102" t="s">
        <v>208</v>
      </c>
      <c r="F92" s="103" t="s">
        <v>35</v>
      </c>
      <c r="G92" s="104" t="s">
        <v>53</v>
      </c>
      <c r="H92" s="105">
        <v>9.9733796296296306E-2</v>
      </c>
      <c r="I92" s="80">
        <v>63</v>
      </c>
      <c r="J92" s="105">
        <v>8.5069444444444437E-3</v>
      </c>
      <c r="K92" s="80">
        <v>34</v>
      </c>
      <c r="L92" s="105">
        <v>9.5787037037037046E-2</v>
      </c>
      <c r="M92" s="80">
        <v>64</v>
      </c>
      <c r="N92" s="105"/>
      <c r="O92" s="80"/>
      <c r="P92" s="106"/>
      <c r="Q92" s="105"/>
      <c r="R92" s="109"/>
      <c r="S92" s="107"/>
      <c r="T92" s="108"/>
    </row>
    <row r="93" spans="1:20" ht="18.75" customHeight="1" x14ac:dyDescent="0.2">
      <c r="A93" s="98" t="s">
        <v>60</v>
      </c>
      <c r="B93" s="99">
        <v>43</v>
      </c>
      <c r="C93" s="100">
        <v>10119189944</v>
      </c>
      <c r="D93" s="101" t="s">
        <v>242</v>
      </c>
      <c r="E93" s="102" t="s">
        <v>209</v>
      </c>
      <c r="F93" s="103" t="s">
        <v>238</v>
      </c>
      <c r="G93" s="104" t="s">
        <v>54</v>
      </c>
      <c r="H93" s="105">
        <v>0.10042824074074075</v>
      </c>
      <c r="I93" s="80">
        <v>77</v>
      </c>
      <c r="J93" s="105">
        <v>8.6458333333333335E-3</v>
      </c>
      <c r="K93" s="80">
        <v>42</v>
      </c>
      <c r="L93" s="105">
        <v>9.5787037037037046E-2</v>
      </c>
      <c r="M93" s="80">
        <v>63</v>
      </c>
      <c r="N93" s="105"/>
      <c r="O93" s="80"/>
      <c r="P93" s="106"/>
      <c r="Q93" s="105"/>
      <c r="R93" s="109"/>
      <c r="S93" s="107"/>
      <c r="T93" s="108"/>
    </row>
    <row r="94" spans="1:20" ht="18.75" customHeight="1" x14ac:dyDescent="0.2">
      <c r="A94" s="98" t="s">
        <v>60</v>
      </c>
      <c r="B94" s="99">
        <v>12</v>
      </c>
      <c r="C94" s="100">
        <v>10127428375</v>
      </c>
      <c r="D94" s="101" t="s">
        <v>210</v>
      </c>
      <c r="E94" s="102" t="s">
        <v>211</v>
      </c>
      <c r="F94" s="103" t="s">
        <v>238</v>
      </c>
      <c r="G94" s="104" t="s">
        <v>126</v>
      </c>
      <c r="H94" s="105">
        <v>0.10042824074074075</v>
      </c>
      <c r="I94" s="80">
        <v>70</v>
      </c>
      <c r="J94" s="105">
        <v>9.0972222222222218E-3</v>
      </c>
      <c r="K94" s="80">
        <v>73</v>
      </c>
      <c r="L94" s="105">
        <v>9.6481481481481488E-2</v>
      </c>
      <c r="M94" s="80">
        <v>70</v>
      </c>
      <c r="N94" s="105"/>
      <c r="O94" s="80"/>
      <c r="P94" s="106"/>
      <c r="Q94" s="105"/>
      <c r="R94" s="109"/>
      <c r="S94" s="107"/>
      <c r="T94" s="108"/>
    </row>
    <row r="95" spans="1:20" ht="18.75" customHeight="1" x14ac:dyDescent="0.2">
      <c r="A95" s="98" t="s">
        <v>60</v>
      </c>
      <c r="B95" s="99">
        <v>62</v>
      </c>
      <c r="C95" s="100">
        <v>10129071824</v>
      </c>
      <c r="D95" s="101" t="s">
        <v>212</v>
      </c>
      <c r="E95" s="102" t="s">
        <v>213</v>
      </c>
      <c r="F95" s="103" t="s">
        <v>238</v>
      </c>
      <c r="G95" s="104" t="s">
        <v>51</v>
      </c>
      <c r="H95" s="105">
        <v>0.10042824074074075</v>
      </c>
      <c r="I95" s="80">
        <v>68</v>
      </c>
      <c r="J95" s="105">
        <v>9.2592592592592605E-3</v>
      </c>
      <c r="K95" s="80">
        <v>74</v>
      </c>
      <c r="L95" s="105">
        <v>9.6481481481481488E-2</v>
      </c>
      <c r="M95" s="80">
        <v>73</v>
      </c>
      <c r="N95" s="105"/>
      <c r="O95" s="80"/>
      <c r="P95" s="106"/>
      <c r="Q95" s="105"/>
      <c r="R95" s="109"/>
      <c r="S95" s="107"/>
      <c r="T95" s="108"/>
    </row>
    <row r="96" spans="1:20" ht="18.75" customHeight="1" x14ac:dyDescent="0.2">
      <c r="A96" s="98" t="s">
        <v>60</v>
      </c>
      <c r="B96" s="99">
        <v>69</v>
      </c>
      <c r="C96" s="100">
        <v>10129293304</v>
      </c>
      <c r="D96" s="101" t="s">
        <v>214</v>
      </c>
      <c r="E96" s="102" t="s">
        <v>215</v>
      </c>
      <c r="F96" s="103" t="s">
        <v>238</v>
      </c>
      <c r="G96" s="104" t="s">
        <v>51</v>
      </c>
      <c r="H96" s="105">
        <v>0.10042824074074075</v>
      </c>
      <c r="I96" s="80">
        <v>75</v>
      </c>
      <c r="J96" s="105">
        <v>9.2824074074074076E-3</v>
      </c>
      <c r="K96" s="80">
        <v>75</v>
      </c>
      <c r="L96" s="105">
        <v>9.6481481481481488E-2</v>
      </c>
      <c r="M96" s="80">
        <v>72</v>
      </c>
      <c r="N96" s="105"/>
      <c r="O96" s="80"/>
      <c r="P96" s="106"/>
      <c r="Q96" s="105"/>
      <c r="R96" s="109"/>
      <c r="S96" s="107"/>
      <c r="T96" s="108"/>
    </row>
    <row r="97" spans="1:20" ht="18.75" customHeight="1" x14ac:dyDescent="0.2">
      <c r="A97" s="98" t="s">
        <v>60</v>
      </c>
      <c r="B97" s="99">
        <v>32</v>
      </c>
      <c r="C97" s="100">
        <v>10126946409</v>
      </c>
      <c r="D97" s="101" t="s">
        <v>216</v>
      </c>
      <c r="E97" s="102" t="s">
        <v>217</v>
      </c>
      <c r="F97" s="103" t="s">
        <v>35</v>
      </c>
      <c r="G97" s="104" t="s">
        <v>218</v>
      </c>
      <c r="H97" s="105">
        <v>0.10042824074074075</v>
      </c>
      <c r="I97" s="80">
        <v>73</v>
      </c>
      <c r="J97" s="105">
        <v>9.3634259259259261E-3</v>
      </c>
      <c r="K97" s="80">
        <v>77</v>
      </c>
      <c r="L97" s="105">
        <v>9.6481481481481488E-2</v>
      </c>
      <c r="M97" s="80">
        <v>71</v>
      </c>
      <c r="N97" s="105"/>
      <c r="O97" s="80"/>
      <c r="P97" s="106"/>
      <c r="Q97" s="105"/>
      <c r="R97" s="109"/>
      <c r="S97" s="107"/>
      <c r="T97" s="108"/>
    </row>
    <row r="98" spans="1:20" ht="18.75" customHeight="1" x14ac:dyDescent="0.2">
      <c r="A98" s="98" t="s">
        <v>60</v>
      </c>
      <c r="B98" s="99">
        <v>8</v>
      </c>
      <c r="C98" s="100">
        <v>10132558362</v>
      </c>
      <c r="D98" s="101" t="s">
        <v>219</v>
      </c>
      <c r="E98" s="102" t="s">
        <v>220</v>
      </c>
      <c r="F98" s="103" t="s">
        <v>35</v>
      </c>
      <c r="G98" s="104" t="s">
        <v>111</v>
      </c>
      <c r="H98" s="105">
        <v>0.10042824074074075</v>
      </c>
      <c r="I98" s="80">
        <v>72</v>
      </c>
      <c r="J98" s="105">
        <v>9.3749999999999997E-3</v>
      </c>
      <c r="K98" s="80">
        <v>78</v>
      </c>
      <c r="L98" s="105">
        <v>9.7175925925925929E-2</v>
      </c>
      <c r="M98" s="80">
        <v>78</v>
      </c>
      <c r="N98" s="105"/>
      <c r="O98" s="80"/>
      <c r="P98" s="106"/>
      <c r="Q98" s="105"/>
      <c r="R98" s="109"/>
      <c r="S98" s="107"/>
      <c r="T98" s="108"/>
    </row>
    <row r="99" spans="1:20" ht="18.75" customHeight="1" x14ac:dyDescent="0.2">
      <c r="A99" s="98" t="s">
        <v>60</v>
      </c>
      <c r="B99" s="99">
        <v>64</v>
      </c>
      <c r="C99" s="100">
        <v>10196307143</v>
      </c>
      <c r="D99" s="101" t="s">
        <v>221</v>
      </c>
      <c r="E99" s="102" t="s">
        <v>222</v>
      </c>
      <c r="F99" s="103" t="s">
        <v>35</v>
      </c>
      <c r="G99" s="104" t="s">
        <v>51</v>
      </c>
      <c r="H99" s="105">
        <v>0.10042824074074075</v>
      </c>
      <c r="I99" s="80">
        <v>67</v>
      </c>
      <c r="J99" s="105">
        <v>9.3287037037037036E-3</v>
      </c>
      <c r="K99" s="80">
        <v>76</v>
      </c>
      <c r="L99" s="105">
        <v>9.7870370370370371E-2</v>
      </c>
      <c r="M99" s="80">
        <v>81</v>
      </c>
      <c r="N99" s="105"/>
      <c r="O99" s="80"/>
      <c r="P99" s="106"/>
      <c r="Q99" s="105"/>
      <c r="R99" s="109"/>
      <c r="S99" s="107"/>
      <c r="T99" s="108"/>
    </row>
    <row r="100" spans="1:20" ht="18.75" customHeight="1" x14ac:dyDescent="0.2">
      <c r="A100" s="98" t="s">
        <v>60</v>
      </c>
      <c r="B100" s="99">
        <v>70</v>
      </c>
      <c r="C100" s="100">
        <v>10132104078</v>
      </c>
      <c r="D100" s="101" t="s">
        <v>223</v>
      </c>
      <c r="E100" s="102" t="s">
        <v>224</v>
      </c>
      <c r="F100" s="103" t="s">
        <v>238</v>
      </c>
      <c r="G100" s="104" t="s">
        <v>51</v>
      </c>
      <c r="H100" s="105">
        <v>0.10112268518518519</v>
      </c>
      <c r="I100" s="80">
        <v>84</v>
      </c>
      <c r="J100" s="105">
        <v>9.7337962962962977E-3</v>
      </c>
      <c r="K100" s="80">
        <v>80</v>
      </c>
      <c r="L100" s="105">
        <v>9.7175925925925929E-2</v>
      </c>
      <c r="M100" s="80">
        <v>79</v>
      </c>
      <c r="N100" s="105"/>
      <c r="O100" s="80"/>
      <c r="P100" s="106"/>
      <c r="Q100" s="105"/>
      <c r="R100" s="109"/>
      <c r="S100" s="107"/>
      <c r="T100" s="108"/>
    </row>
    <row r="101" spans="1:20" ht="18.75" customHeight="1" x14ac:dyDescent="0.2">
      <c r="A101" s="98" t="s">
        <v>60</v>
      </c>
      <c r="B101" s="99">
        <v>68</v>
      </c>
      <c r="C101" s="100">
        <v>10119247235</v>
      </c>
      <c r="D101" s="101" t="s">
        <v>225</v>
      </c>
      <c r="E101" s="102" t="s">
        <v>226</v>
      </c>
      <c r="F101" s="103" t="s">
        <v>238</v>
      </c>
      <c r="G101" s="104" t="s">
        <v>51</v>
      </c>
      <c r="H101" s="105">
        <v>0.10112268518518519</v>
      </c>
      <c r="I101" s="80">
        <v>83</v>
      </c>
      <c r="J101" s="105">
        <v>1.0011574074074074E-2</v>
      </c>
      <c r="K101" s="80">
        <v>81</v>
      </c>
      <c r="L101" s="105">
        <v>9.7870370370370371E-2</v>
      </c>
      <c r="M101" s="80">
        <v>80</v>
      </c>
      <c r="N101" s="105"/>
      <c r="O101" s="80"/>
      <c r="P101" s="106"/>
      <c r="Q101" s="105"/>
      <c r="R101" s="109"/>
      <c r="S101" s="107"/>
      <c r="T101" s="108"/>
    </row>
    <row r="102" spans="1:20" ht="18.75" customHeight="1" x14ac:dyDescent="0.2">
      <c r="A102" s="98" t="s">
        <v>60</v>
      </c>
      <c r="B102" s="99">
        <v>33</v>
      </c>
      <c r="C102" s="100">
        <v>10105798890</v>
      </c>
      <c r="D102" s="101" t="s">
        <v>227</v>
      </c>
      <c r="E102" s="102" t="s">
        <v>228</v>
      </c>
      <c r="F102" s="103" t="s">
        <v>35</v>
      </c>
      <c r="G102" s="104" t="s">
        <v>218</v>
      </c>
      <c r="H102" s="105">
        <v>0.10112268518518519</v>
      </c>
      <c r="I102" s="80">
        <v>81</v>
      </c>
      <c r="J102" s="105">
        <v>1.207175925925926E-2</v>
      </c>
      <c r="K102" s="80">
        <v>84</v>
      </c>
      <c r="L102" s="105">
        <v>9.7175925925925929E-2</v>
      </c>
      <c r="M102" s="80">
        <v>77</v>
      </c>
      <c r="N102" s="105"/>
      <c r="O102" s="80"/>
      <c r="P102" s="106"/>
      <c r="Q102" s="105"/>
      <c r="R102" s="109"/>
      <c r="S102" s="107"/>
      <c r="T102" s="108"/>
    </row>
    <row r="103" spans="1:20" ht="18.75" customHeight="1" x14ac:dyDescent="0.2">
      <c r="A103" s="98" t="s">
        <v>60</v>
      </c>
      <c r="B103" s="99">
        <v>34</v>
      </c>
      <c r="C103" s="100">
        <v>10132515320</v>
      </c>
      <c r="D103" s="101" t="s">
        <v>229</v>
      </c>
      <c r="E103" s="102" t="s">
        <v>230</v>
      </c>
      <c r="F103" s="103" t="s">
        <v>238</v>
      </c>
      <c r="G103" s="104" t="s">
        <v>218</v>
      </c>
      <c r="H103" s="105">
        <v>0.10112268518518519</v>
      </c>
      <c r="I103" s="80">
        <v>80</v>
      </c>
      <c r="J103" s="105">
        <v>1.0636574074074074E-2</v>
      </c>
      <c r="K103" s="80">
        <v>82</v>
      </c>
      <c r="L103" s="105">
        <v>9.9259259259259269E-2</v>
      </c>
      <c r="M103" s="80">
        <v>83</v>
      </c>
      <c r="N103" s="105"/>
      <c r="O103" s="80"/>
      <c r="P103" s="106"/>
      <c r="Q103" s="105"/>
      <c r="R103" s="109"/>
      <c r="S103" s="107"/>
      <c r="T103" s="108"/>
    </row>
    <row r="104" spans="1:20" ht="18.75" customHeight="1" x14ac:dyDescent="0.2">
      <c r="A104" s="98" t="s">
        <v>60</v>
      </c>
      <c r="B104" s="99">
        <v>31</v>
      </c>
      <c r="C104" s="100">
        <v>10119245619</v>
      </c>
      <c r="D104" s="101" t="s">
        <v>231</v>
      </c>
      <c r="E104" s="102" t="s">
        <v>232</v>
      </c>
      <c r="F104" s="103" t="s">
        <v>35</v>
      </c>
      <c r="G104" s="104" t="s">
        <v>218</v>
      </c>
      <c r="H104" s="105">
        <v>0.10112268518518519</v>
      </c>
      <c r="I104" s="80">
        <v>82</v>
      </c>
      <c r="J104" s="105">
        <v>1.0671296296296297E-2</v>
      </c>
      <c r="K104" s="80">
        <v>83</v>
      </c>
      <c r="L104" s="105">
        <v>9.9259259259259269E-2</v>
      </c>
      <c r="M104" s="80">
        <v>82</v>
      </c>
      <c r="N104" s="105"/>
      <c r="O104" s="80"/>
      <c r="P104" s="106"/>
      <c r="Q104" s="105"/>
      <c r="R104" s="109"/>
      <c r="S104" s="107"/>
      <c r="T104" s="108"/>
    </row>
    <row r="105" spans="1:20" ht="18.75" customHeight="1" x14ac:dyDescent="0.2">
      <c r="A105" s="98" t="s">
        <v>60</v>
      </c>
      <c r="B105" s="99">
        <v>91</v>
      </c>
      <c r="C105" s="100">
        <v>10126991269</v>
      </c>
      <c r="D105" s="101" t="s">
        <v>233</v>
      </c>
      <c r="E105" s="102" t="s">
        <v>234</v>
      </c>
      <c r="F105" s="103" t="s">
        <v>238</v>
      </c>
      <c r="G105" s="104" t="s">
        <v>52</v>
      </c>
      <c r="H105" s="105">
        <v>8.4502314814814808E-2</v>
      </c>
      <c r="I105" s="80">
        <v>25</v>
      </c>
      <c r="J105" s="105">
        <v>8.611111111111111E-3</v>
      </c>
      <c r="K105" s="80">
        <v>39</v>
      </c>
      <c r="L105" s="105">
        <v>7.9606481481481486E-2</v>
      </c>
      <c r="M105" s="80">
        <v>17</v>
      </c>
      <c r="N105" s="105"/>
      <c r="O105" s="80"/>
      <c r="P105" s="106"/>
      <c r="Q105" s="105"/>
      <c r="R105" s="109"/>
      <c r="S105" s="107"/>
      <c r="T105" s="108"/>
    </row>
    <row r="106" spans="1:20" ht="18.75" customHeight="1" thickBot="1" x14ac:dyDescent="0.25">
      <c r="A106" s="110" t="s">
        <v>60</v>
      </c>
      <c r="B106" s="111">
        <v>55</v>
      </c>
      <c r="C106" s="112">
        <v>10091275667</v>
      </c>
      <c r="D106" s="113" t="s">
        <v>235</v>
      </c>
      <c r="E106" s="114" t="s">
        <v>236</v>
      </c>
      <c r="F106" s="115" t="s">
        <v>238</v>
      </c>
      <c r="G106" s="116" t="s">
        <v>51</v>
      </c>
      <c r="H106" s="117">
        <v>8.4502314814814808E-2</v>
      </c>
      <c r="I106" s="118">
        <v>5</v>
      </c>
      <c r="J106" s="117">
        <v>8.2060185185185187E-3</v>
      </c>
      <c r="K106" s="118">
        <v>15</v>
      </c>
      <c r="L106" s="117"/>
      <c r="M106" s="118"/>
      <c r="N106" s="117"/>
      <c r="O106" s="118"/>
      <c r="P106" s="119"/>
      <c r="Q106" s="117"/>
      <c r="R106" s="120"/>
      <c r="S106" s="121"/>
      <c r="T106" s="122"/>
    </row>
    <row r="107" spans="1:20" ht="7.5" customHeight="1" thickTop="1" thickBot="1" x14ac:dyDescent="0.25">
      <c r="A107" s="44"/>
      <c r="B107" s="45"/>
      <c r="C107" s="45"/>
      <c r="D107" s="46"/>
      <c r="E107" s="47"/>
      <c r="F107" s="48"/>
      <c r="G107" s="47"/>
      <c r="H107" s="49"/>
      <c r="I107" s="50"/>
      <c r="J107" s="49"/>
      <c r="K107" s="50"/>
      <c r="L107" s="49"/>
      <c r="M107" s="50"/>
      <c r="N107" s="49"/>
      <c r="O107" s="50"/>
      <c r="P107" s="51"/>
      <c r="Q107" s="52"/>
      <c r="R107" s="49"/>
      <c r="S107" s="49"/>
      <c r="T107" s="49"/>
    </row>
    <row r="108" spans="1:20" ht="15.75" thickTop="1" x14ac:dyDescent="0.2">
      <c r="A108" s="156" t="s">
        <v>5</v>
      </c>
      <c r="B108" s="157"/>
      <c r="C108" s="157"/>
      <c r="D108" s="157"/>
      <c r="E108" s="123"/>
      <c r="F108" s="123"/>
      <c r="G108" s="157" t="s">
        <v>6</v>
      </c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8"/>
    </row>
    <row r="109" spans="1:20" ht="15" x14ac:dyDescent="0.2">
      <c r="A109" s="53"/>
      <c r="B109" s="4"/>
      <c r="C109" s="54"/>
      <c r="D109" s="4"/>
      <c r="E109" s="4"/>
      <c r="F109" s="4"/>
      <c r="G109" s="55" t="s">
        <v>33</v>
      </c>
      <c r="H109" s="96">
        <v>16</v>
      </c>
      <c r="I109" s="91"/>
      <c r="J109" s="84"/>
      <c r="L109" s="57"/>
      <c r="M109" s="5"/>
      <c r="Q109" s="61"/>
      <c r="S109" s="55" t="s">
        <v>31</v>
      </c>
      <c r="T109" s="124">
        <f>COUNTIF(F$9:F196,"ЗМС")</f>
        <v>0</v>
      </c>
    </row>
    <row r="110" spans="1:20" ht="15" x14ac:dyDescent="0.2">
      <c r="A110" s="63"/>
      <c r="B110" s="64"/>
      <c r="C110" s="65"/>
      <c r="D110" s="64"/>
      <c r="E110" s="64"/>
      <c r="F110" s="64"/>
      <c r="G110" s="55" t="s">
        <v>26</v>
      </c>
      <c r="H110" s="90">
        <f>H111+H116</f>
        <v>84</v>
      </c>
      <c r="I110" s="92"/>
      <c r="J110" s="93"/>
      <c r="L110" s="62"/>
      <c r="M110" s="59"/>
      <c r="Q110" s="61"/>
      <c r="S110" s="55" t="s">
        <v>21</v>
      </c>
      <c r="T110" s="125">
        <f>COUNTIF(F$18:F205,"МСМК")</f>
        <v>0</v>
      </c>
    </row>
    <row r="111" spans="1:20" ht="15" x14ac:dyDescent="0.2">
      <c r="A111" s="66"/>
      <c r="B111" s="64"/>
      <c r="C111" s="67"/>
      <c r="D111" s="64"/>
      <c r="E111" s="64"/>
      <c r="F111" s="64"/>
      <c r="G111" s="55" t="s">
        <v>27</v>
      </c>
      <c r="H111" s="90">
        <f>H112+H114+H115+H113</f>
        <v>84</v>
      </c>
      <c r="I111" s="92"/>
      <c r="J111" s="93"/>
      <c r="L111" s="62"/>
      <c r="M111" s="59"/>
      <c r="Q111" s="61"/>
      <c r="S111" s="55" t="s">
        <v>23</v>
      </c>
      <c r="T111" s="125">
        <f>COUNTIF(F$20:F107,"МС")</f>
        <v>0</v>
      </c>
    </row>
    <row r="112" spans="1:20" ht="15" x14ac:dyDescent="0.2">
      <c r="A112" s="63"/>
      <c r="B112" s="64"/>
      <c r="C112" s="67"/>
      <c r="D112" s="64"/>
      <c r="E112" s="64"/>
      <c r="F112" s="64"/>
      <c r="G112" s="55" t="s">
        <v>28</v>
      </c>
      <c r="H112" s="90">
        <f>COUNT(A23:A106)</f>
        <v>60</v>
      </c>
      <c r="I112" s="92"/>
      <c r="J112" s="93"/>
      <c r="L112" s="62"/>
      <c r="M112" s="59"/>
      <c r="Q112" s="61"/>
      <c r="S112" s="55" t="s">
        <v>32</v>
      </c>
      <c r="T112" s="125">
        <f>COUNTIF(F$19:F107,"КМС")</f>
        <v>31</v>
      </c>
    </row>
    <row r="113" spans="1:20" ht="15" x14ac:dyDescent="0.2">
      <c r="A113" s="63"/>
      <c r="B113" s="64"/>
      <c r="C113" s="83"/>
      <c r="G113" s="55" t="s">
        <v>29</v>
      </c>
      <c r="H113" s="90">
        <f>COUNTIF(A23:A106,"НФ")</f>
        <v>24</v>
      </c>
      <c r="I113" s="92"/>
      <c r="J113" s="93"/>
      <c r="L113" s="62"/>
      <c r="M113" s="59"/>
      <c r="Q113" s="61"/>
      <c r="S113" s="55" t="s">
        <v>35</v>
      </c>
      <c r="T113" s="125">
        <f>COUNTIF(F$20:F207,"1 СР")</f>
        <v>26</v>
      </c>
    </row>
    <row r="114" spans="1:20" ht="15" x14ac:dyDescent="0.2">
      <c r="A114" s="68"/>
      <c r="B114" s="1"/>
      <c r="C114" s="1"/>
      <c r="D114" s="64"/>
      <c r="E114" s="64"/>
      <c r="F114" s="64"/>
      <c r="G114" s="55" t="s">
        <v>39</v>
      </c>
      <c r="H114" s="90">
        <f>COUNTIF(A23:A106,"ЛИМ")</f>
        <v>0</v>
      </c>
      <c r="I114" s="92"/>
      <c r="J114" s="93"/>
      <c r="L114" s="62"/>
      <c r="M114" s="59"/>
      <c r="Q114" s="61"/>
      <c r="S114" s="55" t="s">
        <v>238</v>
      </c>
      <c r="T114" s="125">
        <f>COUNTIF(F$21:F209,"2 СР")</f>
        <v>27</v>
      </c>
    </row>
    <row r="115" spans="1:20" ht="15" x14ac:dyDescent="0.2">
      <c r="A115" s="66"/>
      <c r="B115" s="64"/>
      <c r="C115" s="64"/>
      <c r="D115" s="64"/>
      <c r="E115" s="64"/>
      <c r="F115" s="64"/>
      <c r="G115" s="55" t="s">
        <v>37</v>
      </c>
      <c r="H115" s="90">
        <f>COUNTIF(A23:A106,"ДСКВ")</f>
        <v>0</v>
      </c>
      <c r="I115" s="92"/>
      <c r="J115" s="93"/>
      <c r="L115" s="62"/>
      <c r="M115" s="59"/>
      <c r="Q115" s="61"/>
      <c r="R115" s="62"/>
      <c r="S115" s="55" t="s">
        <v>239</v>
      </c>
      <c r="T115" s="125">
        <f>COUNTIF(F$21:F210,"3 СР")</f>
        <v>0</v>
      </c>
    </row>
    <row r="116" spans="1:20" ht="15" x14ac:dyDescent="0.2">
      <c r="A116" s="66"/>
      <c r="B116" s="64"/>
      <c r="C116" s="64"/>
      <c r="D116" s="64"/>
      <c r="E116" s="64"/>
      <c r="F116" s="64"/>
      <c r="G116" s="55" t="s">
        <v>30</v>
      </c>
      <c r="H116" s="90">
        <f>COUNTIF(A23:A106,"НС")</f>
        <v>0</v>
      </c>
      <c r="I116" s="94"/>
      <c r="J116" s="95"/>
      <c r="L116" s="62"/>
      <c r="M116" s="59"/>
      <c r="N116" s="62"/>
      <c r="O116" s="59"/>
      <c r="Q116" s="61"/>
      <c r="R116" s="62"/>
      <c r="S116" s="55"/>
      <c r="T116" s="31"/>
    </row>
    <row r="117" spans="1:20" ht="5.25" customHeight="1" x14ac:dyDescent="0.2">
      <c r="A117" s="70"/>
      <c r="B117" s="71"/>
      <c r="C117" s="71"/>
      <c r="D117" s="71"/>
      <c r="E117" s="71"/>
      <c r="F117" s="71"/>
      <c r="G117" s="33"/>
      <c r="H117" s="72"/>
      <c r="I117" s="56"/>
      <c r="J117" s="33"/>
      <c r="K117" s="73"/>
      <c r="L117" s="33"/>
      <c r="M117" s="73"/>
      <c r="N117" s="33"/>
      <c r="O117" s="73"/>
      <c r="P117" s="74"/>
      <c r="Q117" s="30"/>
      <c r="R117" s="75"/>
      <c r="S117" s="75"/>
      <c r="T117" s="69"/>
    </row>
    <row r="118" spans="1:20" ht="15.75" x14ac:dyDescent="0.2">
      <c r="A118" s="171" t="s">
        <v>3</v>
      </c>
      <c r="B118" s="161"/>
      <c r="C118" s="161"/>
      <c r="D118" s="161"/>
      <c r="E118" s="161" t="s">
        <v>12</v>
      </c>
      <c r="F118" s="161"/>
      <c r="G118" s="161"/>
      <c r="H118" s="161"/>
      <c r="I118" s="161" t="s">
        <v>4</v>
      </c>
      <c r="J118" s="161"/>
      <c r="K118" s="161"/>
      <c r="L118" s="161"/>
      <c r="M118" s="161"/>
      <c r="N118" s="161"/>
      <c r="O118" s="161"/>
      <c r="P118" s="161" t="s">
        <v>237</v>
      </c>
      <c r="Q118" s="161"/>
      <c r="R118" s="161"/>
      <c r="S118" s="161"/>
      <c r="T118" s="163"/>
    </row>
    <row r="119" spans="1:20" x14ac:dyDescent="0.2">
      <c r="A119" s="164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6"/>
      <c r="Q119" s="166"/>
      <c r="R119" s="166"/>
      <c r="S119" s="166"/>
      <c r="T119" s="167"/>
    </row>
    <row r="120" spans="1:20" x14ac:dyDescent="0.2">
      <c r="A120" s="82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76"/>
      <c r="Q120" s="77"/>
      <c r="R120" s="83"/>
      <c r="S120" s="83"/>
      <c r="T120" s="85"/>
    </row>
    <row r="121" spans="1:20" x14ac:dyDescent="0.2">
      <c r="A121" s="82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76"/>
      <c r="Q121" s="77"/>
      <c r="R121" s="83"/>
      <c r="S121" s="83"/>
      <c r="T121" s="85"/>
    </row>
    <row r="122" spans="1:20" x14ac:dyDescent="0.2">
      <c r="A122" s="82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76"/>
      <c r="Q122" s="77"/>
      <c r="R122" s="83"/>
      <c r="S122" s="83"/>
      <c r="T122" s="85"/>
    </row>
    <row r="123" spans="1:20" x14ac:dyDescent="0.2">
      <c r="A123" s="82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76"/>
      <c r="Q123" s="77"/>
      <c r="R123" s="83"/>
      <c r="S123" s="83"/>
      <c r="T123" s="85"/>
    </row>
    <row r="124" spans="1:20" x14ac:dyDescent="0.2">
      <c r="A124" s="164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8"/>
    </row>
    <row r="125" spans="1:20" x14ac:dyDescent="0.2">
      <c r="A125" s="164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9"/>
      <c r="Q125" s="169"/>
      <c r="R125" s="169"/>
      <c r="S125" s="169"/>
      <c r="T125" s="170"/>
    </row>
    <row r="126" spans="1:20" ht="16.5" thickBot="1" x14ac:dyDescent="0.25">
      <c r="A126" s="159"/>
      <c r="B126" s="160"/>
      <c r="C126" s="160"/>
      <c r="D126" s="160"/>
      <c r="E126" s="160" t="str">
        <f>G17</f>
        <v>КАВТАСЬЕВА Е.Г. (1 кат, г. Самара)</v>
      </c>
      <c r="F126" s="160"/>
      <c r="G126" s="160"/>
      <c r="H126" s="160"/>
      <c r="I126" s="160" t="str">
        <f>G18</f>
        <v>ПЕРЕДЕЛЬСКАЯ С.А. (1 кат, г. Самара)</v>
      </c>
      <c r="J126" s="160"/>
      <c r="K126" s="160"/>
      <c r="L126" s="160"/>
      <c r="M126" s="160"/>
      <c r="N126" s="160"/>
      <c r="O126" s="160"/>
      <c r="P126" s="160" t="str">
        <f>G19</f>
        <v>ОСЯНИН Ю.И. (ВК, г. Самара)</v>
      </c>
      <c r="Q126" s="160"/>
      <c r="R126" s="160"/>
      <c r="S126" s="160"/>
      <c r="T126" s="162"/>
    </row>
    <row r="127" spans="1:20" ht="13.5" thickTop="1" x14ac:dyDescent="0.2"/>
  </sheetData>
  <sheetProtection formatCells="0" formatColumns="0" formatRows="0" sort="0" autoFilter="0" pivotTables="0"/>
  <sortState ref="A23:T106">
    <sortCondition ref="B130:B131"/>
  </sortState>
  <mergeCells count="47">
    <mergeCell ref="A108:D108"/>
    <mergeCell ref="G108:T108"/>
    <mergeCell ref="A126:D126"/>
    <mergeCell ref="E118:H118"/>
    <mergeCell ref="E126:H126"/>
    <mergeCell ref="I118:O118"/>
    <mergeCell ref="I126:O126"/>
    <mergeCell ref="P126:T126"/>
    <mergeCell ref="P118:T118"/>
    <mergeCell ref="A119:E119"/>
    <mergeCell ref="F119:T119"/>
    <mergeCell ref="A124:E124"/>
    <mergeCell ref="F124:T124"/>
    <mergeCell ref="A125:E125"/>
    <mergeCell ref="F125:T125"/>
    <mergeCell ref="A118:D118"/>
    <mergeCell ref="A1:T1"/>
    <mergeCell ref="A2:T2"/>
    <mergeCell ref="A3:T3"/>
    <mergeCell ref="A4:T4"/>
    <mergeCell ref="A6:T6"/>
    <mergeCell ref="F21:F22"/>
    <mergeCell ref="A12:T12"/>
    <mergeCell ref="S21:S22"/>
    <mergeCell ref="T21:T22"/>
    <mergeCell ref="G21:G22"/>
    <mergeCell ref="A21:A22"/>
    <mergeCell ref="B21:B22"/>
    <mergeCell ref="C21:C22"/>
    <mergeCell ref="D21:D22"/>
    <mergeCell ref="E21:E22"/>
    <mergeCell ref="A7:T7"/>
    <mergeCell ref="A5:T5"/>
    <mergeCell ref="A8:T8"/>
    <mergeCell ref="H22:I22"/>
    <mergeCell ref="J22:K22"/>
    <mergeCell ref="L22:M22"/>
    <mergeCell ref="N22:O22"/>
    <mergeCell ref="H21:O21"/>
    <mergeCell ref="P21:P22"/>
    <mergeCell ref="Q21:Q22"/>
    <mergeCell ref="R21:R22"/>
    <mergeCell ref="A9:T9"/>
    <mergeCell ref="A10:T10"/>
    <mergeCell ref="H15:T15"/>
    <mergeCell ref="A11:T11"/>
    <mergeCell ref="A15:G15"/>
  </mergeCells>
  <conditionalFormatting sqref="N23:N106 L23:L106 J23:J106 H23:H106">
    <cfRule type="cellIs" dxfId="1" priority="1" operator="equal">
      <formula>0</formula>
    </cfRule>
  </conditionalFormatting>
  <conditionalFormatting sqref="B1:B107 B119:B125 B127:B1048576 B109:B117">
    <cfRule type="duplicateValues" dxfId="0" priority="80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65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Итоговый протокол</vt:lpstr>
      <vt:lpstr>'Итоговый протокол'!Заголовки_для_печати</vt:lpstr>
      <vt:lpstr>'Итоговый протокол'!Область_печати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2022-04-17T13:59:57Z</cp:lastPrinted>
  <dcterms:created xsi:type="dcterms:W3CDTF">1996-10-08T23:32:33Z</dcterms:created>
  <dcterms:modified xsi:type="dcterms:W3CDTF">2022-10-04T08:36:13Z</dcterms:modified>
</cp:coreProperties>
</file>