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Критериум!$A$1:$T$89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3" i="91" l="1"/>
  <c r="Q44" i="91"/>
  <c r="H78" i="91"/>
  <c r="T79" i="91"/>
  <c r="T78" i="91"/>
  <c r="H79" i="91"/>
  <c r="H81" i="91" l="1"/>
  <c r="Q27" i="91"/>
  <c r="Q28" i="91"/>
  <c r="Q29" i="91"/>
  <c r="Q30" i="91"/>
  <c r="Q31" i="91"/>
  <c r="Q23" i="91"/>
  <c r="I89" i="91" l="1"/>
  <c r="E89" i="91"/>
  <c r="T81" i="91" l="1"/>
  <c r="T80" i="91"/>
  <c r="T77" i="91"/>
  <c r="T76" i="91"/>
  <c r="T75" i="91"/>
  <c r="H80" i="91"/>
  <c r="H77" i="91" s="1"/>
  <c r="H76" i="91" l="1"/>
  <c r="Q89" i="91"/>
  <c r="Q24" i="91"/>
  <c r="Q25" i="91"/>
  <c r="Q26" i="91"/>
</calcChain>
</file>

<file path=xl/sharedStrings.xml><?xml version="1.0" encoding="utf-8"?>
<sst xmlns="http://schemas.openxmlformats.org/spreadsheetml/2006/main" count="305" uniqueCount="181">
  <si>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</si>
  <si>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</si>
  <si>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</si>
  <si>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</si>
  <si>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</si>
  <si>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</si>
  <si>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</si>
  <si>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</si>
  <si>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</si>
  <si>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</si>
  <si>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</si>
  <si>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</si>
  <si>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</si>
  <si>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</si>
  <si>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</si>
  <si>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</si>
  <si>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</si>
  <si>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</si>
  <si>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</si>
  <si>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</si>
  <si>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</si>
  <si>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</si>
  <si>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</si>
  <si>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</si>
  <si>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</si>
  <si>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</si>
  <si>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</si>
  <si>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</si>
  <si>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</si>
  <si>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</si>
  <si>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</si>
  <si>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</si>
  <si>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</si>
  <si>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</si>
  <si>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</si>
  <si>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</si>
  <si>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</si>
  <si>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</si>
  <si>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</si>
  <si>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1 СР</t>
  </si>
  <si>
    <t>Место на основном финише</t>
  </si>
  <si>
    <t>UCI ID</t>
  </si>
  <si>
    <t/>
  </si>
  <si>
    <t>СУДЬЯ НА ФИНИШЕ</t>
  </si>
  <si>
    <t>2 СР</t>
  </si>
  <si>
    <t>3 СР</t>
  </si>
  <si>
    <t>Московская область</t>
  </si>
  <si>
    <t>Министерство физической культуры и спорта Краснодарского края</t>
  </si>
  <si>
    <t>Федерация велосипедного спорта Кубани</t>
  </si>
  <si>
    <t>ГБУ КК "СШОР по велосипедному спорту"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</si>
  <si>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Белореченск</t>
    </r>
  </si>
  <si>
    <t>ДАТА ПРОВЕДЕНИЯ: 29 августа 2022 года</t>
  </si>
  <si>
    <t xml:space="preserve">НАЗВАНИЕ ТРАССЫ / РЕГ. НОМЕР: </t>
  </si>
  <si>
    <t xml:space="preserve">СУММА ПОЛОЖИТЕЛЬНЫХ ПЕРЕПАДОВ ВЫСОТЫ НА ДИСТАНЦИИ (ТС): </t>
  </si>
  <si>
    <t>Кавун И.А. (1К, Краснодарский край)</t>
  </si>
  <si>
    <t>Кавун С.М. (1К, Краснодарский край)</t>
  </si>
  <si>
    <t>Мельник А.И. (ВК, Краснодарский край)</t>
  </si>
  <si>
    <t>Самарская область</t>
  </si>
  <si>
    <t>Тюменская область</t>
  </si>
  <si>
    <t>Свердловская область</t>
  </si>
  <si>
    <t>Новосибирская область</t>
  </si>
  <si>
    <t>Республика Крым</t>
  </si>
  <si>
    <t>НФ</t>
  </si>
  <si>
    <t>Ростовская область</t>
  </si>
  <si>
    <t>Вологодская область</t>
  </si>
  <si>
    <t>НС</t>
  </si>
  <si>
    <t>Омская область</t>
  </si>
  <si>
    <t>Температура: +27</t>
  </si>
  <si>
    <t>Санкт-Петербург</t>
  </si>
  <si>
    <t>№ ВРВС: 0080721811С</t>
  </si>
  <si>
    <t>шоссе - критериум 20-40 км</t>
  </si>
  <si>
    <t>Юниоры 17-18 лет</t>
  </si>
  <si>
    <t xml:space="preserve">НАЧАЛО ГОНКИ: 11ч 50м </t>
  </si>
  <si>
    <t>ОКОНЧАНИЕ ГОНКИ: 12ч 26м</t>
  </si>
  <si>
    <t>№ ЕКП 2022: 5104</t>
  </si>
  <si>
    <t>2,0 км/16</t>
  </si>
  <si>
    <t>Влажность: 63%</t>
  </si>
  <si>
    <t>Осадки: дождь</t>
  </si>
  <si>
    <t>Ветер: 2,0 м/с (ю/з)</t>
  </si>
  <si>
    <t>ЦВЕТКОВ Никита</t>
  </si>
  <si>
    <t>14.02.2005</t>
  </si>
  <si>
    <t>БЛОХИН Иван</t>
  </si>
  <si>
    <t>29.04.2004</t>
  </si>
  <si>
    <t>ПЕРЕПЕЛИЦА Вадим</t>
  </si>
  <si>
    <t>30.10.2005</t>
  </si>
  <si>
    <t>Краснодарский край</t>
  </si>
  <si>
    <t>БОНДАРЕНКО Мирон</t>
  </si>
  <si>
    <t>10.04.2005</t>
  </si>
  <si>
    <t>ВАСИЛЬЕВ Павел</t>
  </si>
  <si>
    <t>26.04.2004</t>
  </si>
  <si>
    <t>АВЕРИН Валентин</t>
  </si>
  <si>
    <t>01.07.2005</t>
  </si>
  <si>
    <t>ПЛАКУШИН Иван</t>
  </si>
  <si>
    <t>07.06.2004</t>
  </si>
  <si>
    <t>СМЕТАНИН Владимир</t>
  </si>
  <si>
    <t>14.02.2004</t>
  </si>
  <si>
    <t>ФИЛИМОШИН Роман</t>
  </si>
  <si>
    <t>25.07.2005</t>
  </si>
  <si>
    <t>ШИШКИН Егор</t>
  </si>
  <si>
    <t>01.10.2004</t>
  </si>
  <si>
    <t>ЕПИФАНОВ Вячеслав</t>
  </si>
  <si>
    <t>05.02.2005</t>
  </si>
  <si>
    <t>ИВАНКОВ Ян</t>
  </si>
  <si>
    <t>06.01.2005</t>
  </si>
  <si>
    <t>ФЕСЕНКО Даниил</t>
  </si>
  <si>
    <t>14.06.2004</t>
  </si>
  <si>
    <t>МАТОЧКН Александр</t>
  </si>
  <si>
    <t>16.05.2005</t>
  </si>
  <si>
    <t>ШМАТОВ Никита</t>
  </si>
  <si>
    <t>30.04.2005</t>
  </si>
  <si>
    <t>КИРИЛИН Алексей</t>
  </si>
  <si>
    <t>10.02.2005</t>
  </si>
  <si>
    <t>МУКАДЯСОВ Роберт</t>
  </si>
  <si>
    <t>12.05.2005</t>
  </si>
  <si>
    <t>МИХИН Кирилл</t>
  </si>
  <si>
    <t>13.03.2005</t>
  </si>
  <si>
    <t>ГРЕБЕНЮКОВ Никита</t>
  </si>
  <si>
    <t>23.05.2005</t>
  </si>
  <si>
    <t>ЗДЕРИХИН Артем</t>
  </si>
  <si>
    <t>23.05.2004</t>
  </si>
  <si>
    <t>СМИРНОВ Владислав</t>
  </si>
  <si>
    <t>20.02.2004</t>
  </si>
  <si>
    <t>Республика Адыгея</t>
  </si>
  <si>
    <t>ШИНКАРЕЦКИЙ Виталий</t>
  </si>
  <si>
    <t>01.04.2005</t>
  </si>
  <si>
    <t>ХОВМЕНЕЦ Михаил</t>
  </si>
  <si>
    <t>07.09.2005</t>
  </si>
  <si>
    <t>ТРИФОНОВ Кирилл</t>
  </si>
  <si>
    <t>26.11.2005</t>
  </si>
  <si>
    <t>АХУНОВ Дамир</t>
  </si>
  <si>
    <t>03.06.2005</t>
  </si>
  <si>
    <t>ЧИСТЯКОВ Сергей</t>
  </si>
  <si>
    <t>21.04.2004</t>
  </si>
  <si>
    <t>МУДРИК Александр</t>
  </si>
  <si>
    <t>01.09.2004</t>
  </si>
  <si>
    <t>СИДОВ Роман</t>
  </si>
  <si>
    <t>11.03.2004</t>
  </si>
  <si>
    <t>ЛИТВИНОВ Антон</t>
  </si>
  <si>
    <t>13.06.2004</t>
  </si>
  <si>
    <t>ПРОШКИН Артем</t>
  </si>
  <si>
    <t>20.05.2005</t>
  </si>
  <si>
    <t>ДОГНЕЕВ Мурат</t>
  </si>
  <si>
    <t>11.05.2004</t>
  </si>
  <si>
    <t>САННИКОВ Илья</t>
  </si>
  <si>
    <t>05.10.2004</t>
  </si>
  <si>
    <t>Удмуртская Республика</t>
  </si>
  <si>
    <t>КРАСНОВ Иван</t>
  </si>
  <si>
    <t>24.04.2005</t>
  </si>
  <si>
    <t>ГАЗИЗОВ Данил</t>
  </si>
  <si>
    <t>16.08.2005</t>
  </si>
  <si>
    <t>Республика Татарстан</t>
  </si>
  <si>
    <t>ЮНУСОВ Артур</t>
  </si>
  <si>
    <t>06.01.2004</t>
  </si>
  <si>
    <t>БУХАРОВ Антон</t>
  </si>
  <si>
    <t>19.07.2005</t>
  </si>
  <si>
    <t>ГАФИЯТОВ Булат</t>
  </si>
  <si>
    <t>28.03.2005</t>
  </si>
  <si>
    <t>ШЕЛЯГ Валерий</t>
  </si>
  <si>
    <t>13.05.2005</t>
  </si>
  <si>
    <t>СВИРИДОВ Егор</t>
  </si>
  <si>
    <t>31.08.2004</t>
  </si>
  <si>
    <t>ЗАКИРОВ Тимур</t>
  </si>
  <si>
    <t>БАДИГИН Александр</t>
  </si>
  <si>
    <t>22.04.2004</t>
  </si>
  <si>
    <t>МАЛИНОВСКИЙ Никита</t>
  </si>
  <si>
    <t>06.06.2004</t>
  </si>
  <si>
    <t>ДЯЧЕНКО Андрей</t>
  </si>
  <si>
    <t>11.02.2007</t>
  </si>
  <si>
    <t>ЛАПТЕВ Савелий</t>
  </si>
  <si>
    <t>23.06.2004</t>
  </si>
  <si>
    <t>ШИШКОВ Степан</t>
  </si>
  <si>
    <t>08.03.2005</t>
  </si>
  <si>
    <t>Саратовская область</t>
  </si>
  <si>
    <t>ЛЯШКО Владислав</t>
  </si>
  <si>
    <t>23.07.2004</t>
  </si>
  <si>
    <t>БАЗАЕВ Артем</t>
  </si>
  <si>
    <t>26.03.2005</t>
  </si>
  <si>
    <t>ЧУЛКОВ Алексей</t>
  </si>
  <si>
    <t>19.12.2005</t>
  </si>
  <si>
    <t>Москва</t>
  </si>
  <si>
    <t>ВСЕРОССИЙСКИЕ СОРЕВНОВАНИЯ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</si>
</sst>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</cellStyleXfs>
  <cellXfs count="147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1" fontId="18" fillId="0" borderId="1" xfId="9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49" fontId="12" fillId="0" borderId="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5" xfId="0" applyNumberFormat="1" applyFont="1" applyFill="1" applyBorder="1" applyAlignment="1">
      <alignment vertical="center"/>
    </xf>
    <xf numFmtId="14" fontId="12" fillId="0" borderId="5" xfId="0" applyNumberFormat="1" applyFont="1" applyBorder="1" applyAlignment="1">
      <alignment horizontal="right" vertical="center"/>
    </xf>
    <xf numFmtId="14" fontId="12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8" fillId="0" borderId="1" xfId="9" applyNumberFormat="1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5" fillId="3" borderId="1" xfId="3" applyFont="1" applyFill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2" borderId="24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8" fillId="0" borderId="1" xfId="9" applyFont="1" applyFill="1" applyBorder="1" applyAlignment="1">
      <alignment horizontal="center" vertical="center" wrapText="1"/>
    </xf>
    <xf numFmtId="49" fontId="12" fillId="0" borderId="32" xfId="2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49" fontId="12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49" fontId="12" fillId="0" borderId="33" xfId="2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5" fillId="3" borderId="35" xfId="3" applyFont="1" applyFill="1" applyBorder="1" applyAlignment="1">
      <alignment horizontal="center" vertical="center" wrapText="1"/>
    </xf>
    <xf numFmtId="0" fontId="18" fillId="0" borderId="35" xfId="8" applyFont="1" applyFill="1" applyBorder="1" applyAlignment="1">
      <alignment vertical="center" wrapText="1"/>
    </xf>
    <xf numFmtId="14" fontId="18" fillId="0" borderId="35" xfId="9" applyNumberFormat="1" applyFont="1" applyFill="1" applyBorder="1" applyAlignment="1">
      <alignment horizontal="center" vertical="center" wrapText="1"/>
    </xf>
    <xf numFmtId="164" fontId="15" fillId="0" borderId="35" xfId="0" applyNumberFormat="1" applyFont="1" applyFill="1" applyBorder="1" applyAlignment="1">
      <alignment horizontal="center" vertical="center" wrapText="1"/>
    </xf>
    <xf numFmtId="0" fontId="18" fillId="0" borderId="35" xfId="9" applyFont="1" applyFill="1" applyBorder="1" applyAlignment="1">
      <alignment horizontal="center" vertical="center" wrapText="1"/>
    </xf>
    <xf numFmtId="1" fontId="18" fillId="0" borderId="35" xfId="9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6" fillId="2" borderId="30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0</xdr:row>
      <xdr:rowOff>32656</xdr:rowOff>
    </xdr:from>
    <xdr:to>
      <xdr:col>1</xdr:col>
      <xdr:colOff>503464</xdr:colOff>
      <xdr:row>3</xdr:row>
      <xdr:rowOff>13608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32656"/>
          <a:ext cx="843643" cy="879023"/>
        </a:xfrm>
        <a:prstGeom prst="rect">
          <a:avLst/>
        </a:prstGeom>
      </xdr:spPr>
    </xdr:pic>
    <xdr:clientData/>
  </xdr:twoCellAnchor>
  <xdr:twoCellAnchor editAs="oneCell">
    <xdr:from>
      <xdr:col>2</xdr:col>
      <xdr:colOff>376375</xdr:colOff>
      <xdr:row>0</xdr:row>
      <xdr:rowOff>108857</xdr:rowOff>
    </xdr:from>
    <xdr:to>
      <xdr:col>3</xdr:col>
      <xdr:colOff>503465</xdr:colOff>
      <xdr:row>3</xdr:row>
      <xdr:rowOff>13607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6" y="108857"/>
          <a:ext cx="1338126" cy="802821"/>
        </a:xfrm>
        <a:prstGeom prst="rect">
          <a:avLst/>
        </a:prstGeom>
      </xdr:spPr>
    </xdr:pic>
    <xdr:clientData/>
  </xdr:twoCellAnchor>
  <xdr:oneCellAnchor>
    <xdr:from>
      <xdr:col>17</xdr:col>
      <xdr:colOff>544287</xdr:colOff>
      <xdr:row>0</xdr:row>
      <xdr:rowOff>108857</xdr:rowOff>
    </xdr:from>
    <xdr:ext cx="1946964" cy="830159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13180" y="108857"/>
          <a:ext cx="1946964" cy="8301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abSelected="1" view="pageBreakPreview" zoomScale="70" zoomScaleNormal="90" zoomScaleSheetLayoutView="70" workbookViewId="0">
      <selection activeCell="A11" sqref="A11:T11"/>
    </sheetView>
  </sheetViews>
  <sheetFormatPr defaultColWidth="9.140625" defaultRowHeight="12.75" x14ac:dyDescent="0.2"/>
  <cols>
    <col min="1" max="1" width="7" style="1" customWidth="1"/>
    <col min="2" max="2" width="7.85546875" style="13" customWidth="1"/>
    <col min="3" max="3" width="18.140625" style="13" customWidth="1"/>
    <col min="4" max="4" width="27.140625" style="1" customWidth="1"/>
    <col min="5" max="5" width="12.28515625" style="68" customWidth="1"/>
    <col min="6" max="6" width="8.85546875" style="1" customWidth="1"/>
    <col min="7" max="7" width="28.42578125" style="1" customWidth="1"/>
    <col min="8" max="15" width="4.5703125" style="1" customWidth="1"/>
    <col min="16" max="16" width="17.85546875" style="1" customWidth="1"/>
    <col min="17" max="17" width="10.28515625" style="1" customWidth="1"/>
    <col min="18" max="18" width="10.42578125" style="1" customWidth="1"/>
    <col min="19" max="19" width="13.140625" style="1" customWidth="1"/>
    <col min="20" max="20" width="15.7109375" style="1" customWidth="1"/>
    <col min="21" max="16384" width="9.140625" style="1"/>
  </cols>
  <sheetData>
    <row r="1" spans="1:20" ht="23.25" customHeight="1" x14ac:dyDescent="0.2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23.25" customHeight="1" x14ac:dyDescent="0.2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23.25" customHeight="1" x14ac:dyDescent="0.2">
      <c r="A3" s="133" t="s">
        <v>10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ht="23.25" customHeight="1" x14ac:dyDescent="0.2">
      <c r="A4" s="133" t="s">
        <v>48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ht="23.25" customHeight="1" x14ac:dyDescent="0.2">
      <c r="A5" s="133" t="s">
        <v>49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s="2" customFormat="1" ht="20.25" customHeight="1" x14ac:dyDescent="0.2">
      <c r="A6" s="134" t="s">
        <v>180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</row>
    <row r="7" spans="1:20" s="2" customFormat="1" ht="18" customHeight="1" x14ac:dyDescent="0.2">
      <c r="A7" s="111" t="s">
        <v>16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</row>
    <row r="8" spans="1:20" s="2" customFormat="1" ht="3" customHeight="1" thickBot="1" x14ac:dyDescent="0.25">
      <c r="A8" s="111" t="s">
        <v>42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</row>
    <row r="9" spans="1:20" ht="24" customHeight="1" thickTop="1" x14ac:dyDescent="0.2">
      <c r="A9" s="135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</row>
    <row r="10" spans="1:20" ht="18" customHeight="1" x14ac:dyDescent="0.2">
      <c r="A10" s="117" t="s">
        <v>70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9"/>
    </row>
    <row r="11" spans="1:20" ht="19.5" customHeight="1" x14ac:dyDescent="0.2">
      <c r="A11" s="117" t="s">
        <v>71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/>
    </row>
    <row r="12" spans="1:20" ht="3.75" customHeight="1" x14ac:dyDescent="0.2">
      <c r="A12" s="106" t="s">
        <v>42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</row>
    <row r="13" spans="1:20" ht="15.75" x14ac:dyDescent="0.2">
      <c r="A13" s="33" t="s">
        <v>50</v>
      </c>
      <c r="B13" s="19"/>
      <c r="C13" s="56"/>
      <c r="D13" s="55"/>
      <c r="E13" s="57"/>
      <c r="F13" s="4"/>
      <c r="G13" s="73" t="s">
        <v>72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5"/>
      <c r="T13" s="46" t="s">
        <v>69</v>
      </c>
    </row>
    <row r="14" spans="1:20" ht="15.75" x14ac:dyDescent="0.2">
      <c r="A14" s="16" t="s">
        <v>51</v>
      </c>
      <c r="B14" s="12"/>
      <c r="C14" s="12"/>
      <c r="D14" s="70"/>
      <c r="E14" s="58"/>
      <c r="F14" s="5"/>
      <c r="G14" s="74" t="s">
        <v>73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7"/>
      <c r="T14" s="48" t="s">
        <v>74</v>
      </c>
    </row>
    <row r="15" spans="1:20" ht="15" x14ac:dyDescent="0.2">
      <c r="A15" s="140" t="s">
        <v>9</v>
      </c>
      <c r="B15" s="141"/>
      <c r="C15" s="141"/>
      <c r="D15" s="141"/>
      <c r="E15" s="141"/>
      <c r="F15" s="141"/>
      <c r="G15" s="142"/>
      <c r="H15" s="143" t="s">
        <v>1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4"/>
    </row>
    <row r="16" spans="1:20" ht="15" x14ac:dyDescent="0.2">
      <c r="A16" s="17" t="s">
        <v>18</v>
      </c>
      <c r="B16" s="34"/>
      <c r="C16" s="34"/>
      <c r="D16" s="10"/>
      <c r="E16" s="59"/>
      <c r="F16" s="10"/>
      <c r="G16" s="11" t="s">
        <v>42</v>
      </c>
      <c r="H16" s="9" t="s">
        <v>52</v>
      </c>
      <c r="I16" s="27"/>
      <c r="J16" s="27"/>
      <c r="K16" s="27"/>
      <c r="L16" s="27"/>
      <c r="M16" s="27"/>
      <c r="N16" s="6"/>
      <c r="O16" s="6"/>
      <c r="P16" s="6"/>
      <c r="Q16" s="6"/>
      <c r="R16" s="6"/>
      <c r="S16" s="26"/>
      <c r="T16" s="18"/>
    </row>
    <row r="17" spans="1:20" ht="15" x14ac:dyDescent="0.2">
      <c r="A17" s="17" t="s">
        <v>19</v>
      </c>
      <c r="B17" s="26"/>
      <c r="C17" s="26"/>
      <c r="D17" s="7"/>
      <c r="E17" s="60"/>
      <c r="F17" s="7"/>
      <c r="G17" s="8" t="s">
        <v>54</v>
      </c>
      <c r="H17" s="9" t="s">
        <v>37</v>
      </c>
      <c r="I17" s="27"/>
      <c r="J17" s="27"/>
      <c r="K17" s="27"/>
      <c r="L17" s="27"/>
      <c r="M17" s="27"/>
      <c r="N17" s="6"/>
      <c r="O17" s="6"/>
      <c r="P17" s="6"/>
      <c r="Q17" s="6"/>
      <c r="R17" s="6"/>
      <c r="S17" s="26"/>
      <c r="T17" s="18"/>
    </row>
    <row r="18" spans="1:20" ht="15" x14ac:dyDescent="0.2">
      <c r="A18" s="17" t="s">
        <v>20</v>
      </c>
      <c r="B18" s="34"/>
      <c r="C18" s="34"/>
      <c r="D18" s="8"/>
      <c r="E18" s="59"/>
      <c r="F18" s="10"/>
      <c r="G18" s="8" t="s">
        <v>55</v>
      </c>
      <c r="H18" s="9" t="s">
        <v>53</v>
      </c>
      <c r="I18" s="27"/>
      <c r="J18" s="27"/>
      <c r="K18" s="27"/>
      <c r="L18" s="27"/>
      <c r="M18" s="27"/>
      <c r="N18" s="6"/>
      <c r="O18" s="6"/>
      <c r="P18" s="6"/>
      <c r="Q18" s="6"/>
      <c r="R18" s="6"/>
      <c r="S18" s="26"/>
      <c r="T18" s="18"/>
    </row>
    <row r="19" spans="1:20" ht="16.5" thickBot="1" x14ac:dyDescent="0.25">
      <c r="A19" s="37" t="s">
        <v>15</v>
      </c>
      <c r="B19" s="24"/>
      <c r="C19" s="24"/>
      <c r="D19" s="23"/>
      <c r="E19" s="61"/>
      <c r="F19" s="36"/>
      <c r="G19" s="23" t="s">
        <v>56</v>
      </c>
      <c r="H19" s="38" t="s">
        <v>38</v>
      </c>
      <c r="I19" s="39"/>
      <c r="J19" s="39"/>
      <c r="K19" s="39"/>
      <c r="L19" s="39"/>
      <c r="M19" s="39"/>
      <c r="N19" s="24"/>
      <c r="O19" s="22"/>
      <c r="P19" s="22"/>
      <c r="Q19" s="22"/>
      <c r="R19" s="22"/>
      <c r="S19" s="54">
        <v>32</v>
      </c>
      <c r="T19" s="40" t="s">
        <v>75</v>
      </c>
    </row>
    <row r="20" spans="1:20" ht="6.75" customHeight="1" thickTop="1" thickBot="1" x14ac:dyDescent="0.25">
      <c r="A20" s="21"/>
      <c r="B20" s="20"/>
      <c r="C20" s="20"/>
      <c r="D20" s="21"/>
      <c r="E20" s="6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s="35" customFormat="1" ht="21.75" customHeight="1" thickTop="1" x14ac:dyDescent="0.2">
      <c r="A21" s="145" t="s">
        <v>7</v>
      </c>
      <c r="B21" s="109" t="s">
        <v>12</v>
      </c>
      <c r="C21" s="109" t="s">
        <v>41</v>
      </c>
      <c r="D21" s="109" t="s">
        <v>2</v>
      </c>
      <c r="E21" s="138" t="s">
        <v>36</v>
      </c>
      <c r="F21" s="109" t="s">
        <v>8</v>
      </c>
      <c r="G21" s="109" t="s">
        <v>13</v>
      </c>
      <c r="H21" s="112" t="s">
        <v>17</v>
      </c>
      <c r="I21" s="112"/>
      <c r="J21" s="112"/>
      <c r="K21" s="112"/>
      <c r="L21" s="112"/>
      <c r="M21" s="112"/>
      <c r="N21" s="112"/>
      <c r="O21" s="112"/>
      <c r="P21" s="109" t="s">
        <v>40</v>
      </c>
      <c r="Q21" s="109" t="s">
        <v>25</v>
      </c>
      <c r="R21" s="109" t="s">
        <v>26</v>
      </c>
      <c r="S21" s="113" t="s">
        <v>24</v>
      </c>
      <c r="T21" s="115" t="s">
        <v>14</v>
      </c>
    </row>
    <row r="22" spans="1:20" s="35" customFormat="1" ht="18" customHeight="1" x14ac:dyDescent="0.2">
      <c r="A22" s="146"/>
      <c r="B22" s="110"/>
      <c r="C22" s="110"/>
      <c r="D22" s="110"/>
      <c r="E22" s="139"/>
      <c r="F22" s="110"/>
      <c r="G22" s="110"/>
      <c r="H22" s="105">
        <v>1</v>
      </c>
      <c r="I22" s="105">
        <v>2</v>
      </c>
      <c r="J22" s="105">
        <v>3</v>
      </c>
      <c r="K22" s="105">
        <v>4</v>
      </c>
      <c r="L22" s="105">
        <v>5</v>
      </c>
      <c r="M22" s="105">
        <v>6</v>
      </c>
      <c r="N22" s="105">
        <v>7</v>
      </c>
      <c r="O22" s="105">
        <v>8</v>
      </c>
      <c r="P22" s="110"/>
      <c r="Q22" s="110"/>
      <c r="R22" s="110"/>
      <c r="S22" s="114"/>
      <c r="T22" s="116"/>
    </row>
    <row r="23" spans="1:20" s="3" customFormat="1" ht="21" customHeight="1" x14ac:dyDescent="0.2">
      <c r="A23" s="41">
        <v>1</v>
      </c>
      <c r="B23" s="42">
        <v>73</v>
      </c>
      <c r="C23" s="69">
        <v>10081049544</v>
      </c>
      <c r="D23" s="43" t="s">
        <v>79</v>
      </c>
      <c r="E23" s="63" t="s">
        <v>80</v>
      </c>
      <c r="F23" s="44" t="s">
        <v>33</v>
      </c>
      <c r="G23" s="87" t="s">
        <v>179</v>
      </c>
      <c r="H23" s="30">
        <v>3</v>
      </c>
      <c r="I23" s="30">
        <v>5</v>
      </c>
      <c r="J23" s="30">
        <v>3</v>
      </c>
      <c r="K23" s="30">
        <v>5</v>
      </c>
      <c r="L23" s="30">
        <v>5</v>
      </c>
      <c r="M23" s="30">
        <v>5</v>
      </c>
      <c r="N23" s="30">
        <v>2</v>
      </c>
      <c r="O23" s="30"/>
      <c r="P23" s="30"/>
      <c r="Q23" s="30">
        <f t="shared" ref="Q23:Q31" si="0">SUM(H23:O23)</f>
        <v>28</v>
      </c>
      <c r="R23" s="30"/>
      <c r="S23" s="31" t="s">
        <v>23</v>
      </c>
      <c r="T23" s="32"/>
    </row>
    <row r="24" spans="1:20" s="3" customFormat="1" ht="21" customHeight="1" x14ac:dyDescent="0.2">
      <c r="A24" s="41">
        <v>2</v>
      </c>
      <c r="B24" s="42">
        <v>85</v>
      </c>
      <c r="C24" s="69">
        <v>10054315334</v>
      </c>
      <c r="D24" s="43" t="s">
        <v>81</v>
      </c>
      <c r="E24" s="63" t="s">
        <v>82</v>
      </c>
      <c r="F24" s="44" t="s">
        <v>33</v>
      </c>
      <c r="G24" s="87" t="s">
        <v>58</v>
      </c>
      <c r="H24" s="30"/>
      <c r="I24" s="30">
        <v>1</v>
      </c>
      <c r="J24" s="30"/>
      <c r="K24" s="30">
        <v>3</v>
      </c>
      <c r="L24" s="30">
        <v>3</v>
      </c>
      <c r="M24" s="30">
        <v>1</v>
      </c>
      <c r="N24" s="30">
        <v>5</v>
      </c>
      <c r="O24" s="30">
        <v>1</v>
      </c>
      <c r="P24" s="30"/>
      <c r="Q24" s="30">
        <f t="shared" si="0"/>
        <v>14</v>
      </c>
      <c r="R24" s="30"/>
      <c r="S24" s="31" t="s">
        <v>33</v>
      </c>
      <c r="T24" s="32"/>
    </row>
    <row r="25" spans="1:20" s="3" customFormat="1" ht="21" customHeight="1" x14ac:dyDescent="0.2">
      <c r="A25" s="41">
        <v>3</v>
      </c>
      <c r="B25" s="42">
        <v>52</v>
      </c>
      <c r="C25" s="69">
        <v>10119333525</v>
      </c>
      <c r="D25" s="43" t="s">
        <v>83</v>
      </c>
      <c r="E25" s="63" t="s">
        <v>84</v>
      </c>
      <c r="F25" s="44" t="s">
        <v>33</v>
      </c>
      <c r="G25" s="87" t="s">
        <v>85</v>
      </c>
      <c r="H25" s="30">
        <v>5</v>
      </c>
      <c r="I25" s="30">
        <v>3</v>
      </c>
      <c r="J25" s="30"/>
      <c r="K25" s="30"/>
      <c r="L25" s="30"/>
      <c r="M25" s="30"/>
      <c r="N25" s="30">
        <v>3</v>
      </c>
      <c r="O25" s="30">
        <v>2</v>
      </c>
      <c r="P25" s="30"/>
      <c r="Q25" s="30">
        <f t="shared" si="0"/>
        <v>13</v>
      </c>
      <c r="R25" s="30"/>
      <c r="S25" s="31" t="s">
        <v>33</v>
      </c>
      <c r="T25" s="32"/>
    </row>
    <row r="26" spans="1:20" s="3" customFormat="1" ht="21" customHeight="1" x14ac:dyDescent="0.2">
      <c r="A26" s="41">
        <v>4</v>
      </c>
      <c r="B26" s="42">
        <v>50</v>
      </c>
      <c r="C26" s="69">
        <v>10105838603</v>
      </c>
      <c r="D26" s="43" t="s">
        <v>86</v>
      </c>
      <c r="E26" s="63" t="s">
        <v>87</v>
      </c>
      <c r="F26" s="44" t="s">
        <v>33</v>
      </c>
      <c r="G26" s="87" t="s">
        <v>85</v>
      </c>
      <c r="H26" s="30"/>
      <c r="I26" s="30"/>
      <c r="J26" s="30">
        <v>5</v>
      </c>
      <c r="K26" s="30"/>
      <c r="L26" s="30"/>
      <c r="M26" s="30">
        <v>3</v>
      </c>
      <c r="N26" s="30"/>
      <c r="O26" s="30"/>
      <c r="P26" s="30"/>
      <c r="Q26" s="30">
        <f t="shared" si="0"/>
        <v>8</v>
      </c>
      <c r="R26" s="30"/>
      <c r="S26" s="31" t="s">
        <v>33</v>
      </c>
      <c r="T26" s="32"/>
    </row>
    <row r="27" spans="1:20" s="3" customFormat="1" ht="21" customHeight="1" x14ac:dyDescent="0.2">
      <c r="A27" s="41">
        <v>5</v>
      </c>
      <c r="B27" s="42">
        <v>59</v>
      </c>
      <c r="C27" s="69">
        <v>10034978079</v>
      </c>
      <c r="D27" s="43" t="s">
        <v>88</v>
      </c>
      <c r="E27" s="63" t="s">
        <v>89</v>
      </c>
      <c r="F27" s="44" t="s">
        <v>33</v>
      </c>
      <c r="G27" s="87" t="s">
        <v>59</v>
      </c>
      <c r="H27" s="30"/>
      <c r="I27" s="30">
        <v>2</v>
      </c>
      <c r="J27" s="30">
        <v>2</v>
      </c>
      <c r="K27" s="30"/>
      <c r="L27" s="30"/>
      <c r="M27" s="30">
        <v>2</v>
      </c>
      <c r="N27" s="30"/>
      <c r="O27" s="30"/>
      <c r="P27" s="30"/>
      <c r="Q27" s="30">
        <f t="shared" si="0"/>
        <v>6</v>
      </c>
      <c r="R27" s="30"/>
      <c r="S27" s="31"/>
      <c r="T27" s="32"/>
    </row>
    <row r="28" spans="1:20" s="3" customFormat="1" ht="21" customHeight="1" x14ac:dyDescent="0.2">
      <c r="A28" s="41">
        <v>6</v>
      </c>
      <c r="B28" s="42">
        <v>84</v>
      </c>
      <c r="C28" s="69">
        <v>10083057141</v>
      </c>
      <c r="D28" s="43" t="s">
        <v>90</v>
      </c>
      <c r="E28" s="63" t="s">
        <v>91</v>
      </c>
      <c r="F28" s="44" t="s">
        <v>33</v>
      </c>
      <c r="G28" s="87" t="s">
        <v>60</v>
      </c>
      <c r="H28" s="30"/>
      <c r="I28" s="30"/>
      <c r="J28" s="30"/>
      <c r="K28" s="30"/>
      <c r="L28" s="30"/>
      <c r="M28" s="30"/>
      <c r="N28" s="30"/>
      <c r="O28" s="30">
        <v>5</v>
      </c>
      <c r="P28" s="30"/>
      <c r="Q28" s="30">
        <f t="shared" si="0"/>
        <v>5</v>
      </c>
      <c r="R28" s="30"/>
      <c r="S28" s="31"/>
      <c r="T28" s="32"/>
    </row>
    <row r="29" spans="1:20" s="3" customFormat="1" ht="21" customHeight="1" x14ac:dyDescent="0.2">
      <c r="A29" s="41">
        <v>7</v>
      </c>
      <c r="B29" s="42">
        <v>102</v>
      </c>
      <c r="C29" s="69">
        <v>10091971744</v>
      </c>
      <c r="D29" s="43" t="s">
        <v>92</v>
      </c>
      <c r="E29" s="63" t="s">
        <v>93</v>
      </c>
      <c r="F29" s="44" t="s">
        <v>33</v>
      </c>
      <c r="G29" s="87" t="s">
        <v>46</v>
      </c>
      <c r="H29" s="30"/>
      <c r="I29" s="30"/>
      <c r="J29" s="30">
        <v>1</v>
      </c>
      <c r="K29" s="30">
        <v>1</v>
      </c>
      <c r="L29" s="30">
        <v>2</v>
      </c>
      <c r="M29" s="30"/>
      <c r="N29" s="30">
        <v>1</v>
      </c>
      <c r="O29" s="30"/>
      <c r="P29" s="30"/>
      <c r="Q29" s="30">
        <f t="shared" si="0"/>
        <v>5</v>
      </c>
      <c r="R29" s="30"/>
      <c r="S29" s="31"/>
      <c r="T29" s="32"/>
    </row>
    <row r="30" spans="1:20" s="3" customFormat="1" ht="21" customHeight="1" x14ac:dyDescent="0.2">
      <c r="A30" s="41">
        <v>8</v>
      </c>
      <c r="B30" s="42">
        <v>97</v>
      </c>
      <c r="C30" s="69">
        <v>10080036195</v>
      </c>
      <c r="D30" s="43" t="s">
        <v>94</v>
      </c>
      <c r="E30" s="63" t="s">
        <v>95</v>
      </c>
      <c r="F30" s="44" t="s">
        <v>33</v>
      </c>
      <c r="G30" s="87" t="s">
        <v>57</v>
      </c>
      <c r="H30" s="30"/>
      <c r="I30" s="30"/>
      <c r="J30" s="30"/>
      <c r="K30" s="30"/>
      <c r="L30" s="30"/>
      <c r="M30" s="30"/>
      <c r="N30" s="30"/>
      <c r="O30" s="30">
        <v>3</v>
      </c>
      <c r="P30" s="30"/>
      <c r="Q30" s="30">
        <f t="shared" si="0"/>
        <v>3</v>
      </c>
      <c r="R30" s="30"/>
      <c r="S30" s="31"/>
      <c r="T30" s="32"/>
    </row>
    <row r="31" spans="1:20" s="3" customFormat="1" ht="21" customHeight="1" x14ac:dyDescent="0.2">
      <c r="A31" s="41">
        <v>9</v>
      </c>
      <c r="B31" s="42">
        <v>98</v>
      </c>
      <c r="C31" s="69">
        <v>10082232035</v>
      </c>
      <c r="D31" s="43" t="s">
        <v>96</v>
      </c>
      <c r="E31" s="63" t="s">
        <v>97</v>
      </c>
      <c r="F31" s="44" t="s">
        <v>33</v>
      </c>
      <c r="G31" s="87" t="s">
        <v>57</v>
      </c>
      <c r="H31" s="30"/>
      <c r="I31" s="30"/>
      <c r="J31" s="30"/>
      <c r="K31" s="30">
        <v>2</v>
      </c>
      <c r="L31" s="30">
        <v>1</v>
      </c>
      <c r="M31" s="30"/>
      <c r="N31" s="30"/>
      <c r="O31" s="30"/>
      <c r="P31" s="30"/>
      <c r="Q31" s="30">
        <f t="shared" si="0"/>
        <v>3</v>
      </c>
      <c r="R31" s="30"/>
      <c r="S31" s="31"/>
      <c r="T31" s="32"/>
    </row>
    <row r="32" spans="1:20" s="3" customFormat="1" ht="21" customHeight="1" x14ac:dyDescent="0.2">
      <c r="A32" s="41">
        <v>10</v>
      </c>
      <c r="B32" s="42">
        <v>77</v>
      </c>
      <c r="C32" s="69">
        <v>10090445915</v>
      </c>
      <c r="D32" s="43" t="s">
        <v>98</v>
      </c>
      <c r="E32" s="63" t="s">
        <v>99</v>
      </c>
      <c r="F32" s="44" t="s">
        <v>33</v>
      </c>
      <c r="G32" s="87" t="s">
        <v>63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1"/>
      <c r="T32" s="32"/>
    </row>
    <row r="33" spans="1:20" s="3" customFormat="1" ht="21" customHeight="1" x14ac:dyDescent="0.2">
      <c r="A33" s="41">
        <v>11</v>
      </c>
      <c r="B33" s="42">
        <v>106</v>
      </c>
      <c r="C33" s="69">
        <v>10084014512</v>
      </c>
      <c r="D33" s="43" t="s">
        <v>100</v>
      </c>
      <c r="E33" s="63" t="s">
        <v>101</v>
      </c>
      <c r="F33" s="44" t="s">
        <v>33</v>
      </c>
      <c r="G33" s="87" t="s">
        <v>46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32"/>
    </row>
    <row r="34" spans="1:20" s="3" customFormat="1" ht="21" customHeight="1" x14ac:dyDescent="0.2">
      <c r="A34" s="41">
        <v>12</v>
      </c>
      <c r="B34" s="42">
        <v>88</v>
      </c>
      <c r="C34" s="69">
        <v>10090444501</v>
      </c>
      <c r="D34" s="43" t="s">
        <v>102</v>
      </c>
      <c r="E34" s="63" t="s">
        <v>103</v>
      </c>
      <c r="F34" s="44" t="s">
        <v>33</v>
      </c>
      <c r="G34" s="87" t="s">
        <v>61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  <c r="T34" s="32"/>
    </row>
    <row r="35" spans="1:20" s="3" customFormat="1" ht="21" customHeight="1" x14ac:dyDescent="0.2">
      <c r="A35" s="41">
        <v>13</v>
      </c>
      <c r="B35" s="42">
        <v>76</v>
      </c>
      <c r="C35" s="69">
        <v>10080792391</v>
      </c>
      <c r="D35" s="43" t="s">
        <v>104</v>
      </c>
      <c r="E35" s="63" t="s">
        <v>105</v>
      </c>
      <c r="F35" s="44" t="s">
        <v>33</v>
      </c>
      <c r="G35" s="87" t="s">
        <v>63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32"/>
    </row>
    <row r="36" spans="1:20" s="3" customFormat="1" ht="21" customHeight="1" x14ac:dyDescent="0.2">
      <c r="A36" s="41">
        <v>14</v>
      </c>
      <c r="B36" s="42">
        <v>62</v>
      </c>
      <c r="C36" s="69">
        <v>10077479742</v>
      </c>
      <c r="D36" s="43" t="s">
        <v>106</v>
      </c>
      <c r="E36" s="63" t="s">
        <v>107</v>
      </c>
      <c r="F36" s="44" t="s">
        <v>33</v>
      </c>
      <c r="G36" s="87" t="s">
        <v>59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32"/>
    </row>
    <row r="37" spans="1:20" s="3" customFormat="1" ht="21" customHeight="1" x14ac:dyDescent="0.2">
      <c r="A37" s="41">
        <v>15</v>
      </c>
      <c r="B37" s="42">
        <v>99</v>
      </c>
      <c r="C37" s="69">
        <v>10117846492</v>
      </c>
      <c r="D37" s="43" t="s">
        <v>108</v>
      </c>
      <c r="E37" s="63" t="s">
        <v>109</v>
      </c>
      <c r="F37" s="44" t="s">
        <v>39</v>
      </c>
      <c r="G37" s="87" t="s">
        <v>57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32"/>
    </row>
    <row r="38" spans="1:20" s="3" customFormat="1" ht="21" customHeight="1" x14ac:dyDescent="0.2">
      <c r="A38" s="41">
        <v>16</v>
      </c>
      <c r="B38" s="42">
        <v>95</v>
      </c>
      <c r="C38" s="69">
        <v>10102039435</v>
      </c>
      <c r="D38" s="43" t="s">
        <v>110</v>
      </c>
      <c r="E38" s="63" t="s">
        <v>111</v>
      </c>
      <c r="F38" s="44" t="s">
        <v>33</v>
      </c>
      <c r="G38" s="87" t="s">
        <v>57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32"/>
    </row>
    <row r="39" spans="1:20" s="3" customFormat="1" ht="21" customHeight="1" x14ac:dyDescent="0.2">
      <c r="A39" s="41">
        <v>17</v>
      </c>
      <c r="B39" s="42">
        <v>107</v>
      </c>
      <c r="C39" s="69">
        <v>10089250791</v>
      </c>
      <c r="D39" s="43" t="s">
        <v>112</v>
      </c>
      <c r="E39" s="63" t="s">
        <v>113</v>
      </c>
      <c r="F39" s="44" t="s">
        <v>33</v>
      </c>
      <c r="G39" s="87" t="s">
        <v>46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32"/>
    </row>
    <row r="40" spans="1:20" s="3" customFormat="1" ht="21" customHeight="1" x14ac:dyDescent="0.2">
      <c r="A40" s="41">
        <v>18</v>
      </c>
      <c r="B40" s="42">
        <v>96</v>
      </c>
      <c r="C40" s="69">
        <v>10083942972</v>
      </c>
      <c r="D40" s="43" t="s">
        <v>114</v>
      </c>
      <c r="E40" s="63" t="s">
        <v>115</v>
      </c>
      <c r="F40" s="44" t="s">
        <v>33</v>
      </c>
      <c r="G40" s="87" t="s">
        <v>57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1"/>
      <c r="T40" s="32"/>
    </row>
    <row r="41" spans="1:20" s="3" customFormat="1" ht="21" customHeight="1" x14ac:dyDescent="0.2">
      <c r="A41" s="41">
        <v>19</v>
      </c>
      <c r="B41" s="42">
        <v>51</v>
      </c>
      <c r="C41" s="69">
        <v>10105861740</v>
      </c>
      <c r="D41" s="43" t="s">
        <v>116</v>
      </c>
      <c r="E41" s="63" t="s">
        <v>117</v>
      </c>
      <c r="F41" s="44" t="s">
        <v>33</v>
      </c>
      <c r="G41" s="87" t="s">
        <v>85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T41" s="32"/>
    </row>
    <row r="42" spans="1:20" s="3" customFormat="1" ht="21" customHeight="1" x14ac:dyDescent="0.2">
      <c r="A42" s="41">
        <v>20</v>
      </c>
      <c r="B42" s="42">
        <v>64</v>
      </c>
      <c r="C42" s="69">
        <v>10082533341</v>
      </c>
      <c r="D42" s="43" t="s">
        <v>118</v>
      </c>
      <c r="E42" s="63" t="s">
        <v>119</v>
      </c>
      <c r="F42" s="44" t="s">
        <v>33</v>
      </c>
      <c r="G42" s="87" t="s">
        <v>59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2"/>
    </row>
    <row r="43" spans="1:20" s="3" customFormat="1" ht="21" customHeight="1" x14ac:dyDescent="0.2">
      <c r="A43" s="41" t="s">
        <v>62</v>
      </c>
      <c r="B43" s="42">
        <v>69</v>
      </c>
      <c r="C43" s="69">
        <v>10055582701</v>
      </c>
      <c r="D43" s="43" t="s">
        <v>120</v>
      </c>
      <c r="E43" s="63" t="s">
        <v>121</v>
      </c>
      <c r="F43" s="44" t="s">
        <v>33</v>
      </c>
      <c r="G43" s="87" t="s">
        <v>122</v>
      </c>
      <c r="H43" s="30">
        <v>2</v>
      </c>
      <c r="I43" s="30"/>
      <c r="J43" s="30"/>
      <c r="K43" s="30"/>
      <c r="L43" s="30"/>
      <c r="M43" s="30"/>
      <c r="N43" s="30"/>
      <c r="O43" s="30"/>
      <c r="P43" s="30"/>
      <c r="Q43" s="30">
        <f t="shared" ref="Q43:Q44" si="1">SUM(H43:O43)</f>
        <v>2</v>
      </c>
      <c r="R43" s="30"/>
      <c r="S43" s="31"/>
      <c r="T43" s="32"/>
    </row>
    <row r="44" spans="1:20" s="3" customFormat="1" ht="21" customHeight="1" x14ac:dyDescent="0.2">
      <c r="A44" s="41" t="s">
        <v>62</v>
      </c>
      <c r="B44" s="42">
        <v>103</v>
      </c>
      <c r="C44" s="69">
        <v>10114988632</v>
      </c>
      <c r="D44" s="43" t="s">
        <v>123</v>
      </c>
      <c r="E44" s="63" t="s">
        <v>124</v>
      </c>
      <c r="F44" s="44" t="s">
        <v>33</v>
      </c>
      <c r="G44" s="87" t="s">
        <v>46</v>
      </c>
      <c r="H44" s="30">
        <v>1</v>
      </c>
      <c r="I44" s="30"/>
      <c r="J44" s="30"/>
      <c r="K44" s="30"/>
      <c r="L44" s="30"/>
      <c r="M44" s="30"/>
      <c r="N44" s="30"/>
      <c r="O44" s="30"/>
      <c r="P44" s="30"/>
      <c r="Q44" s="30">
        <f t="shared" si="1"/>
        <v>1</v>
      </c>
      <c r="R44" s="30"/>
      <c r="S44" s="31"/>
      <c r="T44" s="32"/>
    </row>
    <row r="45" spans="1:20" s="3" customFormat="1" ht="21" customHeight="1" x14ac:dyDescent="0.2">
      <c r="A45" s="41" t="s">
        <v>62</v>
      </c>
      <c r="B45" s="42">
        <v>53</v>
      </c>
      <c r="C45" s="69">
        <v>10119333626</v>
      </c>
      <c r="D45" s="43" t="s">
        <v>125</v>
      </c>
      <c r="E45" s="63" t="s">
        <v>126</v>
      </c>
      <c r="F45" s="44" t="s">
        <v>33</v>
      </c>
      <c r="G45" s="87" t="s">
        <v>85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1"/>
      <c r="T45" s="32"/>
    </row>
    <row r="46" spans="1:20" s="3" customFormat="1" ht="21" customHeight="1" x14ac:dyDescent="0.2">
      <c r="A46" s="41" t="s">
        <v>62</v>
      </c>
      <c r="B46" s="42">
        <v>60</v>
      </c>
      <c r="C46" s="69">
        <v>10077687179</v>
      </c>
      <c r="D46" s="43" t="s">
        <v>127</v>
      </c>
      <c r="E46" s="63" t="s">
        <v>128</v>
      </c>
      <c r="F46" s="44" t="s">
        <v>33</v>
      </c>
      <c r="G46" s="87" t="s">
        <v>59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1"/>
      <c r="T46" s="32"/>
    </row>
    <row r="47" spans="1:20" s="3" customFormat="1" ht="21" customHeight="1" x14ac:dyDescent="0.2">
      <c r="A47" s="41" t="s">
        <v>62</v>
      </c>
      <c r="B47" s="42">
        <v>61</v>
      </c>
      <c r="C47" s="69">
        <v>10077686573</v>
      </c>
      <c r="D47" s="43" t="s">
        <v>129</v>
      </c>
      <c r="E47" s="63" t="s">
        <v>130</v>
      </c>
      <c r="F47" s="44" t="s">
        <v>33</v>
      </c>
      <c r="G47" s="87" t="s">
        <v>59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1"/>
      <c r="T47" s="32"/>
    </row>
    <row r="48" spans="1:20" s="3" customFormat="1" ht="21" customHeight="1" x14ac:dyDescent="0.2">
      <c r="A48" s="41" t="s">
        <v>62</v>
      </c>
      <c r="B48" s="42">
        <v>63</v>
      </c>
      <c r="C48" s="69">
        <v>10077688896</v>
      </c>
      <c r="D48" s="43" t="s">
        <v>131</v>
      </c>
      <c r="E48" s="63" t="s">
        <v>132</v>
      </c>
      <c r="F48" s="44" t="s">
        <v>33</v>
      </c>
      <c r="G48" s="87" t="s">
        <v>59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1"/>
      <c r="T48" s="32"/>
    </row>
    <row r="49" spans="1:20" s="3" customFormat="1" ht="21" customHeight="1" x14ac:dyDescent="0.2">
      <c r="A49" s="41" t="s">
        <v>62</v>
      </c>
      <c r="B49" s="42">
        <v>66</v>
      </c>
      <c r="C49" s="69"/>
      <c r="D49" s="43" t="s">
        <v>133</v>
      </c>
      <c r="E49" s="63" t="s">
        <v>134</v>
      </c>
      <c r="F49" s="44" t="s">
        <v>39</v>
      </c>
      <c r="G49" s="87" t="s">
        <v>85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1"/>
      <c r="T49" s="32"/>
    </row>
    <row r="50" spans="1:20" s="3" customFormat="1" ht="21" customHeight="1" x14ac:dyDescent="0.2">
      <c r="A50" s="41" t="s">
        <v>62</v>
      </c>
      <c r="B50" s="42">
        <v>68</v>
      </c>
      <c r="C50" s="69">
        <v>10091152904</v>
      </c>
      <c r="D50" s="43" t="s">
        <v>135</v>
      </c>
      <c r="E50" s="63" t="s">
        <v>136</v>
      </c>
      <c r="F50" s="44" t="s">
        <v>33</v>
      </c>
      <c r="G50" s="87" t="s">
        <v>122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1"/>
      <c r="T50" s="32"/>
    </row>
    <row r="51" spans="1:20" s="3" customFormat="1" ht="21" customHeight="1" x14ac:dyDescent="0.2">
      <c r="A51" s="41" t="s">
        <v>62</v>
      </c>
      <c r="B51" s="42">
        <v>69</v>
      </c>
      <c r="C51" s="69">
        <v>10055582701</v>
      </c>
      <c r="D51" s="43" t="s">
        <v>120</v>
      </c>
      <c r="E51" s="63" t="s">
        <v>121</v>
      </c>
      <c r="F51" s="44" t="s">
        <v>33</v>
      </c>
      <c r="G51" s="87" t="s">
        <v>122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1"/>
      <c r="T51" s="32"/>
    </row>
    <row r="52" spans="1:20" s="3" customFormat="1" ht="21" customHeight="1" x14ac:dyDescent="0.2">
      <c r="A52" s="41" t="s">
        <v>62</v>
      </c>
      <c r="B52" s="42">
        <v>72</v>
      </c>
      <c r="C52" s="69">
        <v>10132606256</v>
      </c>
      <c r="D52" s="43" t="s">
        <v>137</v>
      </c>
      <c r="E52" s="63" t="s">
        <v>138</v>
      </c>
      <c r="F52" s="44" t="s">
        <v>33</v>
      </c>
      <c r="G52" s="87" t="s">
        <v>64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1"/>
      <c r="T52" s="32"/>
    </row>
    <row r="53" spans="1:20" s="3" customFormat="1" ht="21" customHeight="1" x14ac:dyDescent="0.2">
      <c r="A53" s="41" t="s">
        <v>62</v>
      </c>
      <c r="B53" s="42">
        <v>74</v>
      </c>
      <c r="C53" s="69">
        <v>10105091804</v>
      </c>
      <c r="D53" s="43" t="s">
        <v>139</v>
      </c>
      <c r="E53" s="63" t="s">
        <v>140</v>
      </c>
      <c r="F53" s="44" t="s">
        <v>39</v>
      </c>
      <c r="G53" s="87" t="s">
        <v>63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1"/>
      <c r="T53" s="32"/>
    </row>
    <row r="54" spans="1:20" s="3" customFormat="1" ht="21" customHeight="1" x14ac:dyDescent="0.2">
      <c r="A54" s="41" t="s">
        <v>62</v>
      </c>
      <c r="B54" s="42">
        <v>75</v>
      </c>
      <c r="C54" s="69">
        <v>10104926601</v>
      </c>
      <c r="D54" s="43" t="s">
        <v>141</v>
      </c>
      <c r="E54" s="63" t="s">
        <v>142</v>
      </c>
      <c r="F54" s="44" t="s">
        <v>33</v>
      </c>
      <c r="G54" s="87" t="s">
        <v>63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1"/>
      <c r="T54" s="32"/>
    </row>
    <row r="55" spans="1:20" s="3" customFormat="1" ht="21" customHeight="1" x14ac:dyDescent="0.2">
      <c r="A55" s="41" t="s">
        <v>62</v>
      </c>
      <c r="B55" s="42">
        <v>78</v>
      </c>
      <c r="C55" s="69">
        <v>10091410760</v>
      </c>
      <c r="D55" s="43" t="s">
        <v>143</v>
      </c>
      <c r="E55" s="63" t="s">
        <v>144</v>
      </c>
      <c r="F55" s="44" t="s">
        <v>33</v>
      </c>
      <c r="G55" s="87" t="s">
        <v>145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1"/>
      <c r="T55" s="32"/>
    </row>
    <row r="56" spans="1:20" s="3" customFormat="1" ht="21" customHeight="1" x14ac:dyDescent="0.2">
      <c r="A56" s="41" t="s">
        <v>62</v>
      </c>
      <c r="B56" s="42">
        <v>79</v>
      </c>
      <c r="C56" s="69">
        <v>10091409447</v>
      </c>
      <c r="D56" s="43" t="s">
        <v>146</v>
      </c>
      <c r="E56" s="63" t="s">
        <v>147</v>
      </c>
      <c r="F56" s="44" t="s">
        <v>33</v>
      </c>
      <c r="G56" s="87" t="s">
        <v>145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1"/>
      <c r="T56" s="32"/>
    </row>
    <row r="57" spans="1:20" s="3" customFormat="1" ht="21" customHeight="1" x14ac:dyDescent="0.2">
      <c r="A57" s="41" t="s">
        <v>62</v>
      </c>
      <c r="B57" s="42">
        <v>80</v>
      </c>
      <c r="C57" s="69">
        <v>10091621332</v>
      </c>
      <c r="D57" s="43" t="s">
        <v>148</v>
      </c>
      <c r="E57" s="63" t="s">
        <v>149</v>
      </c>
      <c r="F57" s="44" t="s">
        <v>33</v>
      </c>
      <c r="G57" s="87" t="s">
        <v>150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1"/>
      <c r="T57" s="32"/>
    </row>
    <row r="58" spans="1:20" s="3" customFormat="1" ht="21" customHeight="1" x14ac:dyDescent="0.2">
      <c r="A58" s="41" t="s">
        <v>62</v>
      </c>
      <c r="B58" s="42">
        <v>81</v>
      </c>
      <c r="C58" s="69">
        <v>10091618504</v>
      </c>
      <c r="D58" s="43" t="s">
        <v>151</v>
      </c>
      <c r="E58" s="63" t="s">
        <v>152</v>
      </c>
      <c r="F58" s="44" t="s">
        <v>33</v>
      </c>
      <c r="G58" s="87" t="s">
        <v>150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1"/>
      <c r="T58" s="32"/>
    </row>
    <row r="59" spans="1:20" s="3" customFormat="1" ht="21" customHeight="1" x14ac:dyDescent="0.2">
      <c r="A59" s="41" t="s">
        <v>62</v>
      </c>
      <c r="B59" s="42">
        <v>82</v>
      </c>
      <c r="C59" s="69">
        <v>10091619817</v>
      </c>
      <c r="D59" s="43" t="s">
        <v>153</v>
      </c>
      <c r="E59" s="63" t="s">
        <v>154</v>
      </c>
      <c r="F59" s="44" t="s">
        <v>33</v>
      </c>
      <c r="G59" s="87" t="s">
        <v>150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  <c r="T59" s="32"/>
    </row>
    <row r="60" spans="1:20" s="3" customFormat="1" ht="21" customHeight="1" x14ac:dyDescent="0.2">
      <c r="A60" s="41" t="s">
        <v>62</v>
      </c>
      <c r="B60" s="42">
        <v>83</v>
      </c>
      <c r="C60" s="69">
        <v>10091622241</v>
      </c>
      <c r="D60" s="43" t="s">
        <v>155</v>
      </c>
      <c r="E60" s="63" t="s">
        <v>156</v>
      </c>
      <c r="F60" s="44" t="s">
        <v>33</v>
      </c>
      <c r="G60" s="87" t="s">
        <v>150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1"/>
      <c r="T60" s="32"/>
    </row>
    <row r="61" spans="1:20" s="3" customFormat="1" ht="21" customHeight="1" x14ac:dyDescent="0.2">
      <c r="A61" s="41" t="s">
        <v>62</v>
      </c>
      <c r="B61" s="42">
        <v>86</v>
      </c>
      <c r="C61" s="69">
        <v>10083179096</v>
      </c>
      <c r="D61" s="43" t="s">
        <v>157</v>
      </c>
      <c r="E61" s="63" t="s">
        <v>158</v>
      </c>
      <c r="F61" s="44" t="s">
        <v>33</v>
      </c>
      <c r="G61" s="87" t="s">
        <v>60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1"/>
      <c r="T61" s="32"/>
    </row>
    <row r="62" spans="1:20" s="3" customFormat="1" ht="21" customHeight="1" x14ac:dyDescent="0.2">
      <c r="A62" s="41" t="s">
        <v>62</v>
      </c>
      <c r="B62" s="42">
        <v>87</v>
      </c>
      <c r="C62" s="69">
        <v>10090444905</v>
      </c>
      <c r="D62" s="43" t="s">
        <v>159</v>
      </c>
      <c r="E62" s="63" t="s">
        <v>160</v>
      </c>
      <c r="F62" s="44" t="s">
        <v>33</v>
      </c>
      <c r="G62" s="87" t="s">
        <v>61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1"/>
      <c r="T62" s="32"/>
    </row>
    <row r="63" spans="1:20" s="3" customFormat="1" ht="21" customHeight="1" x14ac:dyDescent="0.2">
      <c r="A63" s="41" t="s">
        <v>62</v>
      </c>
      <c r="B63" s="42">
        <v>94</v>
      </c>
      <c r="C63" s="69">
        <v>10094941661</v>
      </c>
      <c r="D63" s="43" t="s">
        <v>161</v>
      </c>
      <c r="E63" s="63" t="s">
        <v>82</v>
      </c>
      <c r="F63" s="44" t="s">
        <v>33</v>
      </c>
      <c r="G63" s="87" t="s">
        <v>57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1"/>
      <c r="T63" s="32"/>
    </row>
    <row r="64" spans="1:20" s="3" customFormat="1" ht="21" customHeight="1" x14ac:dyDescent="0.2">
      <c r="A64" s="41" t="s">
        <v>62</v>
      </c>
      <c r="B64" s="42">
        <v>103</v>
      </c>
      <c r="C64" s="69">
        <v>10114988632</v>
      </c>
      <c r="D64" s="43" t="s">
        <v>123</v>
      </c>
      <c r="E64" s="63" t="s">
        <v>124</v>
      </c>
      <c r="F64" s="44" t="s">
        <v>33</v>
      </c>
      <c r="G64" s="87" t="s">
        <v>46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1"/>
      <c r="T64" s="32"/>
    </row>
    <row r="65" spans="1:20" s="3" customFormat="1" ht="21" customHeight="1" x14ac:dyDescent="0.2">
      <c r="A65" s="41" t="s">
        <v>62</v>
      </c>
      <c r="B65" s="42">
        <v>104</v>
      </c>
      <c r="C65" s="69">
        <v>10093563251</v>
      </c>
      <c r="D65" s="43" t="s">
        <v>162</v>
      </c>
      <c r="E65" s="63" t="s">
        <v>163</v>
      </c>
      <c r="F65" s="44" t="s">
        <v>33</v>
      </c>
      <c r="G65" s="87" t="s">
        <v>46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1"/>
      <c r="T65" s="32"/>
    </row>
    <row r="66" spans="1:20" s="3" customFormat="1" ht="21" customHeight="1" x14ac:dyDescent="0.2">
      <c r="A66" s="41" t="s">
        <v>62</v>
      </c>
      <c r="B66" s="42">
        <v>105</v>
      </c>
      <c r="C66" s="69">
        <v>10089252310</v>
      </c>
      <c r="D66" s="43" t="s">
        <v>164</v>
      </c>
      <c r="E66" s="63" t="s">
        <v>165</v>
      </c>
      <c r="F66" s="44" t="s">
        <v>33</v>
      </c>
      <c r="G66" s="87" t="s">
        <v>46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1"/>
      <c r="T66" s="32"/>
    </row>
    <row r="67" spans="1:20" s="3" customFormat="1" ht="21" customHeight="1" x14ac:dyDescent="0.2">
      <c r="A67" s="41" t="s">
        <v>65</v>
      </c>
      <c r="B67" s="42">
        <v>54</v>
      </c>
      <c r="C67" s="69">
        <v>10104034605</v>
      </c>
      <c r="D67" s="43" t="s">
        <v>166</v>
      </c>
      <c r="E67" s="63" t="s">
        <v>167</v>
      </c>
      <c r="F67" s="44" t="s">
        <v>39</v>
      </c>
      <c r="G67" s="87" t="s">
        <v>68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1"/>
      <c r="T67" s="32"/>
    </row>
    <row r="68" spans="1:20" s="3" customFormat="1" ht="21" customHeight="1" x14ac:dyDescent="0.2">
      <c r="A68" s="41" t="s">
        <v>65</v>
      </c>
      <c r="B68" s="42">
        <v>65</v>
      </c>
      <c r="C68" s="69">
        <v>10034929579</v>
      </c>
      <c r="D68" s="43" t="s">
        <v>168</v>
      </c>
      <c r="E68" s="63" t="s">
        <v>169</v>
      </c>
      <c r="F68" s="44" t="s">
        <v>33</v>
      </c>
      <c r="G68" s="87" t="s">
        <v>59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1"/>
      <c r="T68" s="32"/>
    </row>
    <row r="69" spans="1:20" s="3" customFormat="1" ht="21" customHeight="1" x14ac:dyDescent="0.2">
      <c r="A69" s="41" t="s">
        <v>65</v>
      </c>
      <c r="B69" s="42">
        <v>67</v>
      </c>
      <c r="C69" s="69">
        <v>10078945452</v>
      </c>
      <c r="D69" s="43" t="s">
        <v>170</v>
      </c>
      <c r="E69" s="63" t="s">
        <v>171</v>
      </c>
      <c r="F69" s="44" t="s">
        <v>33</v>
      </c>
      <c r="G69" s="87" t="s">
        <v>172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1"/>
      <c r="T69" s="32"/>
    </row>
    <row r="70" spans="1:20" s="3" customFormat="1" ht="21" customHeight="1" x14ac:dyDescent="0.2">
      <c r="A70" s="41" t="s">
        <v>65</v>
      </c>
      <c r="B70" s="42">
        <v>100</v>
      </c>
      <c r="C70" s="69">
        <v>10092621038</v>
      </c>
      <c r="D70" s="43" t="s">
        <v>173</v>
      </c>
      <c r="E70" s="63" t="s">
        <v>174</v>
      </c>
      <c r="F70" s="44" t="s">
        <v>33</v>
      </c>
      <c r="G70" s="87" t="s">
        <v>66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1"/>
      <c r="T70" s="32"/>
    </row>
    <row r="71" spans="1:20" s="3" customFormat="1" ht="21" customHeight="1" x14ac:dyDescent="0.2">
      <c r="A71" s="41" t="s">
        <v>65</v>
      </c>
      <c r="B71" s="42">
        <v>101</v>
      </c>
      <c r="C71" s="69">
        <v>10082231732</v>
      </c>
      <c r="D71" s="43" t="s">
        <v>175</v>
      </c>
      <c r="E71" s="63" t="s">
        <v>176</v>
      </c>
      <c r="F71" s="44" t="s">
        <v>33</v>
      </c>
      <c r="G71" s="87" t="s">
        <v>66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1"/>
      <c r="T71" s="32"/>
    </row>
    <row r="72" spans="1:20" s="3" customFormat="1" ht="21" customHeight="1" thickBot="1" x14ac:dyDescent="0.25">
      <c r="A72" s="95" t="s">
        <v>65</v>
      </c>
      <c r="B72" s="96">
        <v>112</v>
      </c>
      <c r="C72" s="97">
        <v>10082231934</v>
      </c>
      <c r="D72" s="98" t="s">
        <v>177</v>
      </c>
      <c r="E72" s="99" t="s">
        <v>178</v>
      </c>
      <c r="F72" s="100" t="s">
        <v>33</v>
      </c>
      <c r="G72" s="101" t="s">
        <v>66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3"/>
      <c r="T72" s="104"/>
    </row>
    <row r="73" spans="1:20" ht="8.25" customHeight="1" thickTop="1" thickBot="1" x14ac:dyDescent="0.25">
      <c r="A73" s="21"/>
      <c r="B73" s="20"/>
      <c r="C73" s="20"/>
      <c r="D73" s="21"/>
      <c r="E73" s="6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1:20" ht="15.75" thickTop="1" x14ac:dyDescent="0.2">
      <c r="A74" s="127" t="s">
        <v>5</v>
      </c>
      <c r="B74" s="128"/>
      <c r="C74" s="128"/>
      <c r="D74" s="128"/>
      <c r="E74" s="85"/>
      <c r="F74" s="85"/>
      <c r="G74" s="128" t="s">
        <v>6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9"/>
    </row>
    <row r="75" spans="1:20" ht="15" x14ac:dyDescent="0.2">
      <c r="A75" s="86" t="s">
        <v>67</v>
      </c>
      <c r="B75" s="26"/>
      <c r="C75" s="82"/>
      <c r="D75" s="19"/>
      <c r="E75" s="64"/>
      <c r="F75" s="19"/>
      <c r="G75" s="28" t="s">
        <v>34</v>
      </c>
      <c r="H75" s="52">
        <v>16</v>
      </c>
      <c r="M75" s="14"/>
      <c r="N75" s="14"/>
      <c r="O75" s="14"/>
      <c r="R75" s="49"/>
      <c r="S75" s="88" t="s">
        <v>32</v>
      </c>
      <c r="T75" s="89">
        <f>COUNTIF(F23:F72,"ЗМС")</f>
        <v>0</v>
      </c>
    </row>
    <row r="76" spans="1:20" ht="15" x14ac:dyDescent="0.2">
      <c r="A76" s="86" t="s">
        <v>76</v>
      </c>
      <c r="B76" s="26"/>
      <c r="C76" s="83"/>
      <c r="D76" s="25"/>
      <c r="E76" s="65"/>
      <c r="F76" s="25"/>
      <c r="G76" s="28" t="s">
        <v>27</v>
      </c>
      <c r="H76" s="52">
        <f>H77+H81</f>
        <v>50</v>
      </c>
      <c r="M76" s="14"/>
      <c r="N76" s="14"/>
      <c r="O76" s="14"/>
      <c r="R76" s="14"/>
      <c r="S76" s="90" t="s">
        <v>21</v>
      </c>
      <c r="T76" s="91">
        <f>COUNTIF(F23:F72,"МСМК")</f>
        <v>0</v>
      </c>
    </row>
    <row r="77" spans="1:20" ht="15" x14ac:dyDescent="0.2">
      <c r="A77" s="86" t="s">
        <v>77</v>
      </c>
      <c r="B77" s="26"/>
      <c r="C77" s="53"/>
      <c r="D77" s="25"/>
      <c r="E77" s="65"/>
      <c r="F77" s="25"/>
      <c r="G77" s="28" t="s">
        <v>28</v>
      </c>
      <c r="H77" s="52">
        <f>H78+H79+H80</f>
        <v>44</v>
      </c>
      <c r="M77" s="14"/>
      <c r="N77" s="14"/>
      <c r="O77" s="14"/>
      <c r="R77" s="14"/>
      <c r="S77" s="90" t="s">
        <v>23</v>
      </c>
      <c r="T77" s="91">
        <f>COUNTIF(F23:F72,"МС")</f>
        <v>0</v>
      </c>
    </row>
    <row r="78" spans="1:20" ht="15" x14ac:dyDescent="0.2">
      <c r="A78" s="86" t="s">
        <v>78</v>
      </c>
      <c r="B78" s="26"/>
      <c r="C78" s="53"/>
      <c r="D78" s="25"/>
      <c r="E78" s="65"/>
      <c r="F78" s="25"/>
      <c r="G78" s="28" t="s">
        <v>29</v>
      </c>
      <c r="H78" s="52">
        <f>COUNT(A23:A72)</f>
        <v>20</v>
      </c>
      <c r="M78" s="14"/>
      <c r="N78" s="14"/>
      <c r="O78" s="14"/>
      <c r="R78" s="14"/>
      <c r="S78" s="90" t="s">
        <v>33</v>
      </c>
      <c r="T78" s="91">
        <f>COUNTIF(F23:F72,"КМС")</f>
        <v>46</v>
      </c>
    </row>
    <row r="79" spans="1:20" ht="15" x14ac:dyDescent="0.2">
      <c r="A79" s="50"/>
      <c r="B79" s="7"/>
      <c r="C79" s="84"/>
      <c r="D79" s="25"/>
      <c r="E79" s="65"/>
      <c r="F79" s="25"/>
      <c r="G79" s="28" t="s">
        <v>30</v>
      </c>
      <c r="H79" s="52">
        <f>COUNTIF(A23:A72,"НФ")</f>
        <v>24</v>
      </c>
      <c r="M79" s="14"/>
      <c r="N79" s="14"/>
      <c r="O79" s="14"/>
      <c r="R79" s="14"/>
      <c r="S79" s="90" t="s">
        <v>39</v>
      </c>
      <c r="T79" s="91">
        <f>COUNTIF(F23:F72,"1 СР")</f>
        <v>4</v>
      </c>
    </row>
    <row r="80" spans="1:20" ht="15" x14ac:dyDescent="0.2">
      <c r="A80" s="29"/>
      <c r="B80" s="26"/>
      <c r="C80" s="53"/>
      <c r="D80" s="25"/>
      <c r="E80" s="65"/>
      <c r="F80" s="25"/>
      <c r="G80" s="28" t="s">
        <v>35</v>
      </c>
      <c r="H80" s="52">
        <f>COUNTIF(A23:A72,"ДСКВ")</f>
        <v>0</v>
      </c>
      <c r="M80" s="14"/>
      <c r="N80" s="14"/>
      <c r="O80" s="14"/>
      <c r="R80" s="14"/>
      <c r="S80" s="90" t="s">
        <v>44</v>
      </c>
      <c r="T80" s="91">
        <f>COUNTIF(F23:F72,"2 СР")</f>
        <v>0</v>
      </c>
    </row>
    <row r="81" spans="1:20" ht="15" x14ac:dyDescent="0.2">
      <c r="A81" s="29"/>
      <c r="B81" s="26"/>
      <c r="C81" s="53"/>
      <c r="D81" s="25"/>
      <c r="E81" s="65"/>
      <c r="F81" s="25"/>
      <c r="G81" s="28" t="s">
        <v>31</v>
      </c>
      <c r="H81" s="92">
        <f>COUNTIF(A23:A72,"НС")</f>
        <v>6</v>
      </c>
      <c r="M81" s="14"/>
      <c r="N81" s="14"/>
      <c r="O81" s="14"/>
      <c r="R81" s="14"/>
      <c r="S81" s="93" t="s">
        <v>45</v>
      </c>
      <c r="T81" s="94">
        <f>COUNTIF(F23:F72,"3 СР")</f>
        <v>0</v>
      </c>
    </row>
    <row r="82" spans="1:20" ht="4.5" customHeight="1" x14ac:dyDescent="0.2">
      <c r="A82" s="50"/>
      <c r="B82" s="15"/>
      <c r="C82" s="15"/>
      <c r="D82" s="7"/>
      <c r="E82" s="66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1"/>
    </row>
    <row r="83" spans="1:20" ht="15.75" x14ac:dyDescent="0.2">
      <c r="A83" s="130" t="s">
        <v>3</v>
      </c>
      <c r="B83" s="131"/>
      <c r="C83" s="131"/>
      <c r="D83" s="131"/>
      <c r="E83" s="131" t="s">
        <v>11</v>
      </c>
      <c r="F83" s="131"/>
      <c r="G83" s="131"/>
      <c r="H83" s="131"/>
      <c r="I83" s="131" t="s">
        <v>4</v>
      </c>
      <c r="J83" s="131"/>
      <c r="K83" s="131"/>
      <c r="L83" s="131"/>
      <c r="M83" s="131"/>
      <c r="N83" s="131"/>
      <c r="O83" s="131"/>
      <c r="P83" s="131"/>
      <c r="Q83" s="131" t="s">
        <v>43</v>
      </c>
      <c r="R83" s="131"/>
      <c r="S83" s="131"/>
      <c r="T83" s="132"/>
    </row>
    <row r="84" spans="1:20" s="79" customFormat="1" ht="15.75" x14ac:dyDescent="0.2">
      <c r="A84" s="75"/>
      <c r="B84" s="76"/>
      <c r="C84" s="76"/>
      <c r="D84" s="76"/>
      <c r="E84" s="76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8"/>
    </row>
    <row r="85" spans="1:20" s="79" customFormat="1" ht="15.75" x14ac:dyDescent="0.2">
      <c r="A85" s="75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80"/>
    </row>
    <row r="86" spans="1:20" x14ac:dyDescent="0.2">
      <c r="A86" s="120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72"/>
      <c r="Q86" s="121"/>
      <c r="R86" s="121"/>
      <c r="S86" s="121"/>
      <c r="T86" s="122"/>
    </row>
    <row r="87" spans="1:20" x14ac:dyDescent="0.2">
      <c r="A87" s="71"/>
      <c r="B87" s="72"/>
      <c r="C87" s="72"/>
      <c r="D87" s="72"/>
      <c r="E87" s="67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81"/>
    </row>
    <row r="88" spans="1:20" x14ac:dyDescent="0.2">
      <c r="A88" s="71"/>
      <c r="B88" s="72"/>
      <c r="C88" s="72"/>
      <c r="D88" s="72"/>
      <c r="E88" s="67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81"/>
    </row>
    <row r="89" spans="1:20" ht="16.5" thickBot="1" x14ac:dyDescent="0.25">
      <c r="A89" s="123" t="s">
        <v>42</v>
      </c>
      <c r="B89" s="124"/>
      <c r="C89" s="124"/>
      <c r="D89" s="124"/>
      <c r="E89" s="124" t="str">
        <f>G17</f>
        <v>Кавун И.А. (1К, Краснодарский край)</v>
      </c>
      <c r="F89" s="124"/>
      <c r="G89" s="124"/>
      <c r="H89" s="124"/>
      <c r="I89" s="126" t="str">
        <f>G18</f>
        <v>Кавун С.М. (1К, Краснодарский край)</v>
      </c>
      <c r="J89" s="126"/>
      <c r="K89" s="126"/>
      <c r="L89" s="126"/>
      <c r="M89" s="126"/>
      <c r="N89" s="126"/>
      <c r="O89" s="126"/>
      <c r="P89" s="126"/>
      <c r="Q89" s="124" t="str">
        <f>G19</f>
        <v>Мельник А.И. (ВК, Краснодарский край)</v>
      </c>
      <c r="R89" s="124"/>
      <c r="S89" s="124"/>
      <c r="T89" s="125"/>
    </row>
    <row r="90" spans="1:20" ht="13.5" thickTop="1" x14ac:dyDescent="0.2"/>
  </sheetData>
  <sortState ref="B23:AC32">
    <sortCondition descending="1" ref="Q23:Q32"/>
  </sortState>
  <mergeCells count="40">
    <mergeCell ref="A1:T1"/>
    <mergeCell ref="A2:T2"/>
    <mergeCell ref="A3:T3"/>
    <mergeCell ref="A4:T4"/>
    <mergeCell ref="R21:R22"/>
    <mergeCell ref="A6:T6"/>
    <mergeCell ref="A7:T7"/>
    <mergeCell ref="A9:T9"/>
    <mergeCell ref="D21:D22"/>
    <mergeCell ref="E21:E22"/>
    <mergeCell ref="F21:F22"/>
    <mergeCell ref="G21:G22"/>
    <mergeCell ref="A15:G15"/>
    <mergeCell ref="H15:T15"/>
    <mergeCell ref="A21:A22"/>
    <mergeCell ref="A5:T5"/>
    <mergeCell ref="A74:D74"/>
    <mergeCell ref="G74:T74"/>
    <mergeCell ref="A83:D83"/>
    <mergeCell ref="E83:H83"/>
    <mergeCell ref="Q83:T83"/>
    <mergeCell ref="I83:P83"/>
    <mergeCell ref="A86:E86"/>
    <mergeCell ref="F86:O86"/>
    <mergeCell ref="Q86:T86"/>
    <mergeCell ref="A89:D89"/>
    <mergeCell ref="E89:H89"/>
    <mergeCell ref="Q89:T89"/>
    <mergeCell ref="I89:P89"/>
    <mergeCell ref="A12:T12"/>
    <mergeCell ref="B21:B22"/>
    <mergeCell ref="C21:C22"/>
    <mergeCell ref="A8:T8"/>
    <mergeCell ref="H21:O21"/>
    <mergeCell ref="P21:P22"/>
    <mergeCell ref="Q21:Q22"/>
    <mergeCell ref="S21:S22"/>
    <mergeCell ref="T21:T22"/>
    <mergeCell ref="A10:T10"/>
    <mergeCell ref="A11:T11"/>
  </mergeCells>
  <conditionalFormatting sqref="P84:P88 P90:P1048576 Q89 Q83 P82 P1:P14 P16:P73 G75:G81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68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2022-09-08T12:43:12Z</dcterms:modified>
</cp:coreProperties>
</file>