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D66F61EE-C36F-4CB0-9AA5-295C4E789D04}" xr6:coauthVersionLast="47" xr6:coauthVersionMax="47" xr10:uidLastSave="{00000000-0000-0000-0000-000000000000}"/>
  <bookViews>
    <workbookView xWindow="10632" yWindow="192" windowWidth="12180" windowHeight="11940" tabRatio="789" xr2:uid="{00000000-000D-0000-FFFF-FFFF00000000}"/>
  </bookViews>
  <sheets>
    <sheet name="групп гонка" sheetId="99" r:id="rId1"/>
  </sheets>
  <definedNames>
    <definedName name="_xlnm.Print_Titles" localSheetId="0">'групп гонка'!$21:$22</definedName>
    <definedName name="_xlnm.Print_Area" localSheetId="0">'групп гонка'!$A$1:$L$104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99" l="1"/>
  <c r="H94" i="99"/>
  <c r="H92" i="99"/>
  <c r="I40" i="99"/>
  <c r="J40" i="99"/>
  <c r="I41" i="99"/>
  <c r="J41" i="99"/>
  <c r="I42" i="99"/>
  <c r="J42" i="99"/>
  <c r="I43" i="99"/>
  <c r="J43" i="99"/>
  <c r="I44" i="99"/>
  <c r="J44" i="99"/>
  <c r="I45" i="99"/>
  <c r="J45" i="99"/>
  <c r="I46" i="99"/>
  <c r="J46" i="99"/>
  <c r="I47" i="99"/>
  <c r="J47" i="99"/>
  <c r="I104" i="99"/>
  <c r="E104" i="99"/>
  <c r="H96" i="99"/>
  <c r="L95" i="99"/>
  <c r="L94" i="99"/>
  <c r="L93" i="99"/>
  <c r="H93" i="99"/>
  <c r="L92" i="99"/>
  <c r="L91" i="99"/>
  <c r="L90" i="99"/>
  <c r="L89" i="99"/>
  <c r="J39" i="99"/>
  <c r="I39" i="99"/>
  <c r="J38" i="99"/>
  <c r="I38" i="99"/>
  <c r="J37" i="99"/>
  <c r="I37" i="99"/>
  <c r="J36" i="99"/>
  <c r="I36" i="99"/>
  <c r="J35" i="99"/>
  <c r="I35" i="99"/>
  <c r="J34" i="99"/>
  <c r="I34" i="99"/>
  <c r="J33" i="99"/>
  <c r="I33" i="99"/>
  <c r="J32" i="99"/>
  <c r="I32" i="99"/>
  <c r="J31" i="99"/>
  <c r="I31" i="99"/>
  <c r="J30" i="99"/>
  <c r="I30" i="99"/>
  <c r="J29" i="99"/>
  <c r="I29" i="99"/>
  <c r="J28" i="99"/>
  <c r="I28" i="99"/>
  <c r="J27" i="99"/>
  <c r="I27" i="99"/>
  <c r="J26" i="99"/>
  <c r="I26" i="99"/>
  <c r="J25" i="99"/>
  <c r="I25" i="99"/>
  <c r="J24" i="99"/>
  <c r="I24" i="99"/>
  <c r="J23" i="99"/>
  <c r="H91" i="99" l="1"/>
  <c r="H90" i="99" s="1"/>
</calcChain>
</file>

<file path=xl/sharedStrings.xml><?xml version="1.0" encoding="utf-8"?>
<sst xmlns="http://schemas.openxmlformats.org/spreadsheetml/2006/main" count="305" uniqueCount="152">
  <si>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</si>
  <si>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</si>
  <si>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</si>
  <si>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</si>
  <si>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</si>
  <si>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</si>
  <si>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</si>
  <si>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</si>
  <si>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</si>
  <si>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</si>
  <si>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</si>
  <si>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</si>
  <si>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</si>
  <si>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</si>
  <si>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</si>
  <si>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</si>
  <si>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</si>
  <si>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</si>
  <si>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</si>
  <si>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</si>
  <si>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</si>
  <si>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</si>
  <si>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</si>
  <si>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</si>
  <si>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</si>
  <si>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</si>
  <si>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</si>
  <si>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</si>
  <si>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</si>
  <si>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</si>
  <si>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</si>
  <si>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</si>
  <si>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</si>
  <si>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</si>
  <si>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</si>
  <si>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</si>
  <si>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</si>
  <si>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</si>
  <si>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</si>
  <si>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</si>
  <si>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</si>
  <si>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</si>
  <si>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</si>
  <si>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</si>
  <si>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</si>
  <si>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</si>
  <si>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2 СР</t>
  </si>
  <si>
    <t>НС</t>
  </si>
  <si>
    <t/>
  </si>
  <si>
    <t>МЕСТО ПРОВЕДЕНИЯ: г. Майкоп</t>
  </si>
  <si>
    <t>3 СР</t>
  </si>
  <si>
    <t>Попова Е.В. (ВК, Воронежская область)</t>
  </si>
  <si>
    <t>Осадки: ясно</t>
  </si>
  <si>
    <t>Свердловская область</t>
  </si>
  <si>
    <t>Кондратьева Л.В. (ВК, Воронежская область)</t>
  </si>
  <si>
    <t>МИЛЛЕР Кирилл</t>
  </si>
  <si>
    <t>Тюменская область</t>
  </si>
  <si>
    <t>КАПУСТИН Кирилл</t>
  </si>
  <si>
    <t>Московская область</t>
  </si>
  <si>
    <t>МЕНЬШОВ Иван</t>
  </si>
  <si>
    <t>Орловская область</t>
  </si>
  <si>
    <t>САВЕЛЬЕВ Денис</t>
  </si>
  <si>
    <t>ВАСИЛЬЕВ Никита</t>
  </si>
  <si>
    <t>ИЛЬИН Роман</t>
  </si>
  <si>
    <t>ВК</t>
  </si>
  <si>
    <t>КОВАЛЕВ Кирилл</t>
  </si>
  <si>
    <t>Республика Беларусь</t>
  </si>
  <si>
    <t>ГОМОЗКОВ Артём</t>
  </si>
  <si>
    <t>БЕЛЯНИН Андрей</t>
  </si>
  <si>
    <t>САВЕКИН Даниил</t>
  </si>
  <si>
    <t>ГУТОВСКИЙ Владислав</t>
  </si>
  <si>
    <t>ГАНСЕВИЧ Богдан</t>
  </si>
  <si>
    <t>БЕРЕЗНЯК Александр</t>
  </si>
  <si>
    <t>БЛОХИН Иван</t>
  </si>
  <si>
    <t>АРЛАМОВ Никита</t>
  </si>
  <si>
    <t>САПРОНОВ Михаил</t>
  </si>
  <si>
    <t>Смоленская область</t>
  </si>
  <si>
    <t>МАЛИНОВСКИЙ Никита</t>
  </si>
  <si>
    <t>БЕЗГЕРЦ Степан</t>
  </si>
  <si>
    <t>ЮЛКИН Иван</t>
  </si>
  <si>
    <t>СМЕТАНИН Владимир</t>
  </si>
  <si>
    <t>ЗИМАРИН Матвей</t>
  </si>
  <si>
    <t>ДОГНЕЕВ Мурат</t>
  </si>
  <si>
    <t>Ростовская область</t>
  </si>
  <si>
    <t>ОРЕХОВ Максим</t>
  </si>
  <si>
    <t>ГРИБАНОВ Александр</t>
  </si>
  <si>
    <t>Алтайский край</t>
  </si>
  <si>
    <t>ЕСИК Артемий</t>
  </si>
  <si>
    <t>ДОКУЧАЕВ Михаил</t>
  </si>
  <si>
    <t>ЗАКИРОВ Тимур</t>
  </si>
  <si>
    <t>Санкт-Петербург</t>
  </si>
  <si>
    <t>шоссе - групповая гонка</t>
  </si>
  <si>
    <t>№ ВРВС: 0080601611Я</t>
  </si>
  <si>
    <t>НАЗВАНИЕ ТРАССЫ / РЕГ. НОМЕР: Городской парк, ул.Пушкина ‐ х.Зозулин</t>
  </si>
  <si>
    <t>ВЬЮНОШЕВ Михаил</t>
  </si>
  <si>
    <t>ШТИН Валерий</t>
  </si>
  <si>
    <t>Иркутская область</t>
  </si>
  <si>
    <t>МИРОЛЮБОВ Яков</t>
  </si>
  <si>
    <t>Удмуртская Республика</t>
  </si>
  <si>
    <t>КОРОВНИЧЕНКО Кирилл</t>
  </si>
  <si>
    <t>ЕМЕЛЬЯНОВ Лев</t>
  </si>
  <si>
    <t>ДСКВ</t>
  </si>
  <si>
    <t>НФ</t>
  </si>
  <si>
    <t>ШИШКИН Егор</t>
  </si>
  <si>
    <t>УЛЬЯНОВ Артём</t>
  </si>
  <si>
    <t>САННИКОВ Илья</t>
  </si>
  <si>
    <t>ПАЛАГИЧЕВ Иван</t>
  </si>
  <si>
    <t>ПЛАКУШКИН Иван</t>
  </si>
  <si>
    <t>КОРОБОВ Павел</t>
  </si>
  <si>
    <t>ГАВРИЛОВ Егор</t>
  </si>
  <si>
    <t>Республика Крым</t>
  </si>
  <si>
    <t>Азаров С.С. (ВК, Санкт-Петербург)</t>
  </si>
  <si>
    <t>КУБОК РОССИИ</t>
  </si>
  <si>
    <t>Мужчины</t>
  </si>
  <si>
    <t>ДАТА ПРОВЕДЕНИЯ: 24 сентября 2023 года</t>
  </si>
  <si>
    <t>№ ЕКП 2023: 34043</t>
  </si>
  <si>
    <t>НАЧАЛО ГОНКИ: 10ч 00м</t>
  </si>
  <si>
    <t>Температура: +26</t>
  </si>
  <si>
    <t>Влажность: 34%</t>
  </si>
  <si>
    <t>Ветер: 2 м/с (ю)</t>
  </si>
  <si>
    <t>МАРЧУК Денис</t>
  </si>
  <si>
    <t>ТИШКОВ Роман</t>
  </si>
  <si>
    <t>МАЗУР Денис</t>
  </si>
  <si>
    <t>ЯЦЕНКО Иван</t>
  </si>
  <si>
    <t>ФОКИН Михаил</t>
  </si>
  <si>
    <t>ШУЛЬЧЕНКО Никита</t>
  </si>
  <si>
    <t>ЗОТОВ Евгений</t>
  </si>
  <si>
    <t>ДОЛМАТОВ Виктор</t>
  </si>
  <si>
    <t>МАРТЫНОВ Никита</t>
  </si>
  <si>
    <t>СТАШ Мамыр</t>
  </si>
  <si>
    <t>Республика Адыгея</t>
  </si>
  <si>
    <t>ВОРОБЬЕВ Антон</t>
  </si>
  <si>
    <t>БАЙДИКОВ Илья</t>
  </si>
  <si>
    <t>КОВАЛЬЧУК Андрей</t>
  </si>
  <si>
    <t>МЫРЗА Николай</t>
  </si>
  <si>
    <t>КАЗАНОВ Евгений</t>
  </si>
  <si>
    <t>Забайкальский край</t>
  </si>
  <si>
    <t>КУЛИКОВ Сергей</t>
  </si>
  <si>
    <t>Новосибирская область</t>
  </si>
  <si>
    <t>РОМАНОВ Роман</t>
  </si>
  <si>
    <t>ПЛАКУШКИН Сергей</t>
  </si>
  <si>
    <t>Краснодарский край</t>
  </si>
  <si>
    <t>ШАМРАЙ Константин</t>
  </si>
  <si>
    <t>Ставропольский край</t>
  </si>
  <si>
    <t>ИВАНОВ Тимофей</t>
  </si>
  <si>
    <t>НОВИКОВ Никита</t>
  </si>
  <si>
    <t>Вологодская область</t>
  </si>
  <si>
    <t>МИШУТИН Станислав</t>
  </si>
  <si>
    <t>Пензенская область</t>
  </si>
  <si>
    <t>ЕВТУШЕНКО Александр</t>
  </si>
  <si>
    <t>БОРОДИН Артем</t>
  </si>
  <si>
    <t>ОКОНЧАНИЕ ГОНКИ: 13ч 11м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</si>
</sst>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27" xfId="0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14" fontId="7" fillId="0" borderId="2" xfId="0" applyNumberFormat="1" applyFont="1" applyBorder="1"/>
    <xf numFmtId="14" fontId="18" fillId="0" borderId="0" xfId="0" applyNumberFormat="1" applyFont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14" fontId="7" fillId="0" borderId="0" xfId="0" applyNumberFormat="1" applyFont="1"/>
    <xf numFmtId="0" fontId="20" fillId="0" borderId="0" xfId="8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21" fillId="0" borderId="17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40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0" fillId="0" borderId="1" xfId="8" applyFont="1" applyBorder="1" applyAlignment="1">
      <alignment horizontal="center" vertical="center" wrapText="1"/>
    </xf>
    <xf numFmtId="0" fontId="20" fillId="0" borderId="40" xfId="8" applyFont="1" applyBorder="1" applyAlignment="1">
      <alignment horizontal="center" vertical="center" wrapText="1"/>
    </xf>
    <xf numFmtId="0" fontId="23" fillId="0" borderId="38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8" fillId="2" borderId="20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6" fontId="7" fillId="0" borderId="4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EB48B72F-F6BD-49D7-A9FE-8EF0AAF5D882}"/>
    <cellStyle name="Обычный 4" xfId="4" xr:uid="{00000000-0005-0000-0000-000006000000}"/>
    <cellStyle name="Обычный 5" xfId="9" xr:uid="{00000000-0005-0000-0000-000007000000}"/>
    <cellStyle name="Обычный_ID4938_RS_1" xfId="8" xr:uid="{00000000-0005-0000-0000-000009000000}"/>
    <cellStyle name="Обычный_Стартовый протокол Смирнов_20101106_Results" xfId="3" xr:uid="{00000000-0005-0000-0000-00000A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3</xdr:col>
      <xdr:colOff>594360</xdr:colOff>
      <xdr:row>3</xdr:row>
      <xdr:rowOff>167640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E87F5C-06A7-4455-8C59-F90CF0D7F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6" y="95251"/>
          <a:ext cx="1144904" cy="803909"/>
        </a:xfrm>
        <a:prstGeom prst="rect">
          <a:avLst/>
        </a:prstGeom>
      </xdr:spPr>
    </xdr:pic>
    <xdr:clientData/>
  </xdr:twoCellAnchor>
  <xdr:twoCellAnchor editAs="oneCell">
    <xdr:from>
      <xdr:col>0</xdr:col>
      <xdr:colOff>40006</xdr:colOff>
      <xdr:row>0</xdr:row>
      <xdr:rowOff>110490</xdr:rowOff>
    </xdr:from>
    <xdr:to>
      <xdr:col>2</xdr:col>
      <xdr:colOff>230505</xdr:colOff>
      <xdr:row>3</xdr:row>
      <xdr:rowOff>212650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53DE7D2-BEF1-4109-8000-BFEC29694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6" y="11049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521C-D326-449E-B211-EC5CA991CB3C}">
  <sheetPr>
    <tabColor theme="3" tint="-0.249977111117893"/>
    <pageSetUpPr fitToPage="1"/>
  </sheetPr>
  <dimension ref="A1:O184"/>
  <sheetViews>
    <sheetView tabSelected="1" view="pageBreakPreview" topLeftCell="A37" zoomScaleNormal="100" zoomScaleSheetLayoutView="100" workbookViewId="0">
      <selection activeCell="G35" sqref="G35"/>
    </sheetView>
  </sheetViews>
  <sheetFormatPr defaultColWidth="9.109375" defaultRowHeight="13.8" x14ac:dyDescent="0.25"/>
  <cols>
    <col min="1" max="1" width="7" style="1" customWidth="1"/>
    <col min="2" max="2" width="7" style="77" customWidth="1"/>
    <col min="3" max="3" width="13.33203125" style="77" customWidth="1"/>
    <col min="4" max="4" width="20.6640625" style="1" customWidth="1"/>
    <col min="5" max="5" width="11.6640625" style="1" customWidth="1"/>
    <col min="6" max="6" width="7.6640625" style="1" customWidth="1"/>
    <col min="7" max="7" width="21" style="1" customWidth="1"/>
    <col min="8" max="9" width="12.33203125" style="1" customWidth="1"/>
    <col min="10" max="10" width="13.5546875" style="44" customWidth="1"/>
    <col min="11" max="11" width="13.33203125" style="1" customWidth="1"/>
    <col min="12" max="12" width="18.6640625" style="1" customWidth="1"/>
    <col min="13" max="16384" width="9.109375" style="1"/>
  </cols>
  <sheetData>
    <row r="1" spans="1:15" ht="19.2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5" ht="19.2" customHeight="1" x14ac:dyDescent="0.25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5" ht="19.2" customHeight="1" x14ac:dyDescent="0.25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5" ht="19.2" customHeight="1" x14ac:dyDescent="0.25">
      <c r="A4" s="107" t="s">
        <v>45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5" ht="7.2" customHeight="1" x14ac:dyDescent="0.3">
      <c r="A5" s="108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O5" s="23"/>
    </row>
    <row r="6" spans="1:15" s="2" customFormat="1" ht="28.8" x14ac:dyDescent="0.25">
      <c r="A6" s="109" t="s">
        <v>112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5" s="2" customFormat="1" ht="18" customHeight="1" x14ac:dyDescent="0.25">
      <c r="A7" s="110" t="s">
        <v>17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5" s="2" customFormat="1" ht="4.5" customHeight="1" thickBot="1" x14ac:dyDescent="0.3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5" ht="19.5" customHeight="1" thickTop="1" x14ac:dyDescent="0.25">
      <c r="A9" s="112" t="s">
        <v>22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5" ht="18" customHeight="1" x14ac:dyDescent="0.25">
      <c r="A10" s="115" t="s">
        <v>91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5" ht="19.5" customHeight="1" x14ac:dyDescent="0.25">
      <c r="A11" s="115" t="s">
        <v>113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5" ht="5.25" customHeight="1" x14ac:dyDescent="0.25">
      <c r="A12" s="104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15" ht="15.6" x14ac:dyDescent="0.3">
      <c r="A13" s="37" t="s">
        <v>49</v>
      </c>
      <c r="B13" s="20"/>
      <c r="C13" s="20"/>
      <c r="D13" s="61"/>
      <c r="E13" s="5"/>
      <c r="F13" s="5"/>
      <c r="G13" s="30" t="s">
        <v>116</v>
      </c>
      <c r="H13" s="5"/>
      <c r="I13" s="5"/>
      <c r="J13" s="38"/>
      <c r="K13" s="27"/>
      <c r="L13" s="28" t="s">
        <v>92</v>
      </c>
    </row>
    <row r="14" spans="1:15" ht="15.6" x14ac:dyDescent="0.3">
      <c r="A14" s="15" t="s">
        <v>114</v>
      </c>
      <c r="B14" s="11"/>
      <c r="C14" s="11"/>
      <c r="D14" s="64"/>
      <c r="E14" s="6"/>
      <c r="F14" s="6"/>
      <c r="G14" s="147" t="s">
        <v>151</v>
      </c>
      <c r="H14" s="6"/>
      <c r="I14" s="6"/>
      <c r="J14" s="39"/>
      <c r="K14" s="29"/>
      <c r="L14" s="63" t="s">
        <v>115</v>
      </c>
    </row>
    <row r="15" spans="1:15" ht="14.4" x14ac:dyDescent="0.25">
      <c r="A15" s="118" t="s">
        <v>10</v>
      </c>
      <c r="B15" s="119"/>
      <c r="C15" s="119"/>
      <c r="D15" s="119"/>
      <c r="E15" s="119"/>
      <c r="F15" s="119"/>
      <c r="G15" s="120"/>
      <c r="H15" s="18" t="s">
        <v>1</v>
      </c>
      <c r="I15" s="17"/>
      <c r="J15" s="40"/>
      <c r="K15" s="17"/>
      <c r="L15" s="19"/>
    </row>
    <row r="16" spans="1:15" ht="14.4" x14ac:dyDescent="0.25">
      <c r="A16" s="16" t="s">
        <v>18</v>
      </c>
      <c r="B16" s="12"/>
      <c r="C16" s="12"/>
      <c r="D16" s="10"/>
      <c r="E16" s="7"/>
      <c r="F16" s="10"/>
      <c r="G16" s="9" t="s">
        <v>48</v>
      </c>
      <c r="H16" s="32" t="s">
        <v>93</v>
      </c>
      <c r="I16" s="7"/>
      <c r="J16" s="41"/>
      <c r="K16" s="7"/>
      <c r="L16" s="68"/>
    </row>
    <row r="17" spans="1:14" ht="14.4" x14ac:dyDescent="0.25">
      <c r="A17" s="16" t="s">
        <v>19</v>
      </c>
      <c r="B17" s="12"/>
      <c r="C17" s="12"/>
      <c r="D17" s="9"/>
      <c r="E17" s="7"/>
      <c r="F17" s="10"/>
      <c r="G17" s="9" t="s">
        <v>51</v>
      </c>
      <c r="H17" s="32" t="s">
        <v>39</v>
      </c>
      <c r="I17" s="7"/>
      <c r="J17" s="41"/>
      <c r="K17" s="7"/>
      <c r="L17" s="31"/>
    </row>
    <row r="18" spans="1:14" ht="14.4" x14ac:dyDescent="0.25">
      <c r="A18" s="16" t="s">
        <v>20</v>
      </c>
      <c r="B18" s="12"/>
      <c r="C18" s="12"/>
      <c r="D18" s="9"/>
      <c r="E18" s="7"/>
      <c r="F18" s="10"/>
      <c r="G18" s="9" t="s">
        <v>111</v>
      </c>
      <c r="H18" s="32" t="s">
        <v>40</v>
      </c>
      <c r="I18" s="7"/>
      <c r="J18" s="41"/>
      <c r="K18" s="7"/>
      <c r="L18" s="31"/>
    </row>
    <row r="19" spans="1:14" ht="16.2" thickBot="1" x14ac:dyDescent="0.3">
      <c r="A19" s="16" t="s">
        <v>16</v>
      </c>
      <c r="B19" s="13"/>
      <c r="C19" s="13"/>
      <c r="D19" s="67"/>
      <c r="E19" s="8"/>
      <c r="F19" s="8"/>
      <c r="G19" s="9" t="s">
        <v>54</v>
      </c>
      <c r="H19" s="97" t="s">
        <v>38</v>
      </c>
      <c r="I19" s="7"/>
      <c r="J19" s="73">
        <v>132</v>
      </c>
      <c r="L19" s="74"/>
    </row>
    <row r="20" spans="1:14" ht="6" customHeight="1" thickTop="1" thickBot="1" x14ac:dyDescent="0.3">
      <c r="A20" s="25"/>
      <c r="B20" s="22"/>
      <c r="C20" s="22"/>
      <c r="D20" s="21"/>
      <c r="E20" s="21"/>
      <c r="F20" s="21"/>
      <c r="G20" s="21"/>
      <c r="H20" s="21"/>
      <c r="I20" s="21"/>
      <c r="J20" s="42"/>
      <c r="K20" s="21"/>
      <c r="L20" s="26"/>
    </row>
    <row r="21" spans="1:14" s="3" customFormat="1" ht="21" customHeight="1" thickTop="1" x14ac:dyDescent="0.25">
      <c r="A21" s="121" t="s">
        <v>7</v>
      </c>
      <c r="B21" s="123" t="s">
        <v>13</v>
      </c>
      <c r="C21" s="123" t="s">
        <v>37</v>
      </c>
      <c r="D21" s="123" t="s">
        <v>2</v>
      </c>
      <c r="E21" s="123" t="s">
        <v>36</v>
      </c>
      <c r="F21" s="123" t="s">
        <v>9</v>
      </c>
      <c r="G21" s="123" t="s">
        <v>14</v>
      </c>
      <c r="H21" s="123" t="s">
        <v>8</v>
      </c>
      <c r="I21" s="123" t="s">
        <v>26</v>
      </c>
      <c r="J21" s="127" t="s">
        <v>23</v>
      </c>
      <c r="K21" s="129" t="s">
        <v>25</v>
      </c>
      <c r="L21" s="131" t="s">
        <v>15</v>
      </c>
    </row>
    <row r="22" spans="1:14" s="3" customFormat="1" ht="13.5" customHeight="1" x14ac:dyDescent="0.25">
      <c r="A22" s="122"/>
      <c r="B22" s="124"/>
      <c r="C22" s="124"/>
      <c r="D22" s="124"/>
      <c r="E22" s="124"/>
      <c r="F22" s="124"/>
      <c r="G22" s="124"/>
      <c r="H22" s="124"/>
      <c r="I22" s="124"/>
      <c r="J22" s="128"/>
      <c r="K22" s="130"/>
      <c r="L22" s="132"/>
    </row>
    <row r="23" spans="1:14" x14ac:dyDescent="0.25">
      <c r="A23" s="86" t="s">
        <v>64</v>
      </c>
      <c r="B23" s="81">
        <v>26</v>
      </c>
      <c r="C23" s="81">
        <v>10015979419</v>
      </c>
      <c r="D23" s="82" t="s">
        <v>120</v>
      </c>
      <c r="E23" s="80">
        <v>36665</v>
      </c>
      <c r="F23" s="83" t="s">
        <v>24</v>
      </c>
      <c r="G23" s="98" t="s">
        <v>66</v>
      </c>
      <c r="H23" s="103">
        <v>0.12847222222222224</v>
      </c>
      <c r="I23" s="103" t="s">
        <v>48</v>
      </c>
      <c r="J23" s="84">
        <f>$J$19/((H23*24))</f>
        <v>42.8108108108108</v>
      </c>
      <c r="K23" s="85"/>
      <c r="L23" s="87"/>
    </row>
    <row r="24" spans="1:14" x14ac:dyDescent="0.25">
      <c r="A24" s="88" t="s">
        <v>64</v>
      </c>
      <c r="B24" s="81">
        <v>24</v>
      </c>
      <c r="C24" s="81">
        <v>10009033209</v>
      </c>
      <c r="D24" s="82" t="s">
        <v>121</v>
      </c>
      <c r="E24" s="80">
        <v>34670</v>
      </c>
      <c r="F24" s="83" t="s">
        <v>21</v>
      </c>
      <c r="G24" s="98" t="s">
        <v>66</v>
      </c>
      <c r="H24" s="103">
        <v>0.12847222222222224</v>
      </c>
      <c r="I24" s="103">
        <f>H24-$H$23</f>
        <v>0</v>
      </c>
      <c r="J24" s="84">
        <f t="shared" ref="J24:J39" si="0">$J$19/((H24*24))</f>
        <v>42.8108108108108</v>
      </c>
      <c r="K24" s="85"/>
      <c r="L24" s="87"/>
    </row>
    <row r="25" spans="1:14" x14ac:dyDescent="0.25">
      <c r="A25" s="86" t="s">
        <v>64</v>
      </c>
      <c r="B25" s="85">
        <v>25</v>
      </c>
      <c r="C25" s="81">
        <v>10056107915</v>
      </c>
      <c r="D25" s="82" t="s">
        <v>122</v>
      </c>
      <c r="E25" s="80">
        <v>36635</v>
      </c>
      <c r="F25" s="83" t="s">
        <v>21</v>
      </c>
      <c r="G25" s="98" t="s">
        <v>66</v>
      </c>
      <c r="H25" s="103">
        <v>0.12886574074074073</v>
      </c>
      <c r="I25" s="103">
        <f>H25-$H$23</f>
        <v>3.9351851851848751E-4</v>
      </c>
      <c r="J25" s="84">
        <f t="shared" si="0"/>
        <v>42.680079037183411</v>
      </c>
      <c r="K25" s="85"/>
      <c r="L25" s="87"/>
    </row>
    <row r="26" spans="1:14" x14ac:dyDescent="0.25">
      <c r="A26" s="88">
        <v>1</v>
      </c>
      <c r="B26" s="85">
        <v>88</v>
      </c>
      <c r="C26" s="81">
        <v>10036058217</v>
      </c>
      <c r="D26" s="82" t="s">
        <v>72</v>
      </c>
      <c r="E26" s="80">
        <v>37200</v>
      </c>
      <c r="F26" s="83" t="s">
        <v>24</v>
      </c>
      <c r="G26" s="98" t="s">
        <v>56</v>
      </c>
      <c r="H26" s="103">
        <v>0.12886574074074073</v>
      </c>
      <c r="I26" s="103">
        <f>H26-$H$23</f>
        <v>3.9351851851848751E-4</v>
      </c>
      <c r="J26" s="84">
        <f t="shared" si="0"/>
        <v>42.680079037183411</v>
      </c>
      <c r="K26" s="85"/>
      <c r="L26" s="87"/>
    </row>
    <row r="27" spans="1:14" x14ac:dyDescent="0.25">
      <c r="A27" s="86">
        <v>2</v>
      </c>
      <c r="B27" s="85">
        <v>7</v>
      </c>
      <c r="C27" s="81">
        <v>10034988082</v>
      </c>
      <c r="D27" s="82" t="s">
        <v>123</v>
      </c>
      <c r="E27" s="80">
        <v>36777</v>
      </c>
      <c r="F27" s="83" t="s">
        <v>24</v>
      </c>
      <c r="G27" s="98" t="s">
        <v>90</v>
      </c>
      <c r="H27" s="103">
        <v>0.12886574074074073</v>
      </c>
      <c r="I27" s="103">
        <f t="shared" ref="I27:I39" si="1">H27-$H$23</f>
        <v>3.9351851851848751E-4</v>
      </c>
      <c r="J27" s="84">
        <f t="shared" si="0"/>
        <v>42.680079037183411</v>
      </c>
      <c r="K27" s="85"/>
      <c r="L27" s="87"/>
    </row>
    <row r="28" spans="1:14" x14ac:dyDescent="0.25">
      <c r="A28" s="88">
        <v>3</v>
      </c>
      <c r="B28" s="85">
        <v>81</v>
      </c>
      <c r="C28" s="81">
        <v>10088947263</v>
      </c>
      <c r="D28" s="82" t="s">
        <v>95</v>
      </c>
      <c r="E28" s="80">
        <v>38192</v>
      </c>
      <c r="F28" s="83" t="s">
        <v>24</v>
      </c>
      <c r="G28" s="98" t="s">
        <v>96</v>
      </c>
      <c r="H28" s="103">
        <v>0.12886574074074073</v>
      </c>
      <c r="I28" s="103">
        <f t="shared" si="1"/>
        <v>3.9351851851848751E-4</v>
      </c>
      <c r="J28" s="84">
        <f t="shared" si="0"/>
        <v>42.680079037183411</v>
      </c>
      <c r="K28" s="85"/>
      <c r="L28" s="87"/>
    </row>
    <row r="29" spans="1:14" x14ac:dyDescent="0.25">
      <c r="A29" s="86">
        <v>4</v>
      </c>
      <c r="B29" s="85">
        <v>103</v>
      </c>
      <c r="C29" s="81">
        <v>10036028814</v>
      </c>
      <c r="D29" s="82" t="s">
        <v>63</v>
      </c>
      <c r="E29" s="80">
        <v>37489</v>
      </c>
      <c r="F29" s="83" t="s">
        <v>24</v>
      </c>
      <c r="G29" s="98" t="s">
        <v>58</v>
      </c>
      <c r="H29" s="103">
        <v>0.12886574074074073</v>
      </c>
      <c r="I29" s="103">
        <f t="shared" si="1"/>
        <v>3.9351851851848751E-4</v>
      </c>
      <c r="J29" s="84">
        <f t="shared" si="0"/>
        <v>42.680079037183411</v>
      </c>
      <c r="K29" s="85"/>
      <c r="L29" s="87"/>
    </row>
    <row r="30" spans="1:14" x14ac:dyDescent="0.25">
      <c r="A30" s="88">
        <v>5</v>
      </c>
      <c r="B30" s="85">
        <v>104</v>
      </c>
      <c r="C30" s="81">
        <v>10036097623</v>
      </c>
      <c r="D30" s="82" t="s">
        <v>57</v>
      </c>
      <c r="E30" s="80">
        <v>37428</v>
      </c>
      <c r="F30" s="83" t="s">
        <v>24</v>
      </c>
      <c r="G30" s="98" t="s">
        <v>58</v>
      </c>
      <c r="H30" s="103">
        <v>0.12886574074074073</v>
      </c>
      <c r="I30" s="103">
        <f t="shared" si="1"/>
        <v>3.9351851851848751E-4</v>
      </c>
      <c r="J30" s="84">
        <f t="shared" si="0"/>
        <v>42.680079037183411</v>
      </c>
      <c r="K30" s="85"/>
      <c r="L30" s="87"/>
    </row>
    <row r="31" spans="1:14" x14ac:dyDescent="0.25">
      <c r="A31" s="86">
        <v>6</v>
      </c>
      <c r="B31" s="85">
        <v>94</v>
      </c>
      <c r="C31" s="81">
        <v>10036035177</v>
      </c>
      <c r="D31" s="82" t="s">
        <v>67</v>
      </c>
      <c r="E31" s="80">
        <v>37434</v>
      </c>
      <c r="F31" s="83" t="s">
        <v>24</v>
      </c>
      <c r="G31" s="98" t="s">
        <v>90</v>
      </c>
      <c r="H31" s="103">
        <v>0.12886574074074073</v>
      </c>
      <c r="I31" s="103">
        <f t="shared" si="1"/>
        <v>3.9351851851848751E-4</v>
      </c>
      <c r="J31" s="84">
        <f t="shared" si="0"/>
        <v>42.680079037183411</v>
      </c>
      <c r="K31" s="85"/>
      <c r="L31" s="87"/>
    </row>
    <row r="32" spans="1:14" x14ac:dyDescent="0.25">
      <c r="A32" s="88">
        <v>7</v>
      </c>
      <c r="B32" s="85">
        <v>9</v>
      </c>
      <c r="C32" s="81">
        <v>10014388417</v>
      </c>
      <c r="D32" s="82" t="s">
        <v>124</v>
      </c>
      <c r="E32" s="80">
        <v>35755</v>
      </c>
      <c r="F32" s="83" t="s">
        <v>24</v>
      </c>
      <c r="G32" s="98" t="s">
        <v>58</v>
      </c>
      <c r="H32" s="103">
        <v>0.12886574074074073</v>
      </c>
      <c r="I32" s="103">
        <f t="shared" si="1"/>
        <v>3.9351851851848751E-4</v>
      </c>
      <c r="J32" s="84">
        <f t="shared" si="0"/>
        <v>42.680079037183411</v>
      </c>
      <c r="K32" s="85"/>
      <c r="L32" s="87"/>
      <c r="N32" s="65"/>
    </row>
    <row r="33" spans="1:14" x14ac:dyDescent="0.25">
      <c r="A33" s="86">
        <v>8</v>
      </c>
      <c r="B33" s="85">
        <v>100</v>
      </c>
      <c r="C33" s="81">
        <v>10089252310</v>
      </c>
      <c r="D33" s="82" t="s">
        <v>77</v>
      </c>
      <c r="E33" s="80">
        <v>38144</v>
      </c>
      <c r="F33" s="83" t="s">
        <v>33</v>
      </c>
      <c r="G33" s="98" t="s">
        <v>58</v>
      </c>
      <c r="H33" s="103">
        <v>0.12908564814814813</v>
      </c>
      <c r="I33" s="103">
        <f t="shared" si="1"/>
        <v>6.1342592592589229E-4</v>
      </c>
      <c r="J33" s="84">
        <f t="shared" si="0"/>
        <v>42.607370214292125</v>
      </c>
      <c r="K33" s="85"/>
      <c r="L33" s="87"/>
      <c r="N33" s="65"/>
    </row>
    <row r="34" spans="1:14" x14ac:dyDescent="0.25">
      <c r="A34" s="88">
        <v>9</v>
      </c>
      <c r="B34" s="85">
        <v>22</v>
      </c>
      <c r="C34" s="81">
        <v>10058295869</v>
      </c>
      <c r="D34" s="82" t="s">
        <v>125</v>
      </c>
      <c r="E34" s="80">
        <v>36311</v>
      </c>
      <c r="F34" s="83" t="s">
        <v>24</v>
      </c>
      <c r="G34" s="98" t="s">
        <v>43</v>
      </c>
      <c r="H34" s="103">
        <v>0.12908564814814813</v>
      </c>
      <c r="I34" s="103">
        <f t="shared" si="1"/>
        <v>6.1342592592589229E-4</v>
      </c>
      <c r="J34" s="84">
        <f t="shared" si="0"/>
        <v>42.607370214292125</v>
      </c>
      <c r="K34" s="85"/>
      <c r="L34" s="87"/>
      <c r="N34" s="65"/>
    </row>
    <row r="35" spans="1:14" x14ac:dyDescent="0.25">
      <c r="A35" s="86">
        <v>10</v>
      </c>
      <c r="B35" s="85">
        <v>21</v>
      </c>
      <c r="C35" s="81">
        <v>10013773273</v>
      </c>
      <c r="D35" s="82" t="s">
        <v>126</v>
      </c>
      <c r="E35" s="80">
        <v>34566</v>
      </c>
      <c r="F35" s="83" t="s">
        <v>24</v>
      </c>
      <c r="G35" s="98" t="s">
        <v>43</v>
      </c>
      <c r="H35" s="103">
        <v>0.12910879629629629</v>
      </c>
      <c r="I35" s="103">
        <f t="shared" si="1"/>
        <v>6.3657407407405331E-4</v>
      </c>
      <c r="J35" s="84">
        <f t="shared" si="0"/>
        <v>42.599731062303903</v>
      </c>
      <c r="K35" s="85"/>
      <c r="L35" s="100"/>
      <c r="N35" s="65"/>
    </row>
    <row r="36" spans="1:14" x14ac:dyDescent="0.25">
      <c r="A36" s="88" t="s">
        <v>64</v>
      </c>
      <c r="B36" s="85">
        <v>126</v>
      </c>
      <c r="C36" s="81">
        <v>10079704577</v>
      </c>
      <c r="D36" s="82" t="s">
        <v>74</v>
      </c>
      <c r="E36" s="80">
        <v>37362</v>
      </c>
      <c r="F36" s="83" t="s">
        <v>24</v>
      </c>
      <c r="G36" s="98" t="s">
        <v>66</v>
      </c>
      <c r="H36" s="103">
        <v>0.13265046296296296</v>
      </c>
      <c r="I36" s="103">
        <f t="shared" si="1"/>
        <v>4.1782407407407185E-3</v>
      </c>
      <c r="J36" s="84">
        <f t="shared" si="0"/>
        <v>41.462350580228602</v>
      </c>
      <c r="K36" s="85"/>
      <c r="L36" s="87"/>
      <c r="N36" s="65"/>
    </row>
    <row r="37" spans="1:14" x14ac:dyDescent="0.25">
      <c r="A37" s="86">
        <v>11</v>
      </c>
      <c r="B37" s="85">
        <v>122</v>
      </c>
      <c r="C37" s="81">
        <v>10083910438</v>
      </c>
      <c r="D37" s="82" t="s">
        <v>99</v>
      </c>
      <c r="E37" s="80">
        <v>38080</v>
      </c>
      <c r="F37" s="83" t="s">
        <v>33</v>
      </c>
      <c r="G37" s="98" t="s">
        <v>43</v>
      </c>
      <c r="H37" s="103">
        <v>0.13265046296296296</v>
      </c>
      <c r="I37" s="103">
        <f t="shared" si="1"/>
        <v>4.1782407407407185E-3</v>
      </c>
      <c r="J37" s="84">
        <f t="shared" si="0"/>
        <v>41.462350580228602</v>
      </c>
      <c r="K37" s="85"/>
      <c r="L37" s="87"/>
      <c r="N37" s="65"/>
    </row>
    <row r="38" spans="1:14" x14ac:dyDescent="0.25">
      <c r="A38" s="88">
        <v>12</v>
      </c>
      <c r="B38" s="85">
        <v>112</v>
      </c>
      <c r="C38" s="81">
        <v>10083879823</v>
      </c>
      <c r="D38" s="82" t="s">
        <v>75</v>
      </c>
      <c r="E38" s="80">
        <v>38312</v>
      </c>
      <c r="F38" s="83" t="s">
        <v>33</v>
      </c>
      <c r="G38" s="98" t="s">
        <v>76</v>
      </c>
      <c r="H38" s="103">
        <v>0.13267361111111112</v>
      </c>
      <c r="I38" s="103">
        <f t="shared" si="1"/>
        <v>4.2013888888888795E-3</v>
      </c>
      <c r="J38" s="84">
        <f t="shared" si="0"/>
        <v>41.455116461659244</v>
      </c>
      <c r="K38" s="85"/>
      <c r="L38" s="87"/>
      <c r="N38" s="65"/>
    </row>
    <row r="39" spans="1:14" x14ac:dyDescent="0.25">
      <c r="A39" s="86">
        <v>13</v>
      </c>
      <c r="B39" s="85">
        <v>20</v>
      </c>
      <c r="C39" s="81">
        <v>10034983638</v>
      </c>
      <c r="D39" s="82" t="s">
        <v>127</v>
      </c>
      <c r="E39" s="80">
        <v>36349</v>
      </c>
      <c r="F39" s="83" t="s">
        <v>33</v>
      </c>
      <c r="G39" s="98" t="s">
        <v>43</v>
      </c>
      <c r="H39" s="103">
        <v>0.13267361111111112</v>
      </c>
      <c r="I39" s="103">
        <f t="shared" si="1"/>
        <v>4.2013888888888795E-3</v>
      </c>
      <c r="J39" s="84">
        <f t="shared" si="0"/>
        <v>41.455116461659244</v>
      </c>
      <c r="K39" s="85"/>
      <c r="L39" s="87"/>
      <c r="N39" s="65"/>
    </row>
    <row r="40" spans="1:14" x14ac:dyDescent="0.25">
      <c r="A40" s="86">
        <v>14</v>
      </c>
      <c r="B40" s="85">
        <v>97</v>
      </c>
      <c r="C40" s="81">
        <v>10049916382</v>
      </c>
      <c r="D40" s="82" t="s">
        <v>62</v>
      </c>
      <c r="E40" s="80">
        <v>37680</v>
      </c>
      <c r="F40" s="83" t="s">
        <v>24</v>
      </c>
      <c r="G40" s="98" t="s">
        <v>90</v>
      </c>
      <c r="H40" s="103">
        <v>0.13267361111111112</v>
      </c>
      <c r="I40" s="103">
        <f t="shared" ref="I40:I51" si="2">H40-$H$23</f>
        <v>4.2013888888888795E-3</v>
      </c>
      <c r="J40" s="84">
        <f t="shared" ref="J40:J51" si="3">$J$19/((H40*24))</f>
        <v>41.455116461659244</v>
      </c>
      <c r="K40" s="85"/>
      <c r="L40" s="87"/>
      <c r="N40" s="65"/>
    </row>
    <row r="41" spans="1:14" x14ac:dyDescent="0.25">
      <c r="A41" s="86" t="s">
        <v>64</v>
      </c>
      <c r="B41" s="85">
        <v>125</v>
      </c>
      <c r="C41" s="81">
        <v>10093154134</v>
      </c>
      <c r="D41" s="82" t="s">
        <v>78</v>
      </c>
      <c r="E41" s="80">
        <v>38311</v>
      </c>
      <c r="F41" s="83" t="s">
        <v>24</v>
      </c>
      <c r="G41" s="98" t="s">
        <v>66</v>
      </c>
      <c r="H41" s="103">
        <v>0.13267361111111112</v>
      </c>
      <c r="I41" s="103">
        <f t="shared" si="2"/>
        <v>4.2013888888888795E-3</v>
      </c>
      <c r="J41" s="84">
        <f t="shared" si="3"/>
        <v>41.455116461659244</v>
      </c>
      <c r="K41" s="85"/>
      <c r="L41" s="87"/>
      <c r="N41" s="65"/>
    </row>
    <row r="42" spans="1:14" x14ac:dyDescent="0.25">
      <c r="A42" s="86">
        <v>15</v>
      </c>
      <c r="B42" s="85">
        <v>4</v>
      </c>
      <c r="C42" s="81">
        <v>10034993035</v>
      </c>
      <c r="D42" s="82" t="s">
        <v>128</v>
      </c>
      <c r="E42" s="80">
        <v>36398</v>
      </c>
      <c r="F42" s="83" t="s">
        <v>24</v>
      </c>
      <c r="G42" s="98" t="s">
        <v>110</v>
      </c>
      <c r="H42" s="103">
        <v>0.13271990740740741</v>
      </c>
      <c r="I42" s="103">
        <f t="shared" si="2"/>
        <v>4.2476851851851738E-3</v>
      </c>
      <c r="J42" s="84">
        <f t="shared" si="3"/>
        <v>41.440655794889679</v>
      </c>
      <c r="K42" s="85"/>
      <c r="L42" s="87"/>
      <c r="N42" s="65"/>
    </row>
    <row r="43" spans="1:14" x14ac:dyDescent="0.25">
      <c r="A43" s="86">
        <v>16</v>
      </c>
      <c r="B43" s="85">
        <v>1</v>
      </c>
      <c r="C43" s="81">
        <v>10008705227</v>
      </c>
      <c r="D43" s="82" t="s">
        <v>129</v>
      </c>
      <c r="E43" s="80">
        <v>34093</v>
      </c>
      <c r="F43" s="83" t="s">
        <v>24</v>
      </c>
      <c r="G43" s="98" t="s">
        <v>130</v>
      </c>
      <c r="H43" s="103">
        <v>0.13274305555555557</v>
      </c>
      <c r="I43" s="103">
        <f t="shared" si="2"/>
        <v>4.2708333333333348E-3</v>
      </c>
      <c r="J43" s="84">
        <f t="shared" si="3"/>
        <v>41.433429244049165</v>
      </c>
      <c r="K43" s="85"/>
      <c r="L43" s="87"/>
      <c r="N43" s="65"/>
    </row>
    <row r="44" spans="1:14" x14ac:dyDescent="0.25">
      <c r="A44" s="86">
        <v>17</v>
      </c>
      <c r="B44" s="85">
        <v>8</v>
      </c>
      <c r="C44" s="81">
        <v>10006473318</v>
      </c>
      <c r="D44" s="82" t="s">
        <v>131</v>
      </c>
      <c r="E44" s="80">
        <v>33158</v>
      </c>
      <c r="F44" s="83" t="s">
        <v>21</v>
      </c>
      <c r="G44" s="98" t="s">
        <v>58</v>
      </c>
      <c r="H44" s="103">
        <v>0.13274305555555557</v>
      </c>
      <c r="I44" s="103">
        <f t="shared" si="2"/>
        <v>4.2708333333333348E-3</v>
      </c>
      <c r="J44" s="84">
        <f t="shared" si="3"/>
        <v>41.433429244049165</v>
      </c>
      <c r="K44" s="85"/>
      <c r="L44" s="87"/>
      <c r="N44" s="65"/>
    </row>
    <row r="45" spans="1:14" x14ac:dyDescent="0.25">
      <c r="A45" s="86">
        <v>18</v>
      </c>
      <c r="B45" s="85">
        <v>117</v>
      </c>
      <c r="C45" s="81">
        <v>10036028410</v>
      </c>
      <c r="D45" s="82" t="s">
        <v>61</v>
      </c>
      <c r="E45" s="80">
        <v>37061</v>
      </c>
      <c r="F45" s="83" t="s">
        <v>24</v>
      </c>
      <c r="G45" s="98" t="s">
        <v>43</v>
      </c>
      <c r="H45" s="103">
        <v>0.13274305555555557</v>
      </c>
      <c r="I45" s="103">
        <f t="shared" si="2"/>
        <v>4.2708333333333348E-3</v>
      </c>
      <c r="J45" s="84">
        <f t="shared" si="3"/>
        <v>41.433429244049165</v>
      </c>
      <c r="K45" s="85"/>
      <c r="L45" s="87"/>
      <c r="N45" s="65"/>
    </row>
    <row r="46" spans="1:14" x14ac:dyDescent="0.25">
      <c r="A46" s="86">
        <v>19</v>
      </c>
      <c r="B46" s="85">
        <v>19</v>
      </c>
      <c r="C46" s="81">
        <v>10034920687</v>
      </c>
      <c r="D46" s="82" t="s">
        <v>132</v>
      </c>
      <c r="E46" s="80">
        <v>35266</v>
      </c>
      <c r="F46" s="83" t="s">
        <v>24</v>
      </c>
      <c r="G46" s="98" t="s">
        <v>43</v>
      </c>
      <c r="H46" s="103">
        <v>0.13274305555555557</v>
      </c>
      <c r="I46" s="103">
        <f t="shared" si="2"/>
        <v>4.2708333333333348E-3</v>
      </c>
      <c r="J46" s="84">
        <f t="shared" si="3"/>
        <v>41.433429244049165</v>
      </c>
      <c r="K46" s="85"/>
      <c r="L46" s="87"/>
      <c r="N46" s="65"/>
    </row>
    <row r="47" spans="1:14" x14ac:dyDescent="0.25">
      <c r="A47" s="86">
        <v>20</v>
      </c>
      <c r="B47" s="85">
        <v>89</v>
      </c>
      <c r="C47" s="81">
        <v>10036048820</v>
      </c>
      <c r="D47" s="82" t="s">
        <v>94</v>
      </c>
      <c r="E47" s="80">
        <v>37219</v>
      </c>
      <c r="F47" s="83" t="s">
        <v>24</v>
      </c>
      <c r="G47" s="98" t="s">
        <v>53</v>
      </c>
      <c r="H47" s="103">
        <v>0.13278935185185184</v>
      </c>
      <c r="I47" s="103">
        <f t="shared" si="2"/>
        <v>4.3171296296296013E-3</v>
      </c>
      <c r="J47" s="84">
        <f t="shared" si="3"/>
        <v>41.418983700862896</v>
      </c>
      <c r="K47" s="85"/>
      <c r="L47" s="87"/>
      <c r="N47" s="65"/>
    </row>
    <row r="48" spans="1:14" x14ac:dyDescent="0.25">
      <c r="A48" s="86" t="s">
        <v>102</v>
      </c>
      <c r="B48" s="85">
        <v>2</v>
      </c>
      <c r="C48" s="81">
        <v>10008668043</v>
      </c>
      <c r="D48" s="82" t="s">
        <v>133</v>
      </c>
      <c r="E48" s="80">
        <v>34759</v>
      </c>
      <c r="F48" s="83" t="s">
        <v>24</v>
      </c>
      <c r="G48" s="98" t="s">
        <v>130</v>
      </c>
      <c r="H48" s="103"/>
      <c r="I48" s="103"/>
      <c r="J48" s="84"/>
      <c r="K48" s="85"/>
      <c r="L48" s="87"/>
      <c r="N48" s="65"/>
    </row>
    <row r="49" spans="1:14" x14ac:dyDescent="0.25">
      <c r="A49" s="86" t="s">
        <v>102</v>
      </c>
      <c r="B49" s="85">
        <v>3</v>
      </c>
      <c r="C49" s="81">
        <v>10034979695</v>
      </c>
      <c r="D49" s="82" t="s">
        <v>85</v>
      </c>
      <c r="E49" s="80">
        <v>27390</v>
      </c>
      <c r="F49" s="83" t="s">
        <v>33</v>
      </c>
      <c r="G49" s="98" t="s">
        <v>86</v>
      </c>
      <c r="H49" s="103"/>
      <c r="I49" s="103"/>
      <c r="J49" s="84"/>
      <c r="K49" s="85"/>
      <c r="L49" s="87"/>
      <c r="N49" s="65"/>
    </row>
    <row r="50" spans="1:14" x14ac:dyDescent="0.25">
      <c r="A50" s="86" t="s">
        <v>102</v>
      </c>
      <c r="B50" s="85">
        <v>5</v>
      </c>
      <c r="C50" s="81">
        <v>10080039633</v>
      </c>
      <c r="D50" s="82" t="s">
        <v>134</v>
      </c>
      <c r="E50" s="80">
        <v>36833</v>
      </c>
      <c r="F50" s="83" t="s">
        <v>41</v>
      </c>
      <c r="G50" s="98" t="s">
        <v>110</v>
      </c>
      <c r="H50" s="103"/>
      <c r="I50" s="103"/>
      <c r="J50" s="84"/>
      <c r="K50" s="85"/>
      <c r="L50" s="87"/>
      <c r="N50" s="65"/>
    </row>
    <row r="51" spans="1:14" x14ac:dyDescent="0.25">
      <c r="A51" s="86" t="s">
        <v>102</v>
      </c>
      <c r="B51" s="85">
        <v>11</v>
      </c>
      <c r="C51" s="81">
        <v>10015079844</v>
      </c>
      <c r="D51" s="82" t="s">
        <v>135</v>
      </c>
      <c r="E51" s="80">
        <v>35990</v>
      </c>
      <c r="F51" s="83" t="s">
        <v>24</v>
      </c>
      <c r="G51" s="98" t="s">
        <v>136</v>
      </c>
      <c r="H51" s="103"/>
      <c r="I51" s="103"/>
      <c r="J51" s="84"/>
      <c r="K51" s="85"/>
      <c r="L51" s="87"/>
      <c r="N51" s="65"/>
    </row>
    <row r="52" spans="1:14" x14ac:dyDescent="0.25">
      <c r="A52" s="86" t="s">
        <v>102</v>
      </c>
      <c r="B52" s="85">
        <v>12</v>
      </c>
      <c r="C52" s="81">
        <v>10014927270</v>
      </c>
      <c r="D52" s="82" t="s">
        <v>137</v>
      </c>
      <c r="E52" s="80">
        <v>35369</v>
      </c>
      <c r="F52" s="83" t="s">
        <v>24</v>
      </c>
      <c r="G52" s="98" t="s">
        <v>138</v>
      </c>
      <c r="H52" s="102"/>
      <c r="I52" s="102"/>
      <c r="J52" s="84"/>
      <c r="K52" s="85"/>
      <c r="L52" s="87"/>
      <c r="N52" s="65"/>
    </row>
    <row r="53" spans="1:14" x14ac:dyDescent="0.25">
      <c r="A53" s="86" t="s">
        <v>102</v>
      </c>
      <c r="B53" s="85">
        <v>23</v>
      </c>
      <c r="C53" s="81">
        <v>10007891336</v>
      </c>
      <c r="D53" s="82" t="s">
        <v>139</v>
      </c>
      <c r="E53" s="80">
        <v>34518</v>
      </c>
      <c r="F53" s="83" t="s">
        <v>21</v>
      </c>
      <c r="G53" s="98" t="s">
        <v>66</v>
      </c>
      <c r="H53" s="102"/>
      <c r="I53" s="102"/>
      <c r="J53" s="84"/>
      <c r="K53" s="85"/>
      <c r="L53" s="87"/>
      <c r="N53" s="65"/>
    </row>
    <row r="54" spans="1:14" x14ac:dyDescent="0.25">
      <c r="A54" s="86" t="s">
        <v>102</v>
      </c>
      <c r="B54" s="85">
        <v>29</v>
      </c>
      <c r="C54" s="81">
        <v>10014375885</v>
      </c>
      <c r="D54" s="82" t="s">
        <v>140</v>
      </c>
      <c r="E54" s="80">
        <v>35577</v>
      </c>
      <c r="F54" s="83" t="s">
        <v>24</v>
      </c>
      <c r="G54" s="98" t="s">
        <v>141</v>
      </c>
      <c r="H54" s="102"/>
      <c r="I54" s="102"/>
      <c r="J54" s="84"/>
      <c r="K54" s="85"/>
      <c r="L54" s="87"/>
      <c r="N54" s="65"/>
    </row>
    <row r="55" spans="1:14" x14ac:dyDescent="0.25">
      <c r="A55" s="86" t="s">
        <v>102</v>
      </c>
      <c r="B55" s="85">
        <v>83</v>
      </c>
      <c r="C55" s="81">
        <v>10091964064</v>
      </c>
      <c r="D55" s="82" t="s">
        <v>85</v>
      </c>
      <c r="E55" s="80">
        <v>38313</v>
      </c>
      <c r="F55" s="83" t="s">
        <v>33</v>
      </c>
      <c r="G55" s="98" t="s">
        <v>86</v>
      </c>
      <c r="H55" s="102"/>
      <c r="I55" s="102"/>
      <c r="J55" s="84"/>
      <c r="K55" s="85"/>
      <c r="L55" s="87"/>
      <c r="N55" s="65"/>
    </row>
    <row r="56" spans="1:14" x14ac:dyDescent="0.25">
      <c r="A56" s="86" t="s">
        <v>102</v>
      </c>
      <c r="B56" s="85">
        <v>84</v>
      </c>
      <c r="C56" s="81">
        <v>10104926601</v>
      </c>
      <c r="D56" s="82" t="s">
        <v>82</v>
      </c>
      <c r="E56" s="80">
        <v>38118</v>
      </c>
      <c r="F56" s="83" t="s">
        <v>33</v>
      </c>
      <c r="G56" s="98" t="s">
        <v>83</v>
      </c>
      <c r="H56" s="102"/>
      <c r="I56" s="102"/>
      <c r="J56" s="84"/>
      <c r="K56" s="85"/>
      <c r="L56" s="87"/>
      <c r="N56" s="65"/>
    </row>
    <row r="57" spans="1:14" x14ac:dyDescent="0.25">
      <c r="A57" s="86" t="s">
        <v>102</v>
      </c>
      <c r="B57" s="85">
        <v>85</v>
      </c>
      <c r="C57" s="81">
        <v>10090445915</v>
      </c>
      <c r="D57" s="82" t="s">
        <v>103</v>
      </c>
      <c r="E57" s="80">
        <v>38261</v>
      </c>
      <c r="F57" s="83" t="s">
        <v>33</v>
      </c>
      <c r="G57" s="98" t="s">
        <v>83</v>
      </c>
      <c r="H57" s="102"/>
      <c r="I57" s="102"/>
      <c r="J57" s="84"/>
      <c r="K57" s="85"/>
      <c r="L57" s="87"/>
      <c r="N57" s="65"/>
    </row>
    <row r="58" spans="1:14" x14ac:dyDescent="0.25">
      <c r="A58" s="86" t="s">
        <v>102</v>
      </c>
      <c r="B58" s="85">
        <v>86</v>
      </c>
      <c r="C58" s="81">
        <v>10054315334</v>
      </c>
      <c r="D58" s="82" t="s">
        <v>73</v>
      </c>
      <c r="E58" s="80">
        <v>38106</v>
      </c>
      <c r="F58" s="83" t="s">
        <v>33</v>
      </c>
      <c r="G58" s="98" t="s">
        <v>56</v>
      </c>
      <c r="H58" s="102"/>
      <c r="I58" s="102"/>
      <c r="J58" s="84"/>
      <c r="K58" s="85"/>
      <c r="L58" s="87"/>
      <c r="N58" s="65"/>
    </row>
    <row r="59" spans="1:14" x14ac:dyDescent="0.25">
      <c r="A59" s="86" t="s">
        <v>102</v>
      </c>
      <c r="B59" s="85">
        <v>87</v>
      </c>
      <c r="C59" s="81">
        <v>10053688268</v>
      </c>
      <c r="D59" s="82" t="s">
        <v>55</v>
      </c>
      <c r="E59" s="80">
        <v>37973</v>
      </c>
      <c r="F59" s="83" t="s">
        <v>33</v>
      </c>
      <c r="G59" s="98" t="s">
        <v>56</v>
      </c>
      <c r="H59" s="102"/>
      <c r="I59" s="102"/>
      <c r="J59" s="84"/>
      <c r="K59" s="85"/>
      <c r="L59" s="87"/>
      <c r="N59" s="65"/>
    </row>
    <row r="60" spans="1:14" x14ac:dyDescent="0.25">
      <c r="A60" s="86" t="s">
        <v>102</v>
      </c>
      <c r="B60" s="85">
        <v>90</v>
      </c>
      <c r="C60" s="81">
        <v>10077305142</v>
      </c>
      <c r="D60" s="82" t="s">
        <v>81</v>
      </c>
      <c r="E60" s="80">
        <v>37921</v>
      </c>
      <c r="F60" s="83" t="s">
        <v>24</v>
      </c>
      <c r="G60" s="98" t="s">
        <v>53</v>
      </c>
      <c r="H60" s="102"/>
      <c r="I60" s="102"/>
      <c r="J60" s="84"/>
      <c r="K60" s="85"/>
      <c r="L60" s="87"/>
      <c r="N60" s="65"/>
    </row>
    <row r="61" spans="1:14" x14ac:dyDescent="0.25">
      <c r="A61" s="86" t="s">
        <v>102</v>
      </c>
      <c r="B61" s="85">
        <v>91</v>
      </c>
      <c r="C61" s="81">
        <v>10055096081</v>
      </c>
      <c r="D61" s="82" t="s">
        <v>100</v>
      </c>
      <c r="E61" s="80">
        <v>38163</v>
      </c>
      <c r="F61" s="83" t="s">
        <v>24</v>
      </c>
      <c r="G61" s="98" t="s">
        <v>53</v>
      </c>
      <c r="H61" s="102"/>
      <c r="I61" s="102"/>
      <c r="J61" s="84"/>
      <c r="K61" s="85"/>
      <c r="L61" s="87"/>
      <c r="N61" s="65"/>
    </row>
    <row r="62" spans="1:14" x14ac:dyDescent="0.25">
      <c r="A62" s="86" t="s">
        <v>102</v>
      </c>
      <c r="B62" s="85">
        <v>92</v>
      </c>
      <c r="C62" s="81">
        <v>10055591488</v>
      </c>
      <c r="D62" s="82" t="s">
        <v>104</v>
      </c>
      <c r="E62" s="80">
        <v>37289</v>
      </c>
      <c r="F62" s="83" t="s">
        <v>33</v>
      </c>
      <c r="G62" s="98" t="s">
        <v>53</v>
      </c>
      <c r="H62" s="102"/>
      <c r="I62" s="102"/>
      <c r="J62" s="84"/>
      <c r="K62" s="85"/>
      <c r="L62" s="87"/>
      <c r="N62" s="65"/>
    </row>
    <row r="63" spans="1:14" x14ac:dyDescent="0.25">
      <c r="A63" s="86" t="s">
        <v>102</v>
      </c>
      <c r="B63" s="85">
        <v>93</v>
      </c>
      <c r="C63" s="81">
        <v>10036028107</v>
      </c>
      <c r="D63" s="82" t="s">
        <v>68</v>
      </c>
      <c r="E63" s="80">
        <v>38277</v>
      </c>
      <c r="F63" s="83" t="s">
        <v>24</v>
      </c>
      <c r="G63" s="98" t="s">
        <v>90</v>
      </c>
      <c r="H63" s="102"/>
      <c r="I63" s="102"/>
      <c r="J63" s="84"/>
      <c r="K63" s="85"/>
      <c r="L63" s="87"/>
      <c r="N63" s="65"/>
    </row>
    <row r="64" spans="1:14" x14ac:dyDescent="0.25">
      <c r="A64" s="86" t="s">
        <v>102</v>
      </c>
      <c r="B64" s="85">
        <v>95</v>
      </c>
      <c r="C64" s="81">
        <v>10091410760</v>
      </c>
      <c r="D64" s="82" t="s">
        <v>105</v>
      </c>
      <c r="E64" s="80">
        <v>38265</v>
      </c>
      <c r="F64" s="83" t="s">
        <v>24</v>
      </c>
      <c r="G64" s="98" t="s">
        <v>90</v>
      </c>
      <c r="H64" s="102"/>
      <c r="I64" s="102"/>
      <c r="J64" s="84"/>
      <c r="K64" s="85"/>
      <c r="L64" s="87"/>
      <c r="N64" s="65"/>
    </row>
    <row r="65" spans="1:14" x14ac:dyDescent="0.25">
      <c r="A65" s="86" t="s">
        <v>102</v>
      </c>
      <c r="B65" s="85">
        <v>96</v>
      </c>
      <c r="C65" s="81">
        <v>10036078122</v>
      </c>
      <c r="D65" s="82" t="s">
        <v>69</v>
      </c>
      <c r="E65" s="80">
        <v>37359</v>
      </c>
      <c r="F65" s="83" t="s">
        <v>24</v>
      </c>
      <c r="G65" s="98" t="s">
        <v>90</v>
      </c>
      <c r="H65" s="102"/>
      <c r="I65" s="102"/>
      <c r="J65" s="84"/>
      <c r="K65" s="85"/>
      <c r="L65" s="87"/>
      <c r="N65" s="65"/>
    </row>
    <row r="66" spans="1:14" x14ac:dyDescent="0.25">
      <c r="A66" s="86" t="s">
        <v>102</v>
      </c>
      <c r="B66" s="85">
        <v>98</v>
      </c>
      <c r="C66" s="81">
        <v>10036079334</v>
      </c>
      <c r="D66" s="82" t="s">
        <v>106</v>
      </c>
      <c r="E66" s="80">
        <v>37807</v>
      </c>
      <c r="F66" s="83" t="s">
        <v>24</v>
      </c>
      <c r="G66" s="98" t="s">
        <v>90</v>
      </c>
      <c r="H66" s="102"/>
      <c r="I66" s="102"/>
      <c r="J66" s="84"/>
      <c r="K66" s="85"/>
      <c r="L66" s="87"/>
      <c r="N66" s="65"/>
    </row>
    <row r="67" spans="1:14" x14ac:dyDescent="0.25">
      <c r="A67" s="86" t="s">
        <v>102</v>
      </c>
      <c r="B67" s="85">
        <v>102</v>
      </c>
      <c r="C67" s="81">
        <v>10036050739</v>
      </c>
      <c r="D67" s="82" t="s">
        <v>87</v>
      </c>
      <c r="E67" s="80">
        <v>37795</v>
      </c>
      <c r="F67" s="83" t="s">
        <v>33</v>
      </c>
      <c r="G67" s="98" t="s">
        <v>58</v>
      </c>
      <c r="H67" s="102"/>
      <c r="I67" s="102"/>
      <c r="J67" s="84"/>
      <c r="K67" s="85"/>
      <c r="L67" s="87"/>
      <c r="N67" s="65"/>
    </row>
    <row r="68" spans="1:14" x14ac:dyDescent="0.25">
      <c r="A68" s="86" t="s">
        <v>102</v>
      </c>
      <c r="B68" s="85">
        <v>107</v>
      </c>
      <c r="C68" s="81">
        <v>10036068927</v>
      </c>
      <c r="D68" s="82" t="s">
        <v>59</v>
      </c>
      <c r="E68" s="80">
        <v>37686</v>
      </c>
      <c r="F68" s="83" t="s">
        <v>33</v>
      </c>
      <c r="G68" s="98" t="s">
        <v>60</v>
      </c>
      <c r="H68" s="102"/>
      <c r="I68" s="102"/>
      <c r="J68" s="84"/>
      <c r="K68" s="85"/>
      <c r="L68" s="87"/>
      <c r="N68" s="65"/>
    </row>
    <row r="69" spans="1:14" x14ac:dyDescent="0.25">
      <c r="A69" s="86" t="s">
        <v>102</v>
      </c>
      <c r="B69" s="85">
        <v>108</v>
      </c>
      <c r="C69" s="81">
        <v>10036091660</v>
      </c>
      <c r="D69" s="82" t="s">
        <v>70</v>
      </c>
      <c r="E69" s="80">
        <v>37879</v>
      </c>
      <c r="F69" s="83" t="s">
        <v>24</v>
      </c>
      <c r="G69" s="98" t="s">
        <v>60</v>
      </c>
      <c r="H69" s="102"/>
      <c r="I69" s="102"/>
      <c r="J69" s="84"/>
      <c r="K69" s="85"/>
      <c r="L69" s="87"/>
      <c r="N69" s="65"/>
    </row>
    <row r="70" spans="1:14" x14ac:dyDescent="0.25">
      <c r="A70" s="86" t="s">
        <v>102</v>
      </c>
      <c r="B70" s="85">
        <v>109</v>
      </c>
      <c r="C70" s="81">
        <v>10064166490</v>
      </c>
      <c r="D70" s="82" t="s">
        <v>108</v>
      </c>
      <c r="E70" s="80">
        <v>37406</v>
      </c>
      <c r="F70" s="83" t="s">
        <v>33</v>
      </c>
      <c r="G70" s="98" t="s">
        <v>60</v>
      </c>
      <c r="H70" s="102"/>
      <c r="I70" s="102"/>
      <c r="J70" s="84"/>
      <c r="K70" s="85"/>
      <c r="L70" s="87"/>
      <c r="N70" s="65"/>
    </row>
    <row r="71" spans="1:14" x14ac:dyDescent="0.25">
      <c r="A71" s="86" t="s">
        <v>102</v>
      </c>
      <c r="B71" s="85">
        <v>113</v>
      </c>
      <c r="C71" s="81">
        <v>10036095805</v>
      </c>
      <c r="D71" s="82" t="s">
        <v>97</v>
      </c>
      <c r="E71" s="80">
        <v>37148</v>
      </c>
      <c r="F71" s="83" t="s">
        <v>24</v>
      </c>
      <c r="G71" s="98" t="s">
        <v>98</v>
      </c>
      <c r="H71" s="102"/>
      <c r="I71" s="102"/>
      <c r="J71" s="84"/>
      <c r="K71" s="85"/>
      <c r="L71" s="87"/>
      <c r="N71" s="65"/>
    </row>
    <row r="72" spans="1:14" x14ac:dyDescent="0.25">
      <c r="A72" s="86" t="s">
        <v>102</v>
      </c>
      <c r="B72" s="85">
        <v>115</v>
      </c>
      <c r="C72" s="81">
        <v>10080256265</v>
      </c>
      <c r="D72" s="82" t="s">
        <v>88</v>
      </c>
      <c r="E72" s="80">
        <v>37809</v>
      </c>
      <c r="F72" s="83" t="s">
        <v>33</v>
      </c>
      <c r="G72" s="98" t="s">
        <v>43</v>
      </c>
      <c r="H72" s="102"/>
      <c r="I72" s="102"/>
      <c r="J72" s="84"/>
      <c r="K72" s="85"/>
      <c r="L72" s="87"/>
      <c r="N72" s="65"/>
    </row>
    <row r="73" spans="1:14" x14ac:dyDescent="0.25">
      <c r="A73" s="86" t="s">
        <v>102</v>
      </c>
      <c r="B73" s="85">
        <v>118</v>
      </c>
      <c r="C73" s="81">
        <v>10057706896</v>
      </c>
      <c r="D73" s="82" t="s">
        <v>71</v>
      </c>
      <c r="E73" s="80">
        <v>37492</v>
      </c>
      <c r="F73" s="83" t="s">
        <v>24</v>
      </c>
      <c r="G73" s="98" t="s">
        <v>43</v>
      </c>
      <c r="H73" s="102"/>
      <c r="I73" s="102"/>
      <c r="J73" s="84"/>
      <c r="K73" s="85"/>
      <c r="L73" s="87"/>
      <c r="N73" s="65"/>
    </row>
    <row r="74" spans="1:14" x14ac:dyDescent="0.25">
      <c r="A74" s="86" t="s">
        <v>102</v>
      </c>
      <c r="B74" s="85">
        <v>119</v>
      </c>
      <c r="C74" s="81">
        <v>10036048517</v>
      </c>
      <c r="D74" s="82" t="s">
        <v>84</v>
      </c>
      <c r="E74" s="80">
        <v>37682</v>
      </c>
      <c r="F74" s="83" t="s">
        <v>24</v>
      </c>
      <c r="G74" s="98" t="s">
        <v>43</v>
      </c>
      <c r="H74" s="102"/>
      <c r="I74" s="102"/>
      <c r="J74" s="84"/>
      <c r="K74" s="85"/>
      <c r="L74" s="87"/>
      <c r="N74" s="65"/>
    </row>
    <row r="75" spans="1:14" x14ac:dyDescent="0.25">
      <c r="A75" s="86" t="s">
        <v>102</v>
      </c>
      <c r="B75" s="85">
        <v>120</v>
      </c>
      <c r="C75" s="81">
        <v>10080036195</v>
      </c>
      <c r="D75" s="82" t="s">
        <v>80</v>
      </c>
      <c r="E75" s="80">
        <v>38031</v>
      </c>
      <c r="F75" s="83" t="s">
        <v>24</v>
      </c>
      <c r="G75" s="98" t="s">
        <v>43</v>
      </c>
      <c r="H75" s="102"/>
      <c r="I75" s="102"/>
      <c r="J75" s="84"/>
      <c r="K75" s="85"/>
      <c r="L75" s="87"/>
      <c r="N75" s="65"/>
    </row>
    <row r="76" spans="1:14" x14ac:dyDescent="0.25">
      <c r="A76" s="86" t="s">
        <v>102</v>
      </c>
      <c r="B76" s="85">
        <v>121</v>
      </c>
      <c r="C76" s="81">
        <v>10083910741</v>
      </c>
      <c r="D76" s="82" t="s">
        <v>109</v>
      </c>
      <c r="E76" s="80">
        <v>38104</v>
      </c>
      <c r="F76" s="83" t="s">
        <v>33</v>
      </c>
      <c r="G76" s="98" t="s">
        <v>43</v>
      </c>
      <c r="H76" s="102"/>
      <c r="I76" s="102"/>
      <c r="J76" s="84"/>
      <c r="K76" s="85"/>
      <c r="L76" s="87"/>
      <c r="N76" s="65"/>
    </row>
    <row r="77" spans="1:14" x14ac:dyDescent="0.25">
      <c r="A77" s="86" t="s">
        <v>102</v>
      </c>
      <c r="B77" s="85">
        <v>124</v>
      </c>
      <c r="C77" s="81">
        <v>10076580672</v>
      </c>
      <c r="D77" s="82" t="s">
        <v>65</v>
      </c>
      <c r="E77" s="80">
        <v>36992</v>
      </c>
      <c r="F77" s="83" t="s">
        <v>24</v>
      </c>
      <c r="G77" s="98" t="s">
        <v>66</v>
      </c>
      <c r="H77" s="102"/>
      <c r="I77" s="102"/>
      <c r="J77" s="84"/>
      <c r="K77" s="85"/>
      <c r="L77" s="87"/>
      <c r="N77" s="65"/>
    </row>
    <row r="78" spans="1:14" x14ac:dyDescent="0.25">
      <c r="A78" s="86" t="s">
        <v>101</v>
      </c>
      <c r="B78" s="85">
        <v>18</v>
      </c>
      <c r="C78" s="81">
        <v>10006571126</v>
      </c>
      <c r="D78" s="82" t="s">
        <v>142</v>
      </c>
      <c r="E78" s="80">
        <v>31367</v>
      </c>
      <c r="F78" s="83" t="s">
        <v>24</v>
      </c>
      <c r="G78" s="98" t="s">
        <v>143</v>
      </c>
      <c r="H78" s="102"/>
      <c r="I78" s="102"/>
      <c r="J78" s="84"/>
      <c r="K78" s="85"/>
      <c r="L78" s="87"/>
      <c r="N78" s="65"/>
    </row>
    <row r="79" spans="1:14" x14ac:dyDescent="0.25">
      <c r="A79" s="86" t="s">
        <v>101</v>
      </c>
      <c r="B79" s="85">
        <v>116</v>
      </c>
      <c r="C79" s="81">
        <v>10094941661</v>
      </c>
      <c r="D79" s="82" t="s">
        <v>89</v>
      </c>
      <c r="E79" s="80">
        <v>38106</v>
      </c>
      <c r="F79" s="83" t="s">
        <v>33</v>
      </c>
      <c r="G79" s="98" t="s">
        <v>43</v>
      </c>
      <c r="H79" s="102"/>
      <c r="I79" s="102"/>
      <c r="J79" s="84"/>
      <c r="K79" s="85"/>
      <c r="L79" s="87"/>
      <c r="N79" s="65"/>
    </row>
    <row r="80" spans="1:14" x14ac:dyDescent="0.25">
      <c r="A80" s="86" t="s">
        <v>47</v>
      </c>
      <c r="B80" s="85">
        <v>6</v>
      </c>
      <c r="C80" s="81">
        <v>10006346814</v>
      </c>
      <c r="D80" s="82" t="s">
        <v>144</v>
      </c>
      <c r="E80" s="80">
        <v>33211</v>
      </c>
      <c r="F80" s="83" t="s">
        <v>24</v>
      </c>
      <c r="G80" s="98" t="s">
        <v>90</v>
      </c>
      <c r="H80" s="102"/>
      <c r="I80" s="102"/>
      <c r="J80" s="84"/>
      <c r="K80" s="85"/>
      <c r="L80" s="87"/>
      <c r="N80" s="65"/>
    </row>
    <row r="81" spans="1:14" x14ac:dyDescent="0.25">
      <c r="A81" s="86" t="s">
        <v>47</v>
      </c>
      <c r="B81" s="85">
        <v>16</v>
      </c>
      <c r="C81" s="81">
        <v>10005510186</v>
      </c>
      <c r="D81" s="82" t="s">
        <v>145</v>
      </c>
      <c r="E81" s="80">
        <v>32822</v>
      </c>
      <c r="F81" s="83" t="s">
        <v>21</v>
      </c>
      <c r="G81" s="98" t="s">
        <v>146</v>
      </c>
      <c r="H81" s="102"/>
      <c r="I81" s="102"/>
      <c r="J81" s="84"/>
      <c r="K81" s="85"/>
      <c r="L81" s="87"/>
      <c r="N81" s="65"/>
    </row>
    <row r="82" spans="1:14" x14ac:dyDescent="0.25">
      <c r="A82" s="86" t="s">
        <v>47</v>
      </c>
      <c r="B82" s="85">
        <v>17</v>
      </c>
      <c r="C82" s="81">
        <v>10131265737</v>
      </c>
      <c r="D82" s="82" t="s">
        <v>147</v>
      </c>
      <c r="E82" s="80">
        <v>32207</v>
      </c>
      <c r="F82" s="83" t="s">
        <v>21</v>
      </c>
      <c r="G82" s="98" t="s">
        <v>148</v>
      </c>
      <c r="H82" s="102"/>
      <c r="I82" s="102"/>
      <c r="J82" s="84"/>
      <c r="K82" s="85"/>
      <c r="L82" s="87"/>
      <c r="N82" s="65"/>
    </row>
    <row r="83" spans="1:14" x14ac:dyDescent="0.25">
      <c r="A83" s="88" t="s">
        <v>47</v>
      </c>
      <c r="B83" s="85">
        <v>28</v>
      </c>
      <c r="C83" s="81">
        <v>10008705025</v>
      </c>
      <c r="D83" s="82" t="s">
        <v>149</v>
      </c>
      <c r="E83" s="80">
        <v>34150</v>
      </c>
      <c r="F83" s="83" t="s">
        <v>21</v>
      </c>
      <c r="G83" s="98" t="s">
        <v>130</v>
      </c>
      <c r="H83" s="102"/>
      <c r="I83" s="102"/>
      <c r="J83" s="84"/>
      <c r="K83" s="85"/>
      <c r="L83" s="87"/>
      <c r="N83" s="65"/>
    </row>
    <row r="84" spans="1:14" x14ac:dyDescent="0.25">
      <c r="A84" s="86" t="s">
        <v>47</v>
      </c>
      <c r="B84" s="85">
        <v>99</v>
      </c>
      <c r="C84" s="81">
        <v>10091971744</v>
      </c>
      <c r="D84" s="82" t="s">
        <v>107</v>
      </c>
      <c r="E84" s="80">
        <v>38145</v>
      </c>
      <c r="F84" s="83" t="s">
        <v>33</v>
      </c>
      <c r="G84" s="98" t="s">
        <v>58</v>
      </c>
      <c r="H84" s="102"/>
      <c r="I84" s="102"/>
      <c r="J84" s="84"/>
      <c r="K84" s="85"/>
      <c r="L84" s="87"/>
      <c r="N84" s="65"/>
    </row>
    <row r="85" spans="1:14" x14ac:dyDescent="0.25">
      <c r="A85" s="86" t="s">
        <v>47</v>
      </c>
      <c r="B85" s="85">
        <v>101</v>
      </c>
      <c r="C85" s="81">
        <v>10036044978</v>
      </c>
      <c r="D85" s="82" t="s">
        <v>79</v>
      </c>
      <c r="E85" s="80">
        <v>37133</v>
      </c>
      <c r="F85" s="83" t="s">
        <v>24</v>
      </c>
      <c r="G85" s="98" t="s">
        <v>58</v>
      </c>
      <c r="H85" s="102"/>
      <c r="I85" s="102"/>
      <c r="J85" s="84"/>
      <c r="K85" s="85"/>
      <c r="L85" s="87"/>
      <c r="N85" s="65"/>
    </row>
    <row r="86" spans="1:14" ht="14.4" thickBot="1" x14ac:dyDescent="0.3">
      <c r="A86" s="101" t="s">
        <v>47</v>
      </c>
      <c r="B86" s="89">
        <v>111</v>
      </c>
      <c r="C86" s="90">
        <v>10144700136</v>
      </c>
      <c r="D86" s="91" t="s">
        <v>150</v>
      </c>
      <c r="E86" s="92">
        <v>37406</v>
      </c>
      <c r="F86" s="93" t="s">
        <v>33</v>
      </c>
      <c r="G86" s="99" t="s">
        <v>146</v>
      </c>
      <c r="H86" s="146"/>
      <c r="I86" s="146"/>
      <c r="J86" s="94"/>
      <c r="K86" s="89"/>
      <c r="L86" s="95"/>
      <c r="N86" s="65"/>
    </row>
    <row r="87" spans="1:14" s="4" customFormat="1" ht="6.6" customHeight="1" thickTop="1" thickBot="1" x14ac:dyDescent="0.3">
      <c r="A87" s="57"/>
      <c r="B87" s="70"/>
      <c r="C87" s="58"/>
      <c r="D87" s="59"/>
      <c r="E87" s="62"/>
      <c r="F87" s="60"/>
      <c r="G87" s="65"/>
      <c r="H87" s="71"/>
      <c r="I87" s="71"/>
      <c r="J87" s="72"/>
      <c r="K87" s="57"/>
      <c r="L87" s="58"/>
      <c r="N87"/>
    </row>
    <row r="88" spans="1:14" ht="15" thickTop="1" x14ac:dyDescent="0.25">
      <c r="A88" s="133" t="s">
        <v>5</v>
      </c>
      <c r="B88" s="134"/>
      <c r="C88" s="134"/>
      <c r="D88" s="134"/>
      <c r="E88" s="134"/>
      <c r="F88" s="134"/>
      <c r="G88" s="134" t="s">
        <v>6</v>
      </c>
      <c r="H88" s="134"/>
      <c r="I88" s="134"/>
      <c r="J88" s="134"/>
      <c r="K88" s="134"/>
      <c r="L88" s="135"/>
      <c r="N88"/>
    </row>
    <row r="89" spans="1:14" x14ac:dyDescent="0.25">
      <c r="A89" s="66" t="s">
        <v>117</v>
      </c>
      <c r="B89" s="8"/>
      <c r="C89" s="75"/>
      <c r="D89" s="24"/>
      <c r="E89" s="45"/>
      <c r="F89" s="52"/>
      <c r="G89" s="33" t="s">
        <v>34</v>
      </c>
      <c r="H89" s="96">
        <v>19</v>
      </c>
      <c r="I89" s="45"/>
      <c r="J89" s="46"/>
      <c r="K89" s="43" t="s">
        <v>32</v>
      </c>
      <c r="L89" s="51">
        <f>COUNTIF(F23:F86,"ЗМС")</f>
        <v>0</v>
      </c>
      <c r="N89"/>
    </row>
    <row r="90" spans="1:14" x14ac:dyDescent="0.25">
      <c r="A90" s="66" t="s">
        <v>118</v>
      </c>
      <c r="B90" s="8"/>
      <c r="C90" s="76"/>
      <c r="D90" s="24"/>
      <c r="E90" s="53"/>
      <c r="F90" s="54"/>
      <c r="G90" s="34" t="s">
        <v>27</v>
      </c>
      <c r="H90" s="96">
        <f>H91+H96</f>
        <v>64</v>
      </c>
      <c r="I90" s="47"/>
      <c r="J90" s="48"/>
      <c r="K90" s="43" t="s">
        <v>21</v>
      </c>
      <c r="L90" s="51">
        <f>COUNTIF(F23:F86,"МСМК")</f>
        <v>7</v>
      </c>
      <c r="N90"/>
    </row>
    <row r="91" spans="1:14" x14ac:dyDescent="0.25">
      <c r="A91" s="66" t="s">
        <v>52</v>
      </c>
      <c r="B91" s="8"/>
      <c r="C91" s="36"/>
      <c r="D91" s="24"/>
      <c r="E91" s="53"/>
      <c r="F91" s="54"/>
      <c r="G91" s="34" t="s">
        <v>28</v>
      </c>
      <c r="H91" s="96">
        <f>H92+H93+H94+H95</f>
        <v>57</v>
      </c>
      <c r="I91" s="47"/>
      <c r="J91" s="48"/>
      <c r="K91" s="43" t="s">
        <v>24</v>
      </c>
      <c r="L91" s="51">
        <f>COUNTIF(F23:F86,"МС")</f>
        <v>37</v>
      </c>
      <c r="N91"/>
    </row>
    <row r="92" spans="1:14" x14ac:dyDescent="0.25">
      <c r="A92" s="66" t="s">
        <v>119</v>
      </c>
      <c r="B92" s="8"/>
      <c r="C92" s="36"/>
      <c r="D92" s="24"/>
      <c r="E92" s="53"/>
      <c r="F92" s="54"/>
      <c r="G92" s="34" t="s">
        <v>29</v>
      </c>
      <c r="H92" s="96">
        <f>COUNT(B23:B47)</f>
        <v>25</v>
      </c>
      <c r="I92" s="47"/>
      <c r="J92" s="48"/>
      <c r="K92" s="43" t="s">
        <v>33</v>
      </c>
      <c r="L92" s="51">
        <f>COUNTIF(F23:F86,"КМС")</f>
        <v>19</v>
      </c>
      <c r="N92"/>
    </row>
    <row r="93" spans="1:14" x14ac:dyDescent="0.25">
      <c r="A93" s="66"/>
      <c r="B93" s="8"/>
      <c r="C93" s="36"/>
      <c r="D93" s="24"/>
      <c r="E93" s="53"/>
      <c r="F93" s="54"/>
      <c r="G93" s="34" t="s">
        <v>42</v>
      </c>
      <c r="H93" s="96">
        <f>COUNTIF(A23:A106,"ЛИМ")</f>
        <v>0</v>
      </c>
      <c r="I93" s="47"/>
      <c r="J93" s="48"/>
      <c r="K93" s="43" t="s">
        <v>41</v>
      </c>
      <c r="L93" s="51">
        <f>COUNTIF(F23:F86,"1 СР")</f>
        <v>1</v>
      </c>
      <c r="N93"/>
    </row>
    <row r="94" spans="1:14" x14ac:dyDescent="0.25">
      <c r="A94" s="66"/>
      <c r="B94" s="8"/>
      <c r="C94" s="8"/>
      <c r="D94" s="24"/>
      <c r="E94" s="53"/>
      <c r="F94" s="54"/>
      <c r="G94" s="34" t="s">
        <v>30</v>
      </c>
      <c r="H94" s="96">
        <f>COUNTIF(A23:A106,"НФ")</f>
        <v>30</v>
      </c>
      <c r="I94" s="47"/>
      <c r="J94" s="48"/>
      <c r="K94" s="43" t="s">
        <v>46</v>
      </c>
      <c r="L94" s="51">
        <f>COUNTIF(F23:F86,"2 СР")</f>
        <v>0</v>
      </c>
      <c r="N94"/>
    </row>
    <row r="95" spans="1:14" x14ac:dyDescent="0.25">
      <c r="A95" s="66"/>
      <c r="B95" s="8"/>
      <c r="C95" s="8"/>
      <c r="D95" s="24"/>
      <c r="E95" s="53"/>
      <c r="F95" s="54"/>
      <c r="G95" s="34" t="s">
        <v>35</v>
      </c>
      <c r="H95" s="96">
        <f>COUNTIF(A23:A106,"ДСКВ")</f>
        <v>2</v>
      </c>
      <c r="I95" s="47"/>
      <c r="J95" s="48"/>
      <c r="K95" s="43" t="s">
        <v>50</v>
      </c>
      <c r="L95" s="51">
        <f>COUNTIF(F23:F86,"3 СР")</f>
        <v>0</v>
      </c>
      <c r="N95"/>
    </row>
    <row r="96" spans="1:14" x14ac:dyDescent="0.25">
      <c r="A96" s="66"/>
      <c r="B96" s="8"/>
      <c r="C96" s="8"/>
      <c r="D96" s="24"/>
      <c r="E96" s="55"/>
      <c r="F96" s="56"/>
      <c r="G96" s="34" t="s">
        <v>31</v>
      </c>
      <c r="H96" s="96">
        <f>COUNTIF(A23:A106,"НС")</f>
        <v>7</v>
      </c>
      <c r="I96" s="49"/>
      <c r="J96" s="50"/>
      <c r="K96" s="43"/>
      <c r="L96" s="35"/>
    </row>
    <row r="97" spans="1:15" ht="9.75" customHeight="1" x14ac:dyDescent="0.25">
      <c r="A97" s="53"/>
      <c r="L97" s="14"/>
    </row>
    <row r="98" spans="1:15" ht="15.6" x14ac:dyDescent="0.25">
      <c r="A98" s="136" t="s">
        <v>3</v>
      </c>
      <c r="B98" s="137"/>
      <c r="C98" s="137"/>
      <c r="D98" s="137"/>
      <c r="E98" s="137" t="s">
        <v>12</v>
      </c>
      <c r="F98" s="137"/>
      <c r="G98" s="137"/>
      <c r="H98" s="137"/>
      <c r="I98" s="137" t="s">
        <v>4</v>
      </c>
      <c r="J98" s="137"/>
      <c r="K98" s="137"/>
      <c r="L98" s="138"/>
    </row>
    <row r="99" spans="1:15" x14ac:dyDescent="0.25">
      <c r="A99" s="125"/>
      <c r="B99" s="108"/>
      <c r="C99" s="108"/>
      <c r="D99" s="108"/>
      <c r="E99" s="108"/>
      <c r="F99" s="139"/>
      <c r="G99" s="139"/>
      <c r="H99" s="139"/>
      <c r="I99" s="139"/>
      <c r="J99" s="139"/>
      <c r="K99" s="139"/>
      <c r="L99" s="140"/>
    </row>
    <row r="100" spans="1:15" x14ac:dyDescent="0.25">
      <c r="A100" s="78"/>
      <c r="D100" s="77"/>
      <c r="E100" s="77"/>
      <c r="F100" s="77"/>
      <c r="G100" s="77"/>
      <c r="H100" s="77"/>
      <c r="I100" s="77"/>
      <c r="J100" s="77"/>
      <c r="K100" s="77"/>
      <c r="L100" s="79"/>
    </row>
    <row r="101" spans="1:15" x14ac:dyDescent="0.25">
      <c r="A101" s="78"/>
      <c r="D101" s="77"/>
      <c r="E101" s="77"/>
      <c r="F101" s="77"/>
      <c r="G101" s="77"/>
      <c r="H101" s="77"/>
      <c r="I101" s="77"/>
      <c r="J101" s="77"/>
      <c r="K101" s="77"/>
      <c r="L101" s="79"/>
    </row>
    <row r="102" spans="1:15" x14ac:dyDescent="0.25">
      <c r="A102" s="125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26"/>
    </row>
    <row r="103" spans="1:15" x14ac:dyDescent="0.25">
      <c r="A103" s="125"/>
      <c r="B103" s="108"/>
      <c r="C103" s="108"/>
      <c r="D103" s="108"/>
      <c r="E103" s="108"/>
      <c r="F103" s="141"/>
      <c r="G103" s="141"/>
      <c r="H103" s="141"/>
      <c r="I103" s="141"/>
      <c r="J103" s="141"/>
      <c r="K103" s="141"/>
      <c r="L103" s="142"/>
    </row>
    <row r="104" spans="1:15" ht="16.2" thickBot="1" x14ac:dyDescent="0.3">
      <c r="A104" s="143"/>
      <c r="B104" s="144"/>
      <c r="C104" s="144"/>
      <c r="D104" s="144"/>
      <c r="E104" s="144" t="str">
        <f>G17</f>
        <v>Попова Е.В. (ВК, Воронежская область)</v>
      </c>
      <c r="F104" s="144"/>
      <c r="G104" s="144"/>
      <c r="H104" s="144"/>
      <c r="I104" s="144" t="str">
        <f>G18</f>
        <v>Азаров С.С. (ВК, Санкт-Петербург)</v>
      </c>
      <c r="J104" s="144"/>
      <c r="K104" s="144"/>
      <c r="L104" s="145"/>
    </row>
    <row r="105" spans="1:15" ht="14.4" thickTop="1" x14ac:dyDescent="0.25">
      <c r="A105" s="53"/>
    </row>
    <row r="106" spans="1:15" x14ac:dyDescent="0.25">
      <c r="A106" s="53"/>
    </row>
    <row r="107" spans="1:15" x14ac:dyDescent="0.25">
      <c r="A107" s="53"/>
    </row>
    <row r="108" spans="1:15" ht="15.6" x14ac:dyDescent="0.25">
      <c r="A108" s="53"/>
      <c r="B108" s="69"/>
    </row>
    <row r="109" spans="1:15" s="44" customFormat="1" x14ac:dyDescent="0.25">
      <c r="A109" s="53"/>
      <c r="B109" s="77"/>
      <c r="C109" s="77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</row>
    <row r="110" spans="1:15" s="44" customFormat="1" x14ac:dyDescent="0.25">
      <c r="A110" s="53"/>
      <c r="B110" s="77"/>
      <c r="C110" s="77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</row>
    <row r="111" spans="1:15" s="44" customFormat="1" x14ac:dyDescent="0.25">
      <c r="A111" s="53"/>
      <c r="B111" s="77"/>
      <c r="C111" s="77"/>
      <c r="D111" s="1"/>
      <c r="E111" s="1"/>
      <c r="F111" s="1"/>
      <c r="G111" s="1"/>
      <c r="H111" s="1"/>
      <c r="I111"/>
      <c r="K111" s="1"/>
      <c r="L111" s="1"/>
      <c r="M111" s="1"/>
      <c r="N111" s="1"/>
      <c r="O111" s="1"/>
    </row>
    <row r="112" spans="1:15" s="44" customFormat="1" x14ac:dyDescent="0.25">
      <c r="A112" s="53"/>
      <c r="B112" s="77"/>
      <c r="C112" s="77"/>
      <c r="D112" s="1"/>
      <c r="E112" s="1"/>
      <c r="F112" s="1"/>
      <c r="G112" s="1"/>
      <c r="H112" s="1"/>
      <c r="I112"/>
      <c r="K112" s="1"/>
      <c r="L112" s="1"/>
      <c r="M112" s="1"/>
      <c r="N112" s="1"/>
      <c r="O112" s="1"/>
    </row>
    <row r="113" spans="1:15" s="44" customFormat="1" x14ac:dyDescent="0.25">
      <c r="A113" s="53"/>
      <c r="B113" s="77"/>
      <c r="C113" s="77"/>
      <c r="D113" s="1"/>
      <c r="E113" s="1"/>
      <c r="F113" s="1"/>
      <c r="G113" s="1"/>
      <c r="H113" s="1"/>
      <c r="I113"/>
      <c r="K113" s="1"/>
      <c r="L113" s="1"/>
      <c r="M113" s="1"/>
      <c r="N113" s="1"/>
      <c r="O113" s="1"/>
    </row>
    <row r="114" spans="1:15" s="44" customFormat="1" x14ac:dyDescent="0.25">
      <c r="A114" s="53"/>
      <c r="B114" s="77"/>
      <c r="C114" s="77"/>
      <c r="D114" s="1"/>
      <c r="E114" s="1"/>
      <c r="F114" s="1"/>
      <c r="G114" s="1"/>
      <c r="H114" s="1"/>
      <c r="I114"/>
      <c r="K114" s="1"/>
      <c r="L114" s="1"/>
      <c r="M114" s="1"/>
      <c r="N114" s="1"/>
      <c r="O114" s="1"/>
    </row>
    <row r="115" spans="1:15" s="44" customFormat="1" x14ac:dyDescent="0.25">
      <c r="A115" s="53"/>
      <c r="B115" s="77"/>
      <c r="C115" s="77"/>
      <c r="D115" s="1"/>
      <c r="E115" s="1"/>
      <c r="F115" s="1"/>
      <c r="G115" s="1"/>
      <c r="H115" s="1"/>
      <c r="I115"/>
      <c r="K115" s="1"/>
      <c r="L115" s="1"/>
      <c r="M115" s="1"/>
      <c r="N115" s="1"/>
      <c r="O115" s="1"/>
    </row>
    <row r="116" spans="1:15" s="44" customFormat="1" x14ac:dyDescent="0.25">
      <c r="A116" s="53"/>
      <c r="B116" s="77"/>
      <c r="C116" s="77"/>
      <c r="D116" s="1"/>
      <c r="E116" s="1"/>
      <c r="F116" s="1"/>
      <c r="G116" s="1"/>
      <c r="H116" s="1"/>
      <c r="I116"/>
      <c r="K116" s="1"/>
      <c r="L116" s="1"/>
      <c r="M116" s="1"/>
      <c r="N116" s="1"/>
      <c r="O116" s="1"/>
    </row>
    <row r="117" spans="1:15" s="44" customFormat="1" x14ac:dyDescent="0.25">
      <c r="A117" s="53"/>
      <c r="B117" s="77"/>
      <c r="C117" s="77"/>
      <c r="D117" s="1"/>
      <c r="E117" s="1"/>
      <c r="F117" s="1"/>
      <c r="G117" s="1"/>
      <c r="H117" s="1"/>
      <c r="I117"/>
      <c r="K117" s="1"/>
      <c r="L117" s="1"/>
      <c r="M117" s="1"/>
      <c r="N117" s="1"/>
      <c r="O117" s="1"/>
    </row>
    <row r="118" spans="1:15" s="44" customFormat="1" x14ac:dyDescent="0.25">
      <c r="A118" s="53"/>
      <c r="B118" s="77"/>
      <c r="C118" s="77"/>
      <c r="D118" s="1"/>
      <c r="E118" s="1"/>
      <c r="F118" s="1"/>
      <c r="G118" s="1"/>
      <c r="H118" s="1"/>
      <c r="I118"/>
      <c r="K118" s="1"/>
      <c r="L118" s="1"/>
      <c r="M118" s="1"/>
      <c r="N118" s="1"/>
      <c r="O118" s="1"/>
    </row>
    <row r="119" spans="1:15" s="44" customFormat="1" x14ac:dyDescent="0.25">
      <c r="A119" s="53"/>
      <c r="B119" s="77"/>
      <c r="C119" s="77"/>
      <c r="D119" s="1"/>
      <c r="E119" s="1"/>
      <c r="F119" s="1"/>
      <c r="G119" s="1"/>
      <c r="H119" s="1"/>
      <c r="I119"/>
      <c r="K119" s="1"/>
      <c r="L119" s="1"/>
      <c r="M119" s="1"/>
      <c r="N119" s="1"/>
      <c r="O119" s="1"/>
    </row>
    <row r="120" spans="1:15" s="44" customFormat="1" x14ac:dyDescent="0.25">
      <c r="A120" s="53"/>
      <c r="B120" s="77"/>
      <c r="C120" s="77"/>
      <c r="D120" s="1"/>
      <c r="E120" s="1"/>
      <c r="F120" s="1"/>
      <c r="G120" s="1"/>
      <c r="H120" s="1"/>
      <c r="I120"/>
      <c r="K120" s="1"/>
      <c r="L120" s="1"/>
      <c r="M120" s="1"/>
      <c r="N120" s="1"/>
      <c r="O120" s="1"/>
    </row>
    <row r="121" spans="1:15" s="44" customFormat="1" x14ac:dyDescent="0.25">
      <c r="A121" s="53"/>
      <c r="B121" s="77"/>
      <c r="C121" s="77"/>
      <c r="D121" s="1"/>
      <c r="E121" s="1"/>
      <c r="F121" s="1"/>
      <c r="G121" s="1"/>
      <c r="H121" s="1"/>
      <c r="I121"/>
      <c r="K121" s="1"/>
      <c r="L121" s="1"/>
      <c r="M121" s="1"/>
      <c r="N121" s="1"/>
      <c r="O121" s="1"/>
    </row>
    <row r="122" spans="1:15" s="44" customFormat="1" x14ac:dyDescent="0.25">
      <c r="A122" s="53"/>
      <c r="B122" s="77"/>
      <c r="C122" s="77"/>
      <c r="D122" s="1"/>
      <c r="E122" s="1"/>
      <c r="F122" s="1"/>
      <c r="G122" s="1"/>
      <c r="H122" s="1"/>
      <c r="I122"/>
      <c r="K122" s="1"/>
      <c r="L122" s="1"/>
      <c r="M122" s="1"/>
      <c r="N122" s="1"/>
      <c r="O122" s="1"/>
    </row>
    <row r="123" spans="1:15" s="44" customFormat="1" x14ac:dyDescent="0.25">
      <c r="A123" s="53"/>
      <c r="B123" s="77"/>
      <c r="C123" s="77"/>
      <c r="D123" s="1"/>
      <c r="E123" s="1"/>
      <c r="F123" s="1"/>
      <c r="G123" s="1"/>
      <c r="H123" s="1"/>
      <c r="I123"/>
      <c r="K123" s="1"/>
      <c r="L123" s="1"/>
      <c r="M123" s="1"/>
      <c r="N123" s="1"/>
      <c r="O123" s="1"/>
    </row>
    <row r="124" spans="1:15" s="44" customFormat="1" x14ac:dyDescent="0.25">
      <c r="A124" s="53"/>
      <c r="B124" s="77"/>
      <c r="C124" s="77"/>
      <c r="D124" s="1"/>
      <c r="E124" s="1"/>
      <c r="F124" s="1"/>
      <c r="G124" s="1"/>
      <c r="H124" s="1"/>
      <c r="I124"/>
      <c r="K124" s="1"/>
      <c r="L124" s="1"/>
      <c r="M124" s="1"/>
      <c r="N124" s="1"/>
      <c r="O124" s="1"/>
    </row>
    <row r="125" spans="1:15" s="44" customFormat="1" x14ac:dyDescent="0.25">
      <c r="A125" s="53"/>
      <c r="B125" s="77"/>
      <c r="C125" s="77"/>
      <c r="D125" s="1"/>
      <c r="E125" s="1"/>
      <c r="F125" s="1"/>
      <c r="G125" s="1"/>
      <c r="H125" s="1"/>
      <c r="I125"/>
      <c r="K125" s="1"/>
      <c r="L125" s="1"/>
      <c r="M125" s="1"/>
      <c r="N125" s="1"/>
      <c r="O125" s="1"/>
    </row>
    <row r="126" spans="1:15" s="44" customFormat="1" x14ac:dyDescent="0.25">
      <c r="A126" s="53"/>
      <c r="B126" s="77"/>
      <c r="C126" s="77"/>
      <c r="D126" s="1"/>
      <c r="E126" s="1"/>
      <c r="F126" s="1"/>
      <c r="G126" s="1"/>
      <c r="H126" s="1"/>
      <c r="I126"/>
      <c r="K126" s="1"/>
      <c r="L126" s="1"/>
      <c r="M126" s="1"/>
      <c r="N126" s="1"/>
      <c r="O126" s="1"/>
    </row>
    <row r="127" spans="1:15" s="44" customFormat="1" x14ac:dyDescent="0.25">
      <c r="A127" s="53"/>
      <c r="B127" s="77"/>
      <c r="C127" s="77"/>
      <c r="D127" s="1"/>
      <c r="E127" s="1"/>
      <c r="F127" s="1"/>
      <c r="G127" s="1"/>
      <c r="H127" s="1"/>
      <c r="I127"/>
      <c r="K127" s="1"/>
      <c r="L127" s="1"/>
      <c r="M127" s="1"/>
      <c r="N127" s="1"/>
      <c r="O127" s="1"/>
    </row>
    <row r="128" spans="1:15" s="44" customFormat="1" x14ac:dyDescent="0.25">
      <c r="A128" s="53"/>
      <c r="B128" s="77"/>
      <c r="C128" s="77"/>
      <c r="D128" s="1"/>
      <c r="E128" s="1"/>
      <c r="F128" s="1"/>
      <c r="G128" s="1"/>
      <c r="H128" s="1"/>
      <c r="I128"/>
      <c r="K128" s="1"/>
      <c r="L128" s="1"/>
      <c r="M128" s="1"/>
      <c r="N128" s="1"/>
      <c r="O128" s="1"/>
    </row>
    <row r="129" spans="1:15" s="44" customFormat="1" x14ac:dyDescent="0.25">
      <c r="A129" s="53"/>
      <c r="B129" s="77"/>
      <c r="C129" s="77"/>
      <c r="D129" s="1"/>
      <c r="E129" s="1"/>
      <c r="F129" s="1"/>
      <c r="G129" s="1"/>
      <c r="H129" s="1"/>
      <c r="I129"/>
      <c r="K129" s="1"/>
      <c r="L129" s="1"/>
      <c r="M129" s="1"/>
      <c r="N129" s="1"/>
      <c r="O129" s="1"/>
    </row>
    <row r="130" spans="1:15" s="44" customFormat="1" x14ac:dyDescent="0.25">
      <c r="A130" s="53"/>
      <c r="B130" s="77"/>
      <c r="C130" s="77"/>
      <c r="D130" s="1"/>
      <c r="E130" s="1"/>
      <c r="F130" s="1"/>
      <c r="G130" s="1"/>
      <c r="H130" s="1"/>
      <c r="I130"/>
      <c r="K130" s="1"/>
      <c r="L130" s="1"/>
      <c r="M130" s="1"/>
      <c r="N130" s="1"/>
      <c r="O130" s="1"/>
    </row>
    <row r="131" spans="1:15" s="44" customFormat="1" x14ac:dyDescent="0.25">
      <c r="A131" s="53"/>
      <c r="B131" s="77"/>
      <c r="C131" s="77"/>
      <c r="D131" s="1"/>
      <c r="E131" s="1"/>
      <c r="F131" s="1"/>
      <c r="G131" s="1"/>
      <c r="H131" s="1"/>
      <c r="I131"/>
      <c r="K131" s="1"/>
      <c r="L131" s="1"/>
      <c r="M131" s="1"/>
      <c r="N131" s="1"/>
      <c r="O131" s="1"/>
    </row>
    <row r="132" spans="1:15" s="44" customFormat="1" x14ac:dyDescent="0.25">
      <c r="A132" s="53"/>
      <c r="B132" s="77"/>
      <c r="C132" s="77"/>
      <c r="D132" s="1"/>
      <c r="E132" s="1"/>
      <c r="F132" s="1"/>
      <c r="G132" s="1"/>
      <c r="H132" s="1"/>
      <c r="I132"/>
      <c r="K132" s="1"/>
      <c r="L132" s="1"/>
      <c r="M132" s="1"/>
      <c r="N132" s="1"/>
      <c r="O132" s="1"/>
    </row>
    <row r="133" spans="1:15" s="44" customFormat="1" x14ac:dyDescent="0.25">
      <c r="A133" s="53"/>
      <c r="B133" s="77"/>
      <c r="C133" s="77"/>
      <c r="D133" s="1"/>
      <c r="E133" s="1"/>
      <c r="F133" s="1"/>
      <c r="G133" s="1"/>
      <c r="H133" s="1"/>
      <c r="I133"/>
      <c r="K133" s="1"/>
      <c r="L133" s="1"/>
      <c r="M133" s="1"/>
      <c r="N133" s="1"/>
      <c r="O133" s="1"/>
    </row>
    <row r="134" spans="1:15" s="44" customFormat="1" x14ac:dyDescent="0.25">
      <c r="A134" s="53"/>
      <c r="B134" s="77"/>
      <c r="C134" s="77"/>
      <c r="D134" s="1"/>
      <c r="E134" s="1"/>
      <c r="F134" s="1"/>
      <c r="G134" s="1"/>
      <c r="H134" s="1"/>
      <c r="I134"/>
      <c r="K134" s="1"/>
      <c r="L134" s="1"/>
      <c r="M134" s="1"/>
      <c r="N134" s="1"/>
      <c r="O134" s="1"/>
    </row>
    <row r="135" spans="1:15" s="44" customFormat="1" x14ac:dyDescent="0.25">
      <c r="A135" s="53"/>
      <c r="B135" s="77"/>
      <c r="C135" s="77"/>
      <c r="D135" s="1"/>
      <c r="E135" s="1"/>
      <c r="F135" s="1"/>
      <c r="G135" s="1"/>
      <c r="H135" s="1"/>
      <c r="I135"/>
      <c r="K135" s="1"/>
      <c r="L135" s="1"/>
      <c r="M135" s="1"/>
      <c r="N135" s="1"/>
      <c r="O135" s="1"/>
    </row>
    <row r="136" spans="1:15" s="44" customFormat="1" x14ac:dyDescent="0.25">
      <c r="A136" s="53"/>
      <c r="B136" s="77"/>
      <c r="C136" s="77"/>
      <c r="D136" s="1"/>
      <c r="E136" s="1"/>
      <c r="F136" s="1"/>
      <c r="G136" s="1"/>
      <c r="H136" s="1"/>
      <c r="I136"/>
      <c r="K136" s="1"/>
      <c r="L136" s="1"/>
      <c r="M136" s="1"/>
      <c r="N136" s="1"/>
      <c r="O136" s="1"/>
    </row>
    <row r="137" spans="1:15" s="44" customFormat="1" x14ac:dyDescent="0.25">
      <c r="A137" s="53"/>
      <c r="B137" s="77"/>
      <c r="C137" s="77"/>
      <c r="D137" s="1"/>
      <c r="E137" s="1"/>
      <c r="F137" s="1"/>
      <c r="G137" s="1"/>
      <c r="H137" s="1"/>
      <c r="I137"/>
      <c r="K137" s="1"/>
      <c r="L137" s="1"/>
      <c r="M137" s="1"/>
      <c r="N137" s="1"/>
      <c r="O137" s="1"/>
    </row>
    <row r="138" spans="1:15" s="44" customFormat="1" x14ac:dyDescent="0.25">
      <c r="A138" s="1"/>
      <c r="B138" s="77"/>
      <c r="C138" s="77"/>
      <c r="D138" s="1"/>
      <c r="E138" s="1"/>
      <c r="F138" s="1"/>
      <c r="G138" s="1"/>
      <c r="H138" s="1"/>
      <c r="I138"/>
      <c r="K138" s="1"/>
      <c r="L138" s="1"/>
      <c r="M138" s="1"/>
      <c r="N138" s="1"/>
      <c r="O138" s="1"/>
    </row>
    <row r="139" spans="1:15" s="44" customFormat="1" x14ac:dyDescent="0.25">
      <c r="A139" s="1"/>
      <c r="B139" s="77"/>
      <c r="C139" s="77"/>
      <c r="D139" s="1"/>
      <c r="E139" s="1"/>
      <c r="F139" s="1"/>
      <c r="G139" s="1"/>
      <c r="H139" s="1"/>
      <c r="I139"/>
      <c r="K139" s="1"/>
      <c r="L139" s="1"/>
      <c r="M139" s="1"/>
      <c r="N139" s="1"/>
      <c r="O139" s="1"/>
    </row>
    <row r="140" spans="1:15" s="44" customFormat="1" x14ac:dyDescent="0.25">
      <c r="A140" s="1"/>
      <c r="B140" s="77"/>
      <c r="C140" s="77"/>
      <c r="D140" s="1"/>
      <c r="E140" s="1"/>
      <c r="F140" s="1"/>
      <c r="G140" s="1"/>
      <c r="H140" s="1"/>
      <c r="I140"/>
      <c r="K140" s="1"/>
      <c r="L140" s="1"/>
      <c r="M140" s="1"/>
      <c r="N140" s="1"/>
      <c r="O140" s="1"/>
    </row>
    <row r="141" spans="1:15" s="44" customFormat="1" x14ac:dyDescent="0.25">
      <c r="A141" s="1"/>
      <c r="B141" s="77"/>
      <c r="C141" s="77"/>
      <c r="D141" s="1"/>
      <c r="E141" s="1"/>
      <c r="F141" s="1"/>
      <c r="G141" s="1"/>
      <c r="H141" s="1"/>
      <c r="I141"/>
      <c r="K141" s="1"/>
      <c r="L141" s="1"/>
      <c r="M141" s="1"/>
      <c r="N141" s="1"/>
      <c r="O141" s="1"/>
    </row>
    <row r="142" spans="1:15" s="44" customFormat="1" x14ac:dyDescent="0.25">
      <c r="A142" s="1"/>
      <c r="B142" s="77"/>
      <c r="C142" s="77"/>
      <c r="D142" s="1"/>
      <c r="E142" s="1"/>
      <c r="F142" s="1"/>
      <c r="G142" s="1"/>
      <c r="H142" s="1"/>
      <c r="I142"/>
      <c r="K142" s="1"/>
      <c r="L142" s="1"/>
      <c r="M142" s="1"/>
      <c r="N142" s="1"/>
      <c r="O142" s="1"/>
    </row>
    <row r="143" spans="1:15" s="44" customFormat="1" x14ac:dyDescent="0.25">
      <c r="A143" s="1"/>
      <c r="B143" s="77"/>
      <c r="C143" s="77"/>
      <c r="D143" s="1"/>
      <c r="E143" s="1"/>
      <c r="F143" s="1"/>
      <c r="G143" s="1"/>
      <c r="H143" s="1"/>
      <c r="I143"/>
      <c r="K143" s="1"/>
      <c r="L143" s="1"/>
      <c r="M143" s="1"/>
      <c r="N143" s="1"/>
      <c r="O143" s="1"/>
    </row>
    <row r="144" spans="1:15" s="44" customFormat="1" x14ac:dyDescent="0.25">
      <c r="A144" s="1"/>
      <c r="B144" s="77"/>
      <c r="C144" s="77"/>
      <c r="D144" s="1"/>
      <c r="E144" s="1"/>
      <c r="F144" s="1"/>
      <c r="G144" s="1"/>
      <c r="H144" s="1"/>
      <c r="I144"/>
      <c r="K144" s="1"/>
      <c r="L144" s="1"/>
      <c r="M144" s="1"/>
      <c r="N144" s="1"/>
      <c r="O144" s="1"/>
    </row>
    <row r="145" spans="1:15" s="44" customFormat="1" x14ac:dyDescent="0.25">
      <c r="A145" s="1"/>
      <c r="B145" s="77"/>
      <c r="C145" s="77"/>
      <c r="D145" s="1"/>
      <c r="E145" s="1"/>
      <c r="F145" s="1"/>
      <c r="G145" s="1"/>
      <c r="H145" s="1"/>
      <c r="I145"/>
      <c r="K145" s="1"/>
      <c r="L145" s="1"/>
      <c r="M145" s="1"/>
      <c r="N145" s="1"/>
      <c r="O145" s="1"/>
    </row>
    <row r="146" spans="1:15" s="44" customFormat="1" x14ac:dyDescent="0.25">
      <c r="A146" s="1"/>
      <c r="B146" s="77"/>
      <c r="C146" s="77"/>
      <c r="D146" s="1"/>
      <c r="E146" s="1"/>
      <c r="F146" s="1"/>
      <c r="G146" s="1"/>
      <c r="H146" s="1"/>
      <c r="I146"/>
      <c r="K146" s="1"/>
      <c r="L146" s="1"/>
      <c r="M146" s="1"/>
      <c r="N146" s="1"/>
      <c r="O146" s="1"/>
    </row>
    <row r="147" spans="1:15" s="44" customFormat="1" x14ac:dyDescent="0.25">
      <c r="A147" s="1"/>
      <c r="B147" s="77"/>
      <c r="C147" s="77"/>
      <c r="D147" s="1"/>
      <c r="E147" s="1"/>
      <c r="F147" s="1"/>
      <c r="G147" s="1"/>
      <c r="H147" s="1"/>
      <c r="I147"/>
      <c r="K147" s="1"/>
      <c r="L147" s="1"/>
      <c r="M147" s="1"/>
      <c r="N147" s="1"/>
      <c r="O147" s="1"/>
    </row>
    <row r="148" spans="1:15" s="44" customFormat="1" x14ac:dyDescent="0.25">
      <c r="A148" s="1"/>
      <c r="B148" s="77"/>
      <c r="C148" s="77"/>
      <c r="D148" s="1"/>
      <c r="E148" s="1"/>
      <c r="F148" s="1"/>
      <c r="G148" s="1"/>
      <c r="H148" s="1"/>
      <c r="I148"/>
      <c r="K148" s="1"/>
      <c r="L148" s="1"/>
      <c r="M148" s="1"/>
      <c r="N148" s="1"/>
      <c r="O148" s="1"/>
    </row>
    <row r="149" spans="1:15" s="44" customFormat="1" x14ac:dyDescent="0.25">
      <c r="A149" s="1"/>
      <c r="B149" s="77"/>
      <c r="C149" s="77"/>
      <c r="D149" s="1"/>
      <c r="E149" s="1"/>
      <c r="F149" s="1"/>
      <c r="G149" s="1"/>
      <c r="H149" s="1"/>
      <c r="I149"/>
      <c r="K149" s="1"/>
      <c r="L149" s="1"/>
      <c r="M149" s="1"/>
      <c r="N149" s="1"/>
      <c r="O149" s="1"/>
    </row>
    <row r="150" spans="1:15" s="44" customFormat="1" x14ac:dyDescent="0.25">
      <c r="A150" s="1"/>
      <c r="B150" s="77"/>
      <c r="C150" s="77"/>
      <c r="D150" s="1"/>
      <c r="E150" s="1"/>
      <c r="F150" s="1"/>
      <c r="G150" s="1"/>
      <c r="H150" s="1"/>
      <c r="I150"/>
      <c r="K150" s="1"/>
      <c r="L150" s="1"/>
      <c r="M150" s="1"/>
      <c r="N150" s="1"/>
      <c r="O150" s="1"/>
    </row>
    <row r="151" spans="1:15" s="44" customFormat="1" x14ac:dyDescent="0.25">
      <c r="A151" s="1"/>
      <c r="B151" s="77"/>
      <c r="C151" s="77"/>
      <c r="D151" s="1"/>
      <c r="E151" s="1"/>
      <c r="F151" s="1"/>
      <c r="G151" s="1"/>
      <c r="H151" s="1"/>
      <c r="I151"/>
      <c r="K151" s="1"/>
      <c r="L151" s="1"/>
      <c r="M151" s="1"/>
      <c r="N151" s="1"/>
      <c r="O151" s="1"/>
    </row>
    <row r="152" spans="1:15" s="44" customFormat="1" x14ac:dyDescent="0.25">
      <c r="A152" s="1"/>
      <c r="B152" s="77"/>
      <c r="C152" s="77"/>
      <c r="D152" s="1"/>
      <c r="E152" s="1"/>
      <c r="F152" s="1"/>
      <c r="G152" s="1"/>
      <c r="H152" s="1"/>
      <c r="I152"/>
      <c r="K152" s="1"/>
      <c r="L152" s="1"/>
      <c r="M152" s="1"/>
      <c r="N152" s="1"/>
      <c r="O152" s="1"/>
    </row>
    <row r="153" spans="1:15" s="44" customFormat="1" x14ac:dyDescent="0.25">
      <c r="A153" s="1"/>
      <c r="B153" s="77"/>
      <c r="C153" s="77"/>
      <c r="D153" s="1"/>
      <c r="E153" s="1"/>
      <c r="F153" s="1"/>
      <c r="G153" s="1"/>
      <c r="H153" s="1"/>
      <c r="I153"/>
      <c r="K153" s="1"/>
      <c r="L153" s="1"/>
      <c r="M153" s="1"/>
      <c r="N153" s="1"/>
      <c r="O153" s="1"/>
    </row>
    <row r="154" spans="1:15" s="44" customFormat="1" x14ac:dyDescent="0.25">
      <c r="A154" s="1"/>
      <c r="B154" s="77"/>
      <c r="C154" s="77"/>
      <c r="D154" s="1"/>
      <c r="E154" s="1"/>
      <c r="F154" s="1"/>
      <c r="G154" s="1"/>
      <c r="H154" s="1"/>
      <c r="I154"/>
      <c r="K154" s="1"/>
      <c r="L154" s="1"/>
      <c r="M154" s="1"/>
      <c r="N154" s="1"/>
      <c r="O154" s="1"/>
    </row>
    <row r="155" spans="1:15" s="44" customFormat="1" x14ac:dyDescent="0.25">
      <c r="A155" s="1"/>
      <c r="B155" s="77"/>
      <c r="C155" s="77"/>
      <c r="D155" s="1"/>
      <c r="E155" s="1"/>
      <c r="F155" s="1"/>
      <c r="G155" s="1"/>
      <c r="H155" s="1"/>
      <c r="I155"/>
      <c r="K155" s="1"/>
      <c r="L155" s="1"/>
      <c r="M155" s="1"/>
      <c r="N155" s="1"/>
      <c r="O155" s="1"/>
    </row>
    <row r="156" spans="1:15" s="44" customFormat="1" x14ac:dyDescent="0.25">
      <c r="A156" s="1"/>
      <c r="B156" s="77"/>
      <c r="C156" s="77"/>
      <c r="D156" s="1"/>
      <c r="E156" s="1"/>
      <c r="F156" s="1"/>
      <c r="G156" s="1"/>
      <c r="H156" s="1"/>
      <c r="I156"/>
      <c r="K156" s="1"/>
      <c r="L156" s="1"/>
      <c r="M156" s="1"/>
      <c r="N156" s="1"/>
      <c r="O156" s="1"/>
    </row>
    <row r="157" spans="1:15" s="44" customFormat="1" x14ac:dyDescent="0.25">
      <c r="A157" s="1"/>
      <c r="B157" s="77"/>
      <c r="C157" s="77"/>
      <c r="D157" s="1"/>
      <c r="E157" s="1"/>
      <c r="F157" s="1"/>
      <c r="G157" s="1"/>
      <c r="H157" s="1"/>
      <c r="I157"/>
      <c r="K157" s="1"/>
      <c r="L157" s="1"/>
      <c r="M157" s="1"/>
      <c r="N157" s="1"/>
      <c r="O157" s="1"/>
    </row>
    <row r="158" spans="1:15" s="44" customFormat="1" x14ac:dyDescent="0.25">
      <c r="A158" s="1"/>
      <c r="B158" s="77"/>
      <c r="C158" s="77"/>
      <c r="D158" s="1"/>
      <c r="E158" s="1"/>
      <c r="F158" s="1"/>
      <c r="G158" s="1"/>
      <c r="H158" s="1"/>
      <c r="I158"/>
      <c r="K158" s="1"/>
      <c r="L158" s="1"/>
      <c r="M158" s="1"/>
      <c r="N158" s="1"/>
      <c r="O158" s="1"/>
    </row>
    <row r="159" spans="1:15" s="44" customFormat="1" x14ac:dyDescent="0.25">
      <c r="A159" s="1"/>
      <c r="B159" s="77"/>
      <c r="C159" s="77"/>
      <c r="D159" s="1"/>
      <c r="E159" s="1"/>
      <c r="F159" s="1"/>
      <c r="G159" s="1"/>
      <c r="H159" s="1"/>
      <c r="I159"/>
      <c r="K159" s="1"/>
      <c r="L159" s="1"/>
      <c r="M159" s="1"/>
      <c r="N159" s="1"/>
      <c r="O159" s="1"/>
    </row>
    <row r="160" spans="1:15" s="44" customFormat="1" x14ac:dyDescent="0.25">
      <c r="A160" s="1"/>
      <c r="B160" s="77"/>
      <c r="C160" s="77"/>
      <c r="D160" s="1"/>
      <c r="E160" s="1"/>
      <c r="F160" s="1"/>
      <c r="G160" s="1"/>
      <c r="H160" s="1"/>
      <c r="I160"/>
      <c r="K160" s="1"/>
      <c r="L160" s="1"/>
      <c r="M160" s="1"/>
      <c r="N160" s="1"/>
      <c r="O160" s="1"/>
    </row>
    <row r="161" spans="1:15" s="44" customFormat="1" x14ac:dyDescent="0.25">
      <c r="A161" s="1"/>
      <c r="B161" s="77"/>
      <c r="C161" s="77"/>
      <c r="D161" s="1"/>
      <c r="E161" s="1"/>
      <c r="F161" s="1"/>
      <c r="G161" s="1"/>
      <c r="H161" s="1"/>
      <c r="I161"/>
      <c r="K161" s="1"/>
      <c r="L161" s="1"/>
      <c r="M161" s="1"/>
      <c r="N161" s="1"/>
      <c r="O161" s="1"/>
    </row>
    <row r="162" spans="1:15" s="44" customFormat="1" x14ac:dyDescent="0.25">
      <c r="A162" s="1"/>
      <c r="B162" s="77"/>
      <c r="C162" s="77"/>
      <c r="D162" s="1"/>
      <c r="E162" s="1"/>
      <c r="F162" s="1"/>
      <c r="G162" s="1"/>
      <c r="H162" s="1"/>
      <c r="I162"/>
      <c r="K162" s="1"/>
      <c r="L162" s="1"/>
      <c r="M162" s="1"/>
      <c r="N162" s="1"/>
      <c r="O162" s="1"/>
    </row>
    <row r="163" spans="1:15" s="44" customFormat="1" x14ac:dyDescent="0.25">
      <c r="A163" s="1"/>
      <c r="B163" s="77"/>
      <c r="C163" s="77"/>
      <c r="D163" s="1"/>
      <c r="E163" s="1"/>
      <c r="F163" s="1"/>
      <c r="G163" s="1"/>
      <c r="H163" s="1"/>
      <c r="I163"/>
      <c r="K163" s="1"/>
      <c r="L163" s="1"/>
      <c r="M163" s="1"/>
      <c r="N163" s="1"/>
      <c r="O163" s="1"/>
    </row>
    <row r="164" spans="1:15" s="44" customFormat="1" x14ac:dyDescent="0.25">
      <c r="A164" s="1"/>
      <c r="B164" s="77"/>
      <c r="C164" s="77"/>
      <c r="D164" s="1"/>
      <c r="E164" s="1"/>
      <c r="F164" s="1"/>
      <c r="G164" s="1"/>
      <c r="H164" s="1"/>
      <c r="I164"/>
      <c r="K164" s="1"/>
      <c r="L164" s="1"/>
      <c r="M164" s="1"/>
      <c r="N164" s="1"/>
      <c r="O164" s="1"/>
    </row>
    <row r="165" spans="1:15" s="44" customFormat="1" x14ac:dyDescent="0.25">
      <c r="A165" s="1"/>
      <c r="B165" s="77"/>
      <c r="C165" s="77"/>
      <c r="D165" s="1"/>
      <c r="E165" s="1"/>
      <c r="F165" s="1"/>
      <c r="G165" s="1"/>
      <c r="H165" s="1"/>
      <c r="I165"/>
      <c r="K165" s="1"/>
      <c r="L165" s="1"/>
      <c r="M165" s="1"/>
      <c r="N165" s="1"/>
      <c r="O165" s="1"/>
    </row>
    <row r="166" spans="1:15" s="44" customFormat="1" x14ac:dyDescent="0.25">
      <c r="A166" s="1"/>
      <c r="B166" s="77"/>
      <c r="C166" s="77"/>
      <c r="D166" s="1"/>
      <c r="E166" s="1"/>
      <c r="F166" s="1"/>
      <c r="G166" s="1"/>
      <c r="H166" s="1"/>
      <c r="I166"/>
      <c r="K166" s="1"/>
      <c r="L166" s="1"/>
      <c r="M166" s="1"/>
      <c r="N166" s="1"/>
      <c r="O166" s="1"/>
    </row>
    <row r="167" spans="1:15" s="44" customFormat="1" x14ac:dyDescent="0.25">
      <c r="A167" s="1"/>
      <c r="B167" s="77"/>
      <c r="C167" s="77"/>
      <c r="D167" s="1"/>
      <c r="E167" s="1"/>
      <c r="F167" s="1"/>
      <c r="G167" s="1"/>
      <c r="H167" s="1"/>
      <c r="I167"/>
      <c r="K167" s="1"/>
      <c r="L167" s="1"/>
      <c r="M167" s="1"/>
      <c r="N167" s="1"/>
      <c r="O167" s="1"/>
    </row>
    <row r="168" spans="1:15" s="44" customFormat="1" x14ac:dyDescent="0.25">
      <c r="A168" s="1"/>
      <c r="B168" s="77"/>
      <c r="C168" s="77"/>
      <c r="D168" s="1"/>
      <c r="E168" s="1"/>
      <c r="F168" s="1"/>
      <c r="G168" s="1"/>
      <c r="H168" s="1"/>
      <c r="I168"/>
      <c r="K168" s="1"/>
      <c r="L168" s="1"/>
      <c r="M168" s="1"/>
      <c r="N168" s="1"/>
      <c r="O168" s="1"/>
    </row>
    <row r="169" spans="1:15" s="44" customFormat="1" x14ac:dyDescent="0.25">
      <c r="A169" s="1"/>
      <c r="B169" s="77"/>
      <c r="C169" s="77"/>
      <c r="D169" s="1"/>
      <c r="E169" s="1"/>
      <c r="F169" s="1"/>
      <c r="G169" s="1"/>
      <c r="H169" s="1"/>
      <c r="I169"/>
      <c r="K169" s="1"/>
      <c r="L169" s="1"/>
      <c r="M169" s="1"/>
      <c r="N169" s="1"/>
      <c r="O169" s="1"/>
    </row>
    <row r="170" spans="1:15" s="44" customFormat="1" x14ac:dyDescent="0.25">
      <c r="A170" s="1"/>
      <c r="B170" s="77"/>
      <c r="C170" s="77"/>
      <c r="D170" s="1"/>
      <c r="E170" s="1"/>
      <c r="F170" s="1"/>
      <c r="G170" s="1"/>
      <c r="H170" s="1"/>
      <c r="I170"/>
      <c r="K170" s="1"/>
      <c r="L170" s="1"/>
      <c r="M170" s="1"/>
      <c r="N170" s="1"/>
      <c r="O170" s="1"/>
    </row>
    <row r="171" spans="1:15" s="44" customFormat="1" x14ac:dyDescent="0.25">
      <c r="A171" s="1"/>
      <c r="B171" s="77"/>
      <c r="C171" s="77"/>
      <c r="D171" s="1"/>
      <c r="E171" s="1"/>
      <c r="F171" s="1"/>
      <c r="G171" s="1"/>
      <c r="H171" s="1"/>
      <c r="I171"/>
      <c r="K171" s="1"/>
      <c r="L171" s="1"/>
      <c r="M171" s="1"/>
      <c r="N171" s="1"/>
      <c r="O171" s="1"/>
    </row>
    <row r="172" spans="1:15" s="44" customFormat="1" x14ac:dyDescent="0.25">
      <c r="A172" s="1"/>
      <c r="B172" s="77"/>
      <c r="C172" s="77"/>
      <c r="D172" s="1"/>
      <c r="E172" s="1"/>
      <c r="F172" s="1"/>
      <c r="G172" s="1"/>
      <c r="H172" s="1"/>
      <c r="I172"/>
      <c r="K172" s="1"/>
      <c r="L172" s="1"/>
      <c r="M172" s="1"/>
      <c r="N172" s="1"/>
      <c r="O172" s="1"/>
    </row>
    <row r="173" spans="1:15" s="44" customFormat="1" x14ac:dyDescent="0.25">
      <c r="A173" s="1"/>
      <c r="B173" s="77"/>
      <c r="C173" s="77"/>
      <c r="D173" s="1"/>
      <c r="E173" s="1"/>
      <c r="F173" s="1"/>
      <c r="G173" s="1"/>
      <c r="H173" s="1"/>
      <c r="I173"/>
      <c r="K173" s="1"/>
      <c r="L173" s="1"/>
      <c r="M173" s="1"/>
      <c r="N173" s="1"/>
      <c r="O173" s="1"/>
    </row>
    <row r="174" spans="1:15" s="44" customFormat="1" x14ac:dyDescent="0.25">
      <c r="A174" s="1"/>
      <c r="B174" s="77"/>
      <c r="C174" s="77"/>
      <c r="D174" s="1"/>
      <c r="E174" s="1"/>
      <c r="F174" s="1"/>
      <c r="G174" s="1"/>
      <c r="H174" s="1"/>
      <c r="I174"/>
      <c r="K174" s="1"/>
      <c r="L174" s="1"/>
      <c r="M174" s="1"/>
      <c r="N174" s="1"/>
      <c r="O174" s="1"/>
    </row>
    <row r="175" spans="1:15" s="44" customFormat="1" x14ac:dyDescent="0.25">
      <c r="A175" s="1"/>
      <c r="B175" s="77"/>
      <c r="C175" s="77"/>
      <c r="D175" s="1"/>
      <c r="E175" s="1"/>
      <c r="F175" s="1"/>
      <c r="G175" s="1"/>
      <c r="H175" s="1"/>
      <c r="I175"/>
      <c r="K175" s="1"/>
      <c r="L175" s="1"/>
      <c r="M175" s="1"/>
      <c r="N175" s="1"/>
      <c r="O175" s="1"/>
    </row>
    <row r="176" spans="1:15" s="44" customFormat="1" x14ac:dyDescent="0.25">
      <c r="A176" s="1"/>
      <c r="B176" s="77"/>
      <c r="C176" s="77"/>
      <c r="D176" s="1"/>
      <c r="E176" s="1"/>
      <c r="F176" s="1"/>
      <c r="G176" s="1"/>
      <c r="H176" s="1"/>
      <c r="I176"/>
      <c r="K176" s="1"/>
      <c r="L176" s="1"/>
      <c r="M176" s="1"/>
      <c r="N176" s="1"/>
      <c r="O176" s="1"/>
    </row>
    <row r="177" spans="1:15" s="44" customFormat="1" x14ac:dyDescent="0.25">
      <c r="A177" s="1"/>
      <c r="B177" s="77"/>
      <c r="C177" s="77"/>
      <c r="D177" s="1"/>
      <c r="E177" s="1"/>
      <c r="F177" s="1"/>
      <c r="G177" s="1"/>
      <c r="H177" s="1"/>
      <c r="I177"/>
      <c r="K177" s="1"/>
      <c r="L177" s="1"/>
      <c r="M177" s="1"/>
      <c r="N177" s="1"/>
      <c r="O177" s="1"/>
    </row>
    <row r="178" spans="1:15" s="44" customFormat="1" x14ac:dyDescent="0.25">
      <c r="A178" s="1"/>
      <c r="B178" s="77"/>
      <c r="C178" s="77"/>
      <c r="D178" s="1"/>
      <c r="E178" s="1"/>
      <c r="F178" s="1"/>
      <c r="G178" s="1"/>
      <c r="H178" s="1"/>
      <c r="I178"/>
      <c r="K178" s="1"/>
      <c r="L178" s="1"/>
      <c r="M178" s="1"/>
      <c r="N178" s="1"/>
      <c r="O178" s="1"/>
    </row>
    <row r="179" spans="1:15" s="44" customFormat="1" x14ac:dyDescent="0.25">
      <c r="A179" s="1"/>
      <c r="B179" s="77"/>
      <c r="C179" s="77"/>
      <c r="D179" s="1"/>
      <c r="E179" s="1"/>
      <c r="F179" s="1"/>
      <c r="G179" s="1"/>
      <c r="H179" s="1"/>
      <c r="I179"/>
      <c r="K179" s="1"/>
      <c r="L179" s="1"/>
      <c r="M179" s="1"/>
      <c r="N179" s="1"/>
      <c r="O179" s="1"/>
    </row>
    <row r="180" spans="1:15" s="44" customFormat="1" x14ac:dyDescent="0.25">
      <c r="A180" s="1"/>
      <c r="B180" s="77"/>
      <c r="C180" s="77"/>
      <c r="D180" s="1"/>
      <c r="E180" s="1"/>
      <c r="F180" s="1"/>
      <c r="G180" s="1"/>
      <c r="H180" s="1"/>
      <c r="I180"/>
      <c r="K180" s="1"/>
      <c r="L180" s="1"/>
      <c r="M180" s="1"/>
      <c r="N180" s="1"/>
      <c r="O180" s="1"/>
    </row>
    <row r="181" spans="1:15" s="44" customFormat="1" x14ac:dyDescent="0.25">
      <c r="A181" s="1"/>
      <c r="B181" s="77"/>
      <c r="C181" s="77"/>
      <c r="D181" s="1"/>
      <c r="E181" s="1"/>
      <c r="F181" s="1"/>
      <c r="G181" s="1"/>
      <c r="H181" s="1"/>
      <c r="I181"/>
      <c r="K181" s="1"/>
      <c r="L181" s="1"/>
      <c r="M181" s="1"/>
      <c r="N181" s="1"/>
      <c r="O181" s="1"/>
    </row>
    <row r="182" spans="1:15" s="44" customFormat="1" x14ac:dyDescent="0.25">
      <c r="A182" s="1"/>
      <c r="B182" s="77"/>
      <c r="C182" s="77"/>
      <c r="D182" s="1"/>
      <c r="E182" s="1"/>
      <c r="F182" s="1"/>
      <c r="G182" s="1"/>
      <c r="H182" s="1"/>
      <c r="I182"/>
      <c r="K182" s="1"/>
      <c r="L182" s="1"/>
      <c r="M182" s="1"/>
      <c r="N182" s="1"/>
      <c r="O182" s="1"/>
    </row>
    <row r="183" spans="1:15" s="44" customFormat="1" x14ac:dyDescent="0.25">
      <c r="A183" s="1"/>
      <c r="B183" s="77"/>
      <c r="C183" s="77"/>
      <c r="D183" s="1"/>
      <c r="E183" s="1"/>
      <c r="F183" s="1"/>
      <c r="G183" s="1"/>
      <c r="H183" s="1"/>
      <c r="I183"/>
      <c r="K183" s="1"/>
      <c r="L183" s="1"/>
      <c r="M183" s="1"/>
      <c r="N183" s="1"/>
      <c r="O183" s="1"/>
    </row>
    <row r="184" spans="1:15" s="44" customFormat="1" x14ac:dyDescent="0.25">
      <c r="A184" s="1"/>
      <c r="B184" s="77"/>
      <c r="C184" s="77"/>
      <c r="D184" s="1"/>
      <c r="E184" s="1"/>
      <c r="F184" s="1"/>
      <c r="G184" s="1"/>
      <c r="H184" s="1"/>
      <c r="I184"/>
      <c r="K184" s="1"/>
      <c r="L184" s="1"/>
      <c r="M184" s="1"/>
      <c r="N184" s="1"/>
      <c r="O184" s="1"/>
    </row>
  </sheetData>
  <mergeCells count="39">
    <mergeCell ref="A103:E103"/>
    <mergeCell ref="F103:L103"/>
    <mergeCell ref="A104:D104"/>
    <mergeCell ref="E104:H104"/>
    <mergeCell ref="I104:L104"/>
    <mergeCell ref="A102:E102"/>
    <mergeCell ref="F102:L102"/>
    <mergeCell ref="H21:H22"/>
    <mergeCell ref="I21:I22"/>
    <mergeCell ref="J21:J22"/>
    <mergeCell ref="K21:K22"/>
    <mergeCell ref="L21:L22"/>
    <mergeCell ref="A88:F88"/>
    <mergeCell ref="G88:L88"/>
    <mergeCell ref="A98:D98"/>
    <mergeCell ref="E98:H98"/>
    <mergeCell ref="I98:L98"/>
    <mergeCell ref="A99:E99"/>
    <mergeCell ref="F99:L99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:B84 B87:B1048576">
    <cfRule type="duplicateValues" dxfId="8" priority="4"/>
  </conditionalFormatting>
  <conditionalFormatting sqref="B2">
    <cfRule type="duplicateValues" dxfId="7" priority="7"/>
  </conditionalFormatting>
  <conditionalFormatting sqref="B3">
    <cfRule type="duplicateValues" dxfId="6" priority="6"/>
  </conditionalFormatting>
  <conditionalFormatting sqref="B4">
    <cfRule type="duplicateValues" dxfId="5" priority="5"/>
  </conditionalFormatting>
  <conditionalFormatting sqref="B88:B1048576 B1 B6:B7 B9:B11 B13:B84">
    <cfRule type="duplicateValues" dxfId="4" priority="8"/>
  </conditionalFormatting>
  <conditionalFormatting sqref="B23:B84">
    <cfRule type="duplicateValues" dxfId="3" priority="1454"/>
  </conditionalFormatting>
  <conditionalFormatting sqref="B85:B86">
    <cfRule type="duplicateValues" dxfId="2" priority="1"/>
  </conditionalFormatting>
  <conditionalFormatting sqref="B85:B86">
    <cfRule type="duplicateValues" dxfId="1" priority="2"/>
  </conditionalFormatting>
  <conditionalFormatting sqref="B85:B86">
    <cfRule type="duplicateValues" dxfId="0" priority="3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гонка</vt:lpstr>
      <vt:lpstr>'групп гонка'!Заголовки_для_печати</vt:lpstr>
      <vt:lpstr>'групп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2023-04-19T12:39:51Z</cp:lastPrinted>
  <dcterms:created xsi:type="dcterms:W3CDTF">1996-10-08T23:32:33Z</dcterms:created>
  <dcterms:modified xsi:type="dcterms:W3CDTF">2023-10-05T11:39:13Z</dcterms:modified>
</cp:coreProperties>
</file>