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sty\OneDrive\Рабочий стол\Гран При Тулы 25-29.05.2024\на платформу\"/>
    </mc:Choice>
  </mc:AlternateContent>
  <xr:revisionPtr revIDLastSave="0" documentId="8_{D3148887-EDD5-40D5-B617-C4CD131240C5}" xr6:coauthVersionLast="47" xr6:coauthVersionMax="47" xr10:uidLastSave="{00000000-0000-0000-0000-000000000000}"/>
  <bookViews>
    <workbookView xWindow="-108" yWindow="-108" windowWidth="23256" windowHeight="12456" xr2:uid="{5D95A00A-D29E-4701-BB1A-964F5057D51C}"/>
  </bookViews>
  <sheets>
    <sheet name="гонка по очкам жен" sheetId="1" r:id="rId1"/>
  </sheets>
  <externalReferences>
    <externalReference r:id="rId2"/>
  </externalReferences>
  <definedNames>
    <definedName name="_xlnm._FilterDatabase" localSheetId="0" hidden="1">'гонка по очкам жен'!$B$23:$Y$43</definedName>
    <definedName name="_xlnm.Print_Area" localSheetId="0">'гонка по очкам жен'!$A$1:$Y$70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7" i="1" l="1"/>
  <c r="H67" i="1"/>
  <c r="E67" i="1"/>
  <c r="A67" i="1"/>
  <c r="H59" i="1"/>
  <c r="H58" i="1"/>
  <c r="K57" i="1"/>
  <c r="H57" i="1"/>
  <c r="H56" i="1"/>
  <c r="W44" i="1"/>
  <c r="F44" i="1"/>
  <c r="E44" i="1"/>
  <c r="D44" i="1"/>
  <c r="C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K55" i="1"/>
  <c r="H14" i="1"/>
  <c r="H55" i="1" l="1"/>
  <c r="H54" i="1" s="1"/>
  <c r="K56" i="1"/>
  <c r="K59" i="1"/>
  <c r="K58" i="1"/>
  <c r="K53" i="1"/>
  <c r="K54" i="1"/>
</calcChain>
</file>

<file path=xl/sharedStrings.xml><?xml version="1.0" encoding="utf-8"?>
<sst xmlns="http://schemas.openxmlformats.org/spreadsheetml/2006/main" count="137" uniqueCount="99">
  <si>
    <t>Министерство спорта Российской федерации</t>
  </si>
  <si>
    <t>Федерация велосипедного спорта России</t>
  </si>
  <si>
    <t>Министерство спорта Тульской области</t>
  </si>
  <si>
    <t/>
  </si>
  <si>
    <t>МЕЖДУНАРОДНЫЕ СОРЕВНОВАНИЯ</t>
  </si>
  <si>
    <t>"ГРАН-ПРИ ТУЛЫ"</t>
  </si>
  <si>
    <t>ИТОГОВЫЙ ПРОТОКОЛ</t>
  </si>
  <si>
    <t>трек - гонка по очкам</t>
  </si>
  <si>
    <t>Женщины</t>
  </si>
  <si>
    <t>МЕСТО ПРОВЕДЕНИЯ: г. Тула</t>
  </si>
  <si>
    <t>Время гонки:</t>
  </si>
  <si>
    <t>№ ВРВС: 0080311811Я</t>
  </si>
  <si>
    <t>ДАТА ПРОВЕДЕНИЯ: 28 Мая 2024 года</t>
  </si>
  <si>
    <t>Ср.ск.:</t>
  </si>
  <si>
    <t>№ ЕКП 2024: 2008710016013806</t>
  </si>
  <si>
    <t>ИНФОРМАЦИЯ О ЖЮРИ И ГСК СОРЕВНОВАНИЙ:</t>
  </si>
  <si>
    <t>ТЕХНИЧЕСКИЕ ДАННЫЕ ТРАССЫ:</t>
  </si>
  <si>
    <t>ТЕХНИЧЕСКИЙ ДЕЛЕГАТ ФВСР:</t>
  </si>
  <si>
    <t>Денисенко С.А. (Москва)</t>
  </si>
  <si>
    <t>НАЗВАНИЕ ТРАССЫ / РЕГ. НОМЕР:  велотрек "Арсенал" г.Тула</t>
  </si>
  <si>
    <t>ГЛАВНЫЙ СУДЬЯ:</t>
  </si>
  <si>
    <t>Афанасьева Е.А. (ВК, Свердловская область)</t>
  </si>
  <si>
    <t>ПОКРЫТИЕ ТРЕКА: цемент</t>
  </si>
  <si>
    <t>ГЛАВНЫЙ СЕКРЕТАРЬ:</t>
  </si>
  <si>
    <t>Валова А.С. (ВК, Санкт-Петербург)</t>
  </si>
  <si>
    <t>ДЛИНА ТРЕКА: 333 м</t>
  </si>
  <si>
    <t>СУДЬЯ НА ФИНИШЕ:</t>
  </si>
  <si>
    <t>Гниденко В.Н. (ВК, Тульская область)</t>
  </si>
  <si>
    <t>ДИСТАНЦИЯ: ДЛИНА КРУГА/КРУГОВ</t>
  </si>
  <si>
    <t>333/60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</si>
  <si>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</si>
  <si>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</si>
  <si>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</si>
  <si>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</si>
  <si>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</si>
  <si>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</si>
  <si>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</si>
  <si>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ОЧКИ НА ПРОМЕЖУТОЧНЫХ ФИНИШАХ</t>
  </si>
  <si>
    <t>МЕСТО НА ФИНИШЕ</t>
  </si>
  <si>
    <t>ПРЕМИЯ ЗА КРУГИ</t>
  </si>
  <si>
    <t>ОЧКИ</t>
  </si>
  <si>
    <t>ВЫПОЛНЕНИЕ НТУ ЕВСК</t>
  </si>
  <si>
    <t>ПРИМЕЧАНИЕ</t>
  </si>
  <si>
    <t>+ ЗА КРУГ</t>
  </si>
  <si>
    <t>- ЗА КРУГ</t>
  </si>
  <si>
    <t>снята</t>
  </si>
  <si>
    <t>ПОГОДНЫЕ УСЛОВИЯ</t>
  </si>
  <si>
    <t>СТАТИСТИКА ГОНКИ</t>
  </si>
  <si>
    <t>Температура: +21</t>
  </si>
  <si>
    <t>Субъектов РФ</t>
  </si>
  <si>
    <t>ЗМС</t>
  </si>
  <si>
    <t>Влажность: 53 %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</si>
  <si>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</si>
  <si>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</si>
  <si>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</si>
  <si>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</si>
  <si>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</si>
  <si>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</si>
  <si>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</si>
  <si>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</si>
  <si>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</si>
  <si>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</si>
  <si>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</si>
  <si>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</si>
  <si>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</si>
  <si>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</si>
  <si>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</si>
  <si>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</si>
  <si>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Хатунцева Гульназ</t>
  </si>
  <si>
    <t>Тульская область, Воронежская область</t>
  </si>
  <si>
    <t>Иванцова Мария</t>
  </si>
  <si>
    <t>Омская область, Новосибирская область</t>
  </si>
  <si>
    <t>Аверина Мария</t>
  </si>
  <si>
    <t>Тульская область</t>
  </si>
  <si>
    <t>Степанова Дарья</t>
  </si>
  <si>
    <t>Голяева Валерия</t>
  </si>
  <si>
    <t>Москва</t>
  </si>
  <si>
    <t>Климова Диана</t>
  </si>
  <si>
    <t>Тульская область, Тюменская область</t>
  </si>
  <si>
    <t>Фролова Наталья</t>
  </si>
  <si>
    <t>Ростовцева Мария</t>
  </si>
  <si>
    <t>Изотова Анна</t>
  </si>
  <si>
    <t>Малькова Татьяна</t>
  </si>
  <si>
    <t>Мурзина Ирина</t>
  </si>
  <si>
    <t>Флоринская Яна</t>
  </si>
  <si>
    <t>Абасова Наталья</t>
  </si>
  <si>
    <t>Московская область</t>
  </si>
  <si>
    <t>Гергель Анастасия</t>
  </si>
  <si>
    <t>Омская область</t>
  </si>
  <si>
    <t>Вальковская Татьяна</t>
  </si>
  <si>
    <t>Юрченко Александра</t>
  </si>
  <si>
    <t>Краюшникова Дарья</t>
  </si>
  <si>
    <t>Свердловская область</t>
  </si>
  <si>
    <t>Мелихова Алина</t>
  </si>
  <si>
    <t>Ростовская область</t>
  </si>
  <si>
    <t>Володина Софья</t>
  </si>
  <si>
    <t>Ростовская область, Тульская область</t>
  </si>
  <si>
    <t>Карпова Ксения</t>
  </si>
  <si>
    <t>НФ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</si>
</sst>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:ss.000"/>
    <numFmt numFmtId="165" formatCode="h:mm:ss.00"/>
    <numFmt numFmtId="166" formatCode="yyyy"/>
  </numFmts>
  <fonts count="16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1" fillId="0" borderId="0"/>
    <xf numFmtId="0" fontId="10" fillId="0" borderId="0"/>
    <xf numFmtId="0" fontId="11" fillId="0" borderId="0"/>
    <xf numFmtId="0" fontId="10" fillId="0" borderId="0"/>
  </cellStyleXfs>
  <cellXfs count="18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164" fontId="8" fillId="0" borderId="11" xfId="0" applyNumberFormat="1" applyFont="1" applyBorder="1" applyAlignment="1">
      <alignment horizontal="left" vertical="center"/>
    </xf>
    <xf numFmtId="164" fontId="8" fillId="0" borderId="11" xfId="0" applyNumberFormat="1" applyFont="1" applyBorder="1" applyAlignment="1">
      <alignment vertical="center"/>
    </xf>
    <xf numFmtId="1" fontId="2" fillId="2" borderId="11" xfId="0" applyNumberFormat="1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left"/>
    </xf>
    <xf numFmtId="2" fontId="8" fillId="0" borderId="8" xfId="0" applyNumberFormat="1" applyFont="1" applyBorder="1"/>
    <xf numFmtId="0" fontId="9" fillId="0" borderId="8" xfId="0" applyFont="1" applyBorder="1" applyAlignment="1">
      <alignment vertical="center"/>
    </xf>
    <xf numFmtId="1" fontId="2" fillId="2" borderId="8" xfId="0" applyNumberFormat="1" applyFont="1" applyFill="1" applyBorder="1" applyAlignment="1">
      <alignment horizontal="center" vertical="center"/>
    </xf>
    <xf numFmtId="165" fontId="2" fillId="2" borderId="8" xfId="0" applyNumberFormat="1" applyFont="1" applyFill="1" applyBorder="1" applyAlignment="1">
      <alignment horizontal="center" vertical="center"/>
    </xf>
    <xf numFmtId="165" fontId="2" fillId="0" borderId="8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14" xfId="0" applyNumberFormat="1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left" vertical="center"/>
    </xf>
    <xf numFmtId="165" fontId="4" fillId="0" borderId="14" xfId="0" applyNumberFormat="1" applyFont="1" applyBorder="1" applyAlignment="1">
      <alignment horizontal="left" vertical="center"/>
    </xf>
    <xf numFmtId="165" fontId="4" fillId="0" borderId="17" xfId="0" applyNumberFormat="1" applyFont="1" applyBorder="1" applyAlignment="1">
      <alignment horizontal="left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4" fontId="2" fillId="0" borderId="18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left" vertical="center"/>
    </xf>
    <xf numFmtId="1" fontId="4" fillId="0" borderId="14" xfId="0" applyNumberFormat="1" applyFont="1" applyBorder="1" applyAlignment="1">
      <alignment horizontal="left" vertical="center"/>
    </xf>
    <xf numFmtId="165" fontId="4" fillId="0" borderId="14" xfId="0" applyNumberFormat="1" applyFont="1" applyBorder="1" applyAlignment="1">
      <alignment horizontal="left" vertical="center"/>
    </xf>
    <xf numFmtId="165" fontId="2" fillId="0" borderId="14" xfId="0" applyNumberFormat="1" applyFont="1" applyBorder="1" applyAlignment="1">
      <alignment vertical="center"/>
    </xf>
    <xf numFmtId="0" fontId="10" fillId="0" borderId="0" xfId="0" applyFont="1"/>
    <xf numFmtId="49" fontId="2" fillId="0" borderId="1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4" fontId="2" fillId="0" borderId="2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 wrapText="1"/>
    </xf>
    <xf numFmtId="14" fontId="4" fillId="3" borderId="23" xfId="1" applyNumberFormat="1" applyFont="1" applyFill="1" applyBorder="1" applyAlignment="1">
      <alignment horizontal="center" vertical="center" wrapText="1"/>
    </xf>
    <xf numFmtId="1" fontId="4" fillId="3" borderId="23" xfId="0" applyNumberFormat="1" applyFont="1" applyFill="1" applyBorder="1" applyAlignment="1">
      <alignment horizontal="center" vertical="center"/>
    </xf>
    <xf numFmtId="1" fontId="4" fillId="3" borderId="23" xfId="1" applyNumberFormat="1" applyFont="1" applyFill="1" applyBorder="1" applyAlignment="1">
      <alignment horizontal="center" vertical="center" wrapText="1"/>
    </xf>
    <xf numFmtId="165" fontId="4" fillId="3" borderId="23" xfId="1" applyNumberFormat="1" applyFont="1" applyFill="1" applyBorder="1" applyAlignment="1">
      <alignment horizontal="center" vertical="center" wrapText="1"/>
    </xf>
    <xf numFmtId="2" fontId="4" fillId="3" borderId="23" xfId="1" applyNumberFormat="1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center" wrapText="1"/>
    </xf>
    <xf numFmtId="14" fontId="4" fillId="3" borderId="26" xfId="1" applyNumberFormat="1" applyFont="1" applyFill="1" applyBorder="1" applyAlignment="1">
      <alignment horizontal="center" vertical="center" wrapText="1"/>
    </xf>
    <xf numFmtId="1" fontId="4" fillId="3" borderId="26" xfId="0" applyNumberFormat="1" applyFont="1" applyFill="1" applyBorder="1" applyAlignment="1">
      <alignment horizontal="center" vertical="center"/>
    </xf>
    <xf numFmtId="1" fontId="4" fillId="3" borderId="26" xfId="1" applyNumberFormat="1" applyFont="1" applyFill="1" applyBorder="1" applyAlignment="1">
      <alignment horizontal="center" vertical="center" wrapText="1"/>
    </xf>
    <xf numFmtId="49" fontId="4" fillId="3" borderId="26" xfId="1" applyNumberFormat="1" applyFont="1" applyFill="1" applyBorder="1" applyAlignment="1">
      <alignment horizontal="center" vertical="center" wrapText="1"/>
    </xf>
    <xf numFmtId="2" fontId="4" fillId="3" borderId="26" xfId="1" applyNumberFormat="1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center" wrapText="1"/>
    </xf>
    <xf numFmtId="14" fontId="4" fillId="3" borderId="26" xfId="1" applyNumberFormat="1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/>
    </xf>
    <xf numFmtId="1" fontId="4" fillId="3" borderId="26" xfId="1" applyNumberFormat="1" applyFont="1" applyFill="1" applyBorder="1" applyAlignment="1">
      <alignment horizontal="center" vertical="center" wrapText="1"/>
    </xf>
    <xf numFmtId="2" fontId="4" fillId="3" borderId="26" xfId="1" applyNumberFormat="1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13" fillId="0" borderId="26" xfId="2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14" fontId="14" fillId="0" borderId="26" xfId="0" applyNumberFormat="1" applyFont="1" applyBorder="1" applyAlignment="1">
      <alignment horizontal="center" vertical="center"/>
    </xf>
    <xf numFmtId="14" fontId="14" fillId="0" borderId="26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5" fillId="0" borderId="3" xfId="3" applyFont="1" applyBorder="1" applyAlignment="1">
      <alignment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9" fontId="8" fillId="0" borderId="0" xfId="0" applyNumberFormat="1" applyFont="1"/>
    <xf numFmtId="1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horizontal="justify"/>
    </xf>
    <xf numFmtId="0" fontId="15" fillId="0" borderId="0" xfId="3" applyFont="1" applyAlignment="1">
      <alignment vertical="center" wrapText="1"/>
    </xf>
    <xf numFmtId="14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vertical="center"/>
    </xf>
    <xf numFmtId="0" fontId="4" fillId="3" borderId="26" xfId="0" applyFont="1" applyFill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49" fontId="2" fillId="0" borderId="26" xfId="0" applyNumberFormat="1" applyFont="1" applyBorder="1" applyAlignment="1">
      <alignment horizontal="left" vertical="center"/>
    </xf>
    <xf numFmtId="14" fontId="2" fillId="0" borderId="26" xfId="0" applyNumberFormat="1" applyFont="1" applyBorder="1" applyAlignment="1">
      <alignment horizontal="center" vertical="center"/>
    </xf>
    <xf numFmtId="0" fontId="2" fillId="0" borderId="26" xfId="4" applyFont="1" applyBorder="1" applyAlignment="1">
      <alignment horizontal="left" vertical="center"/>
    </xf>
    <xf numFmtId="49" fontId="2" fillId="0" borderId="26" xfId="4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left" vertical="center"/>
    </xf>
    <xf numFmtId="1" fontId="10" fillId="0" borderId="26" xfId="0" applyNumberFormat="1" applyFont="1" applyBorder="1"/>
    <xf numFmtId="0" fontId="2" fillId="0" borderId="26" xfId="0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2" fontId="2" fillId="0" borderId="26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49" fontId="2" fillId="0" borderId="26" xfId="4" applyNumberFormat="1" applyFont="1" applyBorder="1" applyAlignment="1">
      <alignment horizontal="left" vertical="center"/>
    </xf>
    <xf numFmtId="9" fontId="2" fillId="0" borderId="26" xfId="0" applyNumberFormat="1" applyFont="1" applyBorder="1" applyAlignment="1">
      <alignment horizontal="left" vertical="center"/>
    </xf>
    <xf numFmtId="2" fontId="2" fillId="0" borderId="26" xfId="4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" xfId="0" applyBorder="1"/>
  </cellXfs>
  <cellStyles count="5">
    <cellStyle name="Обычный" xfId="0" builtinId="0"/>
    <cellStyle name="Обычный 2 4" xfId="2" xr:uid="{09788448-669F-4BEA-840C-876A52B5031A}"/>
    <cellStyle name="Обычный 5" xfId="4" xr:uid="{5D634E83-919A-4471-9593-E391263752F2}"/>
    <cellStyle name="Обычный_ID4938_RS_1" xfId="3" xr:uid="{BBC58113-56E0-42D0-8801-3FF88168ECB0}"/>
    <cellStyle name="Обычный_Стартовый протокол Смирнов_20101106_Results" xfId="1" xr:uid="{00274021-CA31-4934-8B7C-4EF391BA53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15240</xdr:rowOff>
    </xdr:from>
    <xdr:to>
      <xdr:col>1</xdr:col>
      <xdr:colOff>281940</xdr:colOff>
      <xdr:row>4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C2D2EB7-FD27-4250-80F7-3AADAA626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5240"/>
          <a:ext cx="8001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281940</xdr:colOff>
      <xdr:row>0</xdr:row>
      <xdr:rowOff>38100</xdr:rowOff>
    </xdr:from>
    <xdr:to>
      <xdr:col>3</xdr:col>
      <xdr:colOff>434340</xdr:colOff>
      <xdr:row>4</xdr:row>
      <xdr:rowOff>45720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2FB9461-35EF-473E-B7BB-496C74C38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38100"/>
          <a:ext cx="113538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320040</xdr:colOff>
      <xdr:row>0</xdr:row>
      <xdr:rowOff>114300</xdr:rowOff>
    </xdr:from>
    <xdr:to>
      <xdr:col>24</xdr:col>
      <xdr:colOff>83820</xdr:colOff>
      <xdr:row>3</xdr:row>
      <xdr:rowOff>76200</xdr:rowOff>
    </xdr:to>
    <xdr:pic>
      <xdr:nvPicPr>
        <xdr:cNvPr id="4" name="Picture 55">
          <a:extLst>
            <a:ext uri="{FF2B5EF4-FFF2-40B4-BE49-F238E27FC236}">
              <a16:creationId xmlns:a16="http://schemas.microsoft.com/office/drawing/2014/main" id="{547D87E6-5422-47D9-98C0-94755432B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8780" y="114300"/>
          <a:ext cx="5181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297180</xdr:colOff>
      <xdr:row>61</xdr:row>
      <xdr:rowOff>144780</xdr:rowOff>
    </xdr:from>
    <xdr:to>
      <xdr:col>6</xdr:col>
      <xdr:colOff>160020</xdr:colOff>
      <xdr:row>66</xdr:row>
      <xdr:rowOff>15240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5C35AB2-7EA1-4FD9-AECB-41D76FA9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7380" y="12222480"/>
          <a:ext cx="86106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259080</xdr:colOff>
      <xdr:row>62</xdr:row>
      <xdr:rowOff>7620</xdr:rowOff>
    </xdr:from>
    <xdr:to>
      <xdr:col>13</xdr:col>
      <xdr:colOff>236220</xdr:colOff>
      <xdr:row>65</xdr:row>
      <xdr:rowOff>99060</xdr:rowOff>
    </xdr:to>
    <xdr:pic>
      <xdr:nvPicPr>
        <xdr:cNvPr id="6" name="Рисунок 5" descr="C:\Users\Judge\Downloads\радчук настя подпись.jpg">
          <a:extLst>
            <a:ext uri="{FF2B5EF4-FFF2-40B4-BE49-F238E27FC236}">
              <a16:creationId xmlns:a16="http://schemas.microsoft.com/office/drawing/2014/main" id="{AD97CCEB-DC5C-4E18-B6CB-1E65E33EB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12260580"/>
          <a:ext cx="8001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175260</xdr:colOff>
      <xdr:row>61</xdr:row>
      <xdr:rowOff>76200</xdr:rowOff>
    </xdr:from>
    <xdr:to>
      <xdr:col>22</xdr:col>
      <xdr:colOff>525780</xdr:colOff>
      <xdr:row>65</xdr:row>
      <xdr:rowOff>91440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FD6903DB-EC02-4711-8512-DE9D070E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800" y="12153900"/>
          <a:ext cx="9601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99060</xdr:colOff>
      <xdr:row>61</xdr:row>
      <xdr:rowOff>160020</xdr:rowOff>
    </xdr:from>
    <xdr:to>
      <xdr:col>2</xdr:col>
      <xdr:colOff>876300</xdr:colOff>
      <xdr:row>65</xdr:row>
      <xdr:rowOff>30480</xdr:rowOff>
    </xdr:to>
    <xdr:pic>
      <xdr:nvPicPr>
        <xdr:cNvPr id="8" name="Рисунок 1">
          <a:extLst>
            <a:ext uri="{FF2B5EF4-FFF2-40B4-BE49-F238E27FC236}">
              <a16:creationId xmlns:a16="http://schemas.microsoft.com/office/drawing/2014/main" id="{1A9BF520-E6D4-4ED7-9B65-BBD22AF74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7360" y="12237720"/>
          <a:ext cx="77724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sty\OneDrive\&#1056;&#1072;&#1073;&#1086;&#1095;&#1080;&#1081;%20&#1089;&#1090;&#1086;&#1083;\&#1075;&#1086;&#1085;&#1082;&#1080;\&#1063;&#1056;%2018-23.01.24\&#1063;&#1056;%2018-23.01.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 общий (3)"/>
      <sheetName val="ком спринт юниоры 19-22 1 раунд"/>
      <sheetName val="ком спринт юниорки 19-22 кв (3)"/>
      <sheetName val="ком спринт юниоры 17-18 1 р "/>
      <sheetName val="ком спринт юниорки 17-18 1 р"/>
      <sheetName val="муж выб"/>
      <sheetName val="муж скретч"/>
      <sheetName val="муж спринт на 16 чел"/>
      <sheetName val="жен спринт на8 чел."/>
      <sheetName val="юниоры спринт на8 чел. (2)"/>
      <sheetName val="юниорки спринт на8 чел. (3)"/>
      <sheetName val="муж к (2)"/>
      <sheetName val="юниоры к (4)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жен ст финал (3)"/>
      <sheetName val="Медисон гр  (4)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Гр В муж.  (2)"/>
      <sheetName val="гр В юниоры (2)"/>
      <sheetName val="гр В юниорки (2)"/>
      <sheetName val="Ит жен 1 (2)"/>
      <sheetName val="Ит муж 1 (2)"/>
      <sheetName val="муж тех   (2)"/>
      <sheetName val="жен тех "/>
      <sheetName val="юниорки тех "/>
      <sheetName val="юниоры ст ком спринт"/>
      <sheetName val="юниорки ст ком спринт"/>
      <sheetName val="жен ст ком спринт 1 р"/>
      <sheetName val="муж ст ком спринт 1 р "/>
      <sheetName val="юниоры ст ком спринт 1 р"/>
      <sheetName val="юниорки ст ком спринт 1 р"/>
      <sheetName val="муж спринт на 16 чел (2)"/>
      <sheetName val="гонка по очкам муж.  (3)"/>
      <sheetName val="гонка по очкам жен. (2)"/>
      <sheetName val="гонка по очкам юниоры (3)"/>
      <sheetName val="гонка по очкам юниорки. (2)"/>
      <sheetName val="скретч муж.  (4)"/>
      <sheetName val="скретч жен. (3)"/>
      <sheetName val="скретч юниоры (4)"/>
      <sheetName val="скретч юниорки. (3)"/>
      <sheetName val="муж ст кгп (3)"/>
      <sheetName val="юниоры ст кгп"/>
      <sheetName val="юниорки ст кгп"/>
      <sheetName val="жен ст кгп"/>
      <sheetName val="муж ст 1 раунд"/>
      <sheetName val="жен ст 1 раунд "/>
      <sheetName val="юниоры ст 1 раунд "/>
      <sheetName val="юниорки ст 1 раунд"/>
      <sheetName val="муж ст кгп финал"/>
      <sheetName val="жен ст кгп финал"/>
      <sheetName val="юниоры ст кгп финал"/>
      <sheetName val="юниорки ст кгп финал"/>
      <sheetName val="игп юниоры."/>
      <sheetName val="игп юниорки."/>
      <sheetName val="жен тех   (4)"/>
      <sheetName val="юниоры тех   (5)"/>
      <sheetName val="юниорки тех   (4)"/>
      <sheetName val="игп муж (2)"/>
      <sheetName val="игп жен) (2)"/>
      <sheetName val="игп юниоры. (2)"/>
      <sheetName val="игп юниорки. (2)"/>
      <sheetName val="юниоры тех "/>
      <sheetName val="Медисон гр женщины"/>
      <sheetName val="ком гонка муж кв"/>
      <sheetName val="ком гонка юниоры 17-18"/>
      <sheetName val="ком гонка юниорки 17-18"/>
      <sheetName val="ком гонка муж 1 раунд"/>
      <sheetName val="ком гонка юниоры 17-18 1 раунд"/>
      <sheetName val="ком гонка юниорки 17-18 1 раунд"/>
      <sheetName val="ком гонка жен"/>
      <sheetName val="ком гонка муж фин"/>
      <sheetName val="ком гонка юниоры 17-18 финал"/>
      <sheetName val="ком гонка юниорки 17-18 финал"/>
      <sheetName val="Игп муж."/>
      <sheetName val="игп жен"/>
      <sheetName val="игп юниоры"/>
      <sheetName val="Игп юниорки"/>
      <sheetName val="игп жен (2)"/>
      <sheetName val="игп юниоры (2)"/>
      <sheetName val="Игп юниорки (2)"/>
      <sheetName val="муж скретч ом 1"/>
      <sheetName val="жен скретч ом 1 (2)"/>
      <sheetName val="юниоры скретч ом 1 (3)"/>
      <sheetName val="юниорки скретч ом 1 (4)"/>
      <sheetName val="темпо муж"/>
      <sheetName val="темпо жен"/>
      <sheetName val="темпо юниоры"/>
      <sheetName val="темпо юниорки"/>
      <sheetName val="муж выб ом 3"/>
      <sheetName val="жен выб ом 3 (2)"/>
      <sheetName val="юниоры выб ом 3 (3)"/>
      <sheetName val="юниорки выб ом 3"/>
      <sheetName val="Омниум итог муж"/>
      <sheetName val="Омниум итог жен"/>
      <sheetName val="Омниум итог юниоры"/>
      <sheetName val="Омниум итог юниорки"/>
      <sheetName val="юниоры медисон (2)"/>
      <sheetName val="юниорки медисон (3)"/>
      <sheetName val="ком гонка жен финал"/>
      <sheetName val="медисон  старт жен."/>
      <sheetName val="омниум муж.  (3)"/>
      <sheetName val="омниум жен. (2)"/>
      <sheetName val="омниум юниоры (3)"/>
      <sheetName val="омниум юниорки. (2)"/>
      <sheetName val="медисон  старт муж"/>
      <sheetName val="кгп муж команда кв"/>
      <sheetName val="кгп жен команда кв "/>
      <sheetName val="кгп юниоры команда кв  "/>
      <sheetName val="кгп юниорки команда кв "/>
      <sheetName val="кгп муж команда 1 р"/>
      <sheetName val="кгп юниоры команда 1 р "/>
      <sheetName val="кгп юниорки команда 1 р "/>
      <sheetName val="кгп муж команда финал"/>
      <sheetName val="кгп жен команда финал"/>
      <sheetName val="кгп юниоры команда финал"/>
      <sheetName val="кгп юниорки команда финал"/>
      <sheetName val="М игп."/>
      <sheetName val="ж игп"/>
      <sheetName val="юниоры игп (2)"/>
      <sheetName val="юниорки ИГП "/>
      <sheetName val="ж игп ф"/>
      <sheetName val="юниоры игп ф"/>
      <sheetName val="юниорки ИГП  ф"/>
      <sheetName val="муж скр "/>
      <sheetName val="жен скр "/>
      <sheetName val="юниоры скр "/>
      <sheetName val="юниорки скр "/>
      <sheetName val="муж  гр темпо "/>
      <sheetName val="жен  гр темпо "/>
      <sheetName val="юниоры гр темпо "/>
      <sheetName val="юниорки гр темпо"/>
      <sheetName val="Муж Выб  "/>
      <sheetName val="Жен выб"/>
      <sheetName val="юниоры выб "/>
      <sheetName val="юниорки выб "/>
      <sheetName val="муж омниум. темп "/>
      <sheetName val="жен омниум. темп "/>
      <sheetName val="юниоры омниум. темп "/>
      <sheetName val="юниорки омниум. темп "/>
      <sheetName val="Медисон гр юниоры"/>
      <sheetName val="Медисон гр юниорки"/>
      <sheetName val="медисон  старт юниоры"/>
      <sheetName val="медисон  старт юниорки"/>
      <sheetName val="Лист1"/>
      <sheetName val="гит 500 юниорки. (2)"/>
      <sheetName val="гит 500 юниоры. (2)"/>
      <sheetName val="гит 500 жен) (2)"/>
      <sheetName val="гит 500 муж (2)"/>
      <sheetName val="юниорки ст ком спринт (2)"/>
      <sheetName val="юниоры ст ком спринт (2)"/>
      <sheetName val="жен ст ком спринт"/>
      <sheetName val="муж ст ком спринт"/>
      <sheetName val="юниорки ст ком спринт финал (2)"/>
      <sheetName val="юниоры ст ком спринт финал (2)"/>
      <sheetName val="жен ст ком спринт финал"/>
      <sheetName val="муж ст ком спринт финал"/>
      <sheetName val="мн.г. муж. "/>
      <sheetName val="мн.г. муж.  (2)"/>
      <sheetName val="мн.г. юниоры"/>
      <sheetName val="мн.г. юниоры (2)"/>
      <sheetName val="мн.г. юниоры (3)"/>
      <sheetName val="мн.г. юниорки."/>
      <sheetName val="мн.г. юниорки. (2)"/>
      <sheetName val="муж 1 гр  (3)"/>
      <sheetName val="муж 2 гр  "/>
      <sheetName val="юниоры 1 гр  (5)"/>
      <sheetName val="юниоры 2 гр "/>
      <sheetName val="юниоры 3 гр "/>
      <sheetName val="юниорки 1 гр  "/>
      <sheetName val="юниорки 2 гр "/>
      <sheetName val="муж 1 гр  (2)"/>
      <sheetName val="юниоры 1 гр  (4)"/>
      <sheetName val="жен 1 гр "/>
      <sheetName val="юниорки 1 гр  (2)"/>
      <sheetName val="Ит юниорки."/>
      <sheetName val="Ит юниоры ."/>
      <sheetName val="Ит жен"/>
      <sheetName val="Ит муж"/>
      <sheetName val="Ит юниорки. (2)"/>
      <sheetName val="Ит юниоры . (2)"/>
      <sheetName val="Ит жен (2)"/>
      <sheetName val="Ит муж (2)"/>
      <sheetName val="юниорки Гст 500 сх"/>
      <sheetName val="юниоры Гст 500СХ"/>
      <sheetName val="250 см жен)"/>
      <sheetName val="250 см муж"/>
      <sheetName val="юниорки 500 гит.  (4)"/>
      <sheetName val="юниоры 500 гит.  (2)"/>
      <sheetName val="муж Гст"/>
      <sheetName val="жен Гст"/>
      <sheetName val="юниоры Гст"/>
      <sheetName val="юниорки Гст"/>
      <sheetName val="муж В (3)"/>
      <sheetName val=" юниоры В"/>
      <sheetName val=" юниорки В (2)"/>
      <sheetName val="муж 1000 (3)"/>
      <sheetName val="муж 1 гр  (4)"/>
      <sheetName val="юниоры 1 гр  (6)"/>
      <sheetName val="жен 1 гр  (2)"/>
      <sheetName val="юниорки 1 гр  (3)"/>
      <sheetName val="муж Гст (2)"/>
      <sheetName val="муж тех   (3)"/>
      <sheetName val="муж 1000 см"/>
      <sheetName val="Кейрин.табл юниоры"/>
      <sheetName val="муж 200 гит.  (2)"/>
      <sheetName val="жен 200 гит.  (3)"/>
      <sheetName val="юниоры 200 гит.  (4)"/>
      <sheetName val="юниорки 200 гит. "/>
      <sheetName val="муж 1 гр  (5)"/>
      <sheetName val="юниоры 1 гр  (7)"/>
      <sheetName val="жен 1 гр  (3)"/>
      <sheetName val="юниорки 1 гр  (4)"/>
      <sheetName val="мн.г. муж. 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1D629-B987-40CB-8800-8B48EC8641B0}">
  <sheetPr>
    <tabColor theme="2" tint="-0.249977111117893"/>
    <pageSetUpPr fitToPage="1"/>
  </sheetPr>
  <dimension ref="A1:AA68"/>
  <sheetViews>
    <sheetView tabSelected="1" topLeftCell="A16" zoomScale="70" zoomScaleNormal="70" workbookViewId="0">
      <selection activeCell="E30" sqref="E30"/>
    </sheetView>
  </sheetViews>
  <sheetFormatPr defaultRowHeight="13.2" x14ac:dyDescent="0.25"/>
  <cols>
    <col min="1" max="1" width="10.5546875" customWidth="1"/>
    <col min="2" max="2" width="13.33203125" customWidth="1"/>
    <col min="3" max="3" width="14.33203125" customWidth="1"/>
    <col min="4" max="4" width="25" customWidth="1"/>
    <col min="5" max="5" width="15.6640625" customWidth="1"/>
    <col min="6" max="6" width="14.5546875" customWidth="1"/>
    <col min="7" max="7" width="38.77734375" customWidth="1"/>
    <col min="8" max="19" width="6" customWidth="1"/>
    <col min="20" max="20" width="11" customWidth="1"/>
    <col min="24" max="24" width="11" customWidth="1"/>
    <col min="25" max="25" width="12.5546875" customWidth="1"/>
    <col min="29" max="47" width="2.109375" customWidth="1"/>
    <col min="257" max="257" width="10.5546875" customWidth="1"/>
    <col min="258" max="258" width="13.33203125" customWidth="1"/>
    <col min="259" max="259" width="14.33203125" customWidth="1"/>
    <col min="260" max="260" width="25" customWidth="1"/>
    <col min="261" max="261" width="15.6640625" customWidth="1"/>
    <col min="262" max="262" width="14.5546875" customWidth="1"/>
    <col min="263" max="263" width="38.77734375" customWidth="1"/>
    <col min="264" max="275" width="6" customWidth="1"/>
    <col min="276" max="276" width="11" customWidth="1"/>
    <col min="280" max="280" width="11" customWidth="1"/>
    <col min="281" max="281" width="12.5546875" customWidth="1"/>
    <col min="285" max="303" width="2.109375" customWidth="1"/>
    <col min="513" max="513" width="10.5546875" customWidth="1"/>
    <col min="514" max="514" width="13.33203125" customWidth="1"/>
    <col min="515" max="515" width="14.33203125" customWidth="1"/>
    <col min="516" max="516" width="25" customWidth="1"/>
    <col min="517" max="517" width="15.6640625" customWidth="1"/>
    <col min="518" max="518" width="14.5546875" customWidth="1"/>
    <col min="519" max="519" width="38.77734375" customWidth="1"/>
    <col min="520" max="531" width="6" customWidth="1"/>
    <col min="532" max="532" width="11" customWidth="1"/>
    <col min="536" max="536" width="11" customWidth="1"/>
    <col min="537" max="537" width="12.5546875" customWidth="1"/>
    <col min="541" max="559" width="2.109375" customWidth="1"/>
    <col min="769" max="769" width="10.5546875" customWidth="1"/>
    <col min="770" max="770" width="13.33203125" customWidth="1"/>
    <col min="771" max="771" width="14.33203125" customWidth="1"/>
    <col min="772" max="772" width="25" customWidth="1"/>
    <col min="773" max="773" width="15.6640625" customWidth="1"/>
    <col min="774" max="774" width="14.5546875" customWidth="1"/>
    <col min="775" max="775" width="38.77734375" customWidth="1"/>
    <col min="776" max="787" width="6" customWidth="1"/>
    <col min="788" max="788" width="11" customWidth="1"/>
    <col min="792" max="792" width="11" customWidth="1"/>
    <col min="793" max="793" width="12.5546875" customWidth="1"/>
    <col min="797" max="815" width="2.109375" customWidth="1"/>
    <col min="1025" max="1025" width="10.5546875" customWidth="1"/>
    <col min="1026" max="1026" width="13.33203125" customWidth="1"/>
    <col min="1027" max="1027" width="14.33203125" customWidth="1"/>
    <col min="1028" max="1028" width="25" customWidth="1"/>
    <col min="1029" max="1029" width="15.6640625" customWidth="1"/>
    <col min="1030" max="1030" width="14.5546875" customWidth="1"/>
    <col min="1031" max="1031" width="38.77734375" customWidth="1"/>
    <col min="1032" max="1043" width="6" customWidth="1"/>
    <col min="1044" max="1044" width="11" customWidth="1"/>
    <col min="1048" max="1048" width="11" customWidth="1"/>
    <col min="1049" max="1049" width="12.5546875" customWidth="1"/>
    <col min="1053" max="1071" width="2.109375" customWidth="1"/>
    <col min="1281" max="1281" width="10.5546875" customWidth="1"/>
    <col min="1282" max="1282" width="13.33203125" customWidth="1"/>
    <col min="1283" max="1283" width="14.33203125" customWidth="1"/>
    <col min="1284" max="1284" width="25" customWidth="1"/>
    <col min="1285" max="1285" width="15.6640625" customWidth="1"/>
    <col min="1286" max="1286" width="14.5546875" customWidth="1"/>
    <col min="1287" max="1287" width="38.77734375" customWidth="1"/>
    <col min="1288" max="1299" width="6" customWidth="1"/>
    <col min="1300" max="1300" width="11" customWidth="1"/>
    <col min="1304" max="1304" width="11" customWidth="1"/>
    <col min="1305" max="1305" width="12.5546875" customWidth="1"/>
    <col min="1309" max="1327" width="2.109375" customWidth="1"/>
    <col min="1537" max="1537" width="10.5546875" customWidth="1"/>
    <col min="1538" max="1538" width="13.33203125" customWidth="1"/>
    <col min="1539" max="1539" width="14.33203125" customWidth="1"/>
    <col min="1540" max="1540" width="25" customWidth="1"/>
    <col min="1541" max="1541" width="15.6640625" customWidth="1"/>
    <col min="1542" max="1542" width="14.5546875" customWidth="1"/>
    <col min="1543" max="1543" width="38.77734375" customWidth="1"/>
    <col min="1544" max="1555" width="6" customWidth="1"/>
    <col min="1556" max="1556" width="11" customWidth="1"/>
    <col min="1560" max="1560" width="11" customWidth="1"/>
    <col min="1561" max="1561" width="12.5546875" customWidth="1"/>
    <col min="1565" max="1583" width="2.109375" customWidth="1"/>
    <col min="1793" max="1793" width="10.5546875" customWidth="1"/>
    <col min="1794" max="1794" width="13.33203125" customWidth="1"/>
    <col min="1795" max="1795" width="14.33203125" customWidth="1"/>
    <col min="1796" max="1796" width="25" customWidth="1"/>
    <col min="1797" max="1797" width="15.6640625" customWidth="1"/>
    <col min="1798" max="1798" width="14.5546875" customWidth="1"/>
    <col min="1799" max="1799" width="38.77734375" customWidth="1"/>
    <col min="1800" max="1811" width="6" customWidth="1"/>
    <col min="1812" max="1812" width="11" customWidth="1"/>
    <col min="1816" max="1816" width="11" customWidth="1"/>
    <col min="1817" max="1817" width="12.5546875" customWidth="1"/>
    <col min="1821" max="1839" width="2.109375" customWidth="1"/>
    <col min="2049" max="2049" width="10.5546875" customWidth="1"/>
    <col min="2050" max="2050" width="13.33203125" customWidth="1"/>
    <col min="2051" max="2051" width="14.33203125" customWidth="1"/>
    <col min="2052" max="2052" width="25" customWidth="1"/>
    <col min="2053" max="2053" width="15.6640625" customWidth="1"/>
    <col min="2054" max="2054" width="14.5546875" customWidth="1"/>
    <col min="2055" max="2055" width="38.77734375" customWidth="1"/>
    <col min="2056" max="2067" width="6" customWidth="1"/>
    <col min="2068" max="2068" width="11" customWidth="1"/>
    <col min="2072" max="2072" width="11" customWidth="1"/>
    <col min="2073" max="2073" width="12.5546875" customWidth="1"/>
    <col min="2077" max="2095" width="2.109375" customWidth="1"/>
    <col min="2305" max="2305" width="10.5546875" customWidth="1"/>
    <col min="2306" max="2306" width="13.33203125" customWidth="1"/>
    <col min="2307" max="2307" width="14.33203125" customWidth="1"/>
    <col min="2308" max="2308" width="25" customWidth="1"/>
    <col min="2309" max="2309" width="15.6640625" customWidth="1"/>
    <col min="2310" max="2310" width="14.5546875" customWidth="1"/>
    <col min="2311" max="2311" width="38.77734375" customWidth="1"/>
    <col min="2312" max="2323" width="6" customWidth="1"/>
    <col min="2324" max="2324" width="11" customWidth="1"/>
    <col min="2328" max="2328" width="11" customWidth="1"/>
    <col min="2329" max="2329" width="12.5546875" customWidth="1"/>
    <col min="2333" max="2351" width="2.109375" customWidth="1"/>
    <col min="2561" max="2561" width="10.5546875" customWidth="1"/>
    <col min="2562" max="2562" width="13.33203125" customWidth="1"/>
    <col min="2563" max="2563" width="14.33203125" customWidth="1"/>
    <col min="2564" max="2564" width="25" customWidth="1"/>
    <col min="2565" max="2565" width="15.6640625" customWidth="1"/>
    <col min="2566" max="2566" width="14.5546875" customWidth="1"/>
    <col min="2567" max="2567" width="38.77734375" customWidth="1"/>
    <col min="2568" max="2579" width="6" customWidth="1"/>
    <col min="2580" max="2580" width="11" customWidth="1"/>
    <col min="2584" max="2584" width="11" customWidth="1"/>
    <col min="2585" max="2585" width="12.5546875" customWidth="1"/>
    <col min="2589" max="2607" width="2.109375" customWidth="1"/>
    <col min="2817" max="2817" width="10.5546875" customWidth="1"/>
    <col min="2818" max="2818" width="13.33203125" customWidth="1"/>
    <col min="2819" max="2819" width="14.33203125" customWidth="1"/>
    <col min="2820" max="2820" width="25" customWidth="1"/>
    <col min="2821" max="2821" width="15.6640625" customWidth="1"/>
    <col min="2822" max="2822" width="14.5546875" customWidth="1"/>
    <col min="2823" max="2823" width="38.77734375" customWidth="1"/>
    <col min="2824" max="2835" width="6" customWidth="1"/>
    <col min="2836" max="2836" width="11" customWidth="1"/>
    <col min="2840" max="2840" width="11" customWidth="1"/>
    <col min="2841" max="2841" width="12.5546875" customWidth="1"/>
    <col min="2845" max="2863" width="2.109375" customWidth="1"/>
    <col min="3073" max="3073" width="10.5546875" customWidth="1"/>
    <col min="3074" max="3074" width="13.33203125" customWidth="1"/>
    <col min="3075" max="3075" width="14.33203125" customWidth="1"/>
    <col min="3076" max="3076" width="25" customWidth="1"/>
    <col min="3077" max="3077" width="15.6640625" customWidth="1"/>
    <col min="3078" max="3078" width="14.5546875" customWidth="1"/>
    <col min="3079" max="3079" width="38.77734375" customWidth="1"/>
    <col min="3080" max="3091" width="6" customWidth="1"/>
    <col min="3092" max="3092" width="11" customWidth="1"/>
    <col min="3096" max="3096" width="11" customWidth="1"/>
    <col min="3097" max="3097" width="12.5546875" customWidth="1"/>
    <col min="3101" max="3119" width="2.109375" customWidth="1"/>
    <col min="3329" max="3329" width="10.5546875" customWidth="1"/>
    <col min="3330" max="3330" width="13.33203125" customWidth="1"/>
    <col min="3331" max="3331" width="14.33203125" customWidth="1"/>
    <col min="3332" max="3332" width="25" customWidth="1"/>
    <col min="3333" max="3333" width="15.6640625" customWidth="1"/>
    <col min="3334" max="3334" width="14.5546875" customWidth="1"/>
    <col min="3335" max="3335" width="38.77734375" customWidth="1"/>
    <col min="3336" max="3347" width="6" customWidth="1"/>
    <col min="3348" max="3348" width="11" customWidth="1"/>
    <col min="3352" max="3352" width="11" customWidth="1"/>
    <col min="3353" max="3353" width="12.5546875" customWidth="1"/>
    <col min="3357" max="3375" width="2.109375" customWidth="1"/>
    <col min="3585" max="3585" width="10.5546875" customWidth="1"/>
    <col min="3586" max="3586" width="13.33203125" customWidth="1"/>
    <col min="3587" max="3587" width="14.33203125" customWidth="1"/>
    <col min="3588" max="3588" width="25" customWidth="1"/>
    <col min="3589" max="3589" width="15.6640625" customWidth="1"/>
    <col min="3590" max="3590" width="14.5546875" customWidth="1"/>
    <col min="3591" max="3591" width="38.77734375" customWidth="1"/>
    <col min="3592" max="3603" width="6" customWidth="1"/>
    <col min="3604" max="3604" width="11" customWidth="1"/>
    <col min="3608" max="3608" width="11" customWidth="1"/>
    <col min="3609" max="3609" width="12.5546875" customWidth="1"/>
    <col min="3613" max="3631" width="2.109375" customWidth="1"/>
    <col min="3841" max="3841" width="10.5546875" customWidth="1"/>
    <col min="3842" max="3842" width="13.33203125" customWidth="1"/>
    <col min="3843" max="3843" width="14.33203125" customWidth="1"/>
    <col min="3844" max="3844" width="25" customWidth="1"/>
    <col min="3845" max="3845" width="15.6640625" customWidth="1"/>
    <col min="3846" max="3846" width="14.5546875" customWidth="1"/>
    <col min="3847" max="3847" width="38.77734375" customWidth="1"/>
    <col min="3848" max="3859" width="6" customWidth="1"/>
    <col min="3860" max="3860" width="11" customWidth="1"/>
    <col min="3864" max="3864" width="11" customWidth="1"/>
    <col min="3865" max="3865" width="12.5546875" customWidth="1"/>
    <col min="3869" max="3887" width="2.109375" customWidth="1"/>
    <col min="4097" max="4097" width="10.5546875" customWidth="1"/>
    <col min="4098" max="4098" width="13.33203125" customWidth="1"/>
    <col min="4099" max="4099" width="14.33203125" customWidth="1"/>
    <col min="4100" max="4100" width="25" customWidth="1"/>
    <col min="4101" max="4101" width="15.6640625" customWidth="1"/>
    <col min="4102" max="4102" width="14.5546875" customWidth="1"/>
    <col min="4103" max="4103" width="38.77734375" customWidth="1"/>
    <col min="4104" max="4115" width="6" customWidth="1"/>
    <col min="4116" max="4116" width="11" customWidth="1"/>
    <col min="4120" max="4120" width="11" customWidth="1"/>
    <col min="4121" max="4121" width="12.5546875" customWidth="1"/>
    <col min="4125" max="4143" width="2.109375" customWidth="1"/>
    <col min="4353" max="4353" width="10.5546875" customWidth="1"/>
    <col min="4354" max="4354" width="13.33203125" customWidth="1"/>
    <col min="4355" max="4355" width="14.33203125" customWidth="1"/>
    <col min="4356" max="4356" width="25" customWidth="1"/>
    <col min="4357" max="4357" width="15.6640625" customWidth="1"/>
    <col min="4358" max="4358" width="14.5546875" customWidth="1"/>
    <col min="4359" max="4359" width="38.77734375" customWidth="1"/>
    <col min="4360" max="4371" width="6" customWidth="1"/>
    <col min="4372" max="4372" width="11" customWidth="1"/>
    <col min="4376" max="4376" width="11" customWidth="1"/>
    <col min="4377" max="4377" width="12.5546875" customWidth="1"/>
    <col min="4381" max="4399" width="2.109375" customWidth="1"/>
    <col min="4609" max="4609" width="10.5546875" customWidth="1"/>
    <col min="4610" max="4610" width="13.33203125" customWidth="1"/>
    <col min="4611" max="4611" width="14.33203125" customWidth="1"/>
    <col min="4612" max="4612" width="25" customWidth="1"/>
    <col min="4613" max="4613" width="15.6640625" customWidth="1"/>
    <col min="4614" max="4614" width="14.5546875" customWidth="1"/>
    <col min="4615" max="4615" width="38.77734375" customWidth="1"/>
    <col min="4616" max="4627" width="6" customWidth="1"/>
    <col min="4628" max="4628" width="11" customWidth="1"/>
    <col min="4632" max="4632" width="11" customWidth="1"/>
    <col min="4633" max="4633" width="12.5546875" customWidth="1"/>
    <col min="4637" max="4655" width="2.109375" customWidth="1"/>
    <col min="4865" max="4865" width="10.5546875" customWidth="1"/>
    <col min="4866" max="4866" width="13.33203125" customWidth="1"/>
    <col min="4867" max="4867" width="14.33203125" customWidth="1"/>
    <col min="4868" max="4868" width="25" customWidth="1"/>
    <col min="4869" max="4869" width="15.6640625" customWidth="1"/>
    <col min="4870" max="4870" width="14.5546875" customWidth="1"/>
    <col min="4871" max="4871" width="38.77734375" customWidth="1"/>
    <col min="4872" max="4883" width="6" customWidth="1"/>
    <col min="4884" max="4884" width="11" customWidth="1"/>
    <col min="4888" max="4888" width="11" customWidth="1"/>
    <col min="4889" max="4889" width="12.5546875" customWidth="1"/>
    <col min="4893" max="4911" width="2.109375" customWidth="1"/>
    <col min="5121" max="5121" width="10.5546875" customWidth="1"/>
    <col min="5122" max="5122" width="13.33203125" customWidth="1"/>
    <col min="5123" max="5123" width="14.33203125" customWidth="1"/>
    <col min="5124" max="5124" width="25" customWidth="1"/>
    <col min="5125" max="5125" width="15.6640625" customWidth="1"/>
    <col min="5126" max="5126" width="14.5546875" customWidth="1"/>
    <col min="5127" max="5127" width="38.77734375" customWidth="1"/>
    <col min="5128" max="5139" width="6" customWidth="1"/>
    <col min="5140" max="5140" width="11" customWidth="1"/>
    <col min="5144" max="5144" width="11" customWidth="1"/>
    <col min="5145" max="5145" width="12.5546875" customWidth="1"/>
    <col min="5149" max="5167" width="2.109375" customWidth="1"/>
    <col min="5377" max="5377" width="10.5546875" customWidth="1"/>
    <col min="5378" max="5378" width="13.33203125" customWidth="1"/>
    <col min="5379" max="5379" width="14.33203125" customWidth="1"/>
    <col min="5380" max="5380" width="25" customWidth="1"/>
    <col min="5381" max="5381" width="15.6640625" customWidth="1"/>
    <col min="5382" max="5382" width="14.5546875" customWidth="1"/>
    <col min="5383" max="5383" width="38.77734375" customWidth="1"/>
    <col min="5384" max="5395" width="6" customWidth="1"/>
    <col min="5396" max="5396" width="11" customWidth="1"/>
    <col min="5400" max="5400" width="11" customWidth="1"/>
    <col min="5401" max="5401" width="12.5546875" customWidth="1"/>
    <col min="5405" max="5423" width="2.109375" customWidth="1"/>
    <col min="5633" max="5633" width="10.5546875" customWidth="1"/>
    <col min="5634" max="5634" width="13.33203125" customWidth="1"/>
    <col min="5635" max="5635" width="14.33203125" customWidth="1"/>
    <col min="5636" max="5636" width="25" customWidth="1"/>
    <col min="5637" max="5637" width="15.6640625" customWidth="1"/>
    <col min="5638" max="5638" width="14.5546875" customWidth="1"/>
    <col min="5639" max="5639" width="38.77734375" customWidth="1"/>
    <col min="5640" max="5651" width="6" customWidth="1"/>
    <col min="5652" max="5652" width="11" customWidth="1"/>
    <col min="5656" max="5656" width="11" customWidth="1"/>
    <col min="5657" max="5657" width="12.5546875" customWidth="1"/>
    <col min="5661" max="5679" width="2.109375" customWidth="1"/>
    <col min="5889" max="5889" width="10.5546875" customWidth="1"/>
    <col min="5890" max="5890" width="13.33203125" customWidth="1"/>
    <col min="5891" max="5891" width="14.33203125" customWidth="1"/>
    <col min="5892" max="5892" width="25" customWidth="1"/>
    <col min="5893" max="5893" width="15.6640625" customWidth="1"/>
    <col min="5894" max="5894" width="14.5546875" customWidth="1"/>
    <col min="5895" max="5895" width="38.77734375" customWidth="1"/>
    <col min="5896" max="5907" width="6" customWidth="1"/>
    <col min="5908" max="5908" width="11" customWidth="1"/>
    <col min="5912" max="5912" width="11" customWidth="1"/>
    <col min="5913" max="5913" width="12.5546875" customWidth="1"/>
    <col min="5917" max="5935" width="2.109375" customWidth="1"/>
    <col min="6145" max="6145" width="10.5546875" customWidth="1"/>
    <col min="6146" max="6146" width="13.33203125" customWidth="1"/>
    <col min="6147" max="6147" width="14.33203125" customWidth="1"/>
    <col min="6148" max="6148" width="25" customWidth="1"/>
    <col min="6149" max="6149" width="15.6640625" customWidth="1"/>
    <col min="6150" max="6150" width="14.5546875" customWidth="1"/>
    <col min="6151" max="6151" width="38.77734375" customWidth="1"/>
    <col min="6152" max="6163" width="6" customWidth="1"/>
    <col min="6164" max="6164" width="11" customWidth="1"/>
    <col min="6168" max="6168" width="11" customWidth="1"/>
    <col min="6169" max="6169" width="12.5546875" customWidth="1"/>
    <col min="6173" max="6191" width="2.109375" customWidth="1"/>
    <col min="6401" max="6401" width="10.5546875" customWidth="1"/>
    <col min="6402" max="6402" width="13.33203125" customWidth="1"/>
    <col min="6403" max="6403" width="14.33203125" customWidth="1"/>
    <col min="6404" max="6404" width="25" customWidth="1"/>
    <col min="6405" max="6405" width="15.6640625" customWidth="1"/>
    <col min="6406" max="6406" width="14.5546875" customWidth="1"/>
    <col min="6407" max="6407" width="38.77734375" customWidth="1"/>
    <col min="6408" max="6419" width="6" customWidth="1"/>
    <col min="6420" max="6420" width="11" customWidth="1"/>
    <col min="6424" max="6424" width="11" customWidth="1"/>
    <col min="6425" max="6425" width="12.5546875" customWidth="1"/>
    <col min="6429" max="6447" width="2.109375" customWidth="1"/>
    <col min="6657" max="6657" width="10.5546875" customWidth="1"/>
    <col min="6658" max="6658" width="13.33203125" customWidth="1"/>
    <col min="6659" max="6659" width="14.33203125" customWidth="1"/>
    <col min="6660" max="6660" width="25" customWidth="1"/>
    <col min="6661" max="6661" width="15.6640625" customWidth="1"/>
    <col min="6662" max="6662" width="14.5546875" customWidth="1"/>
    <col min="6663" max="6663" width="38.77734375" customWidth="1"/>
    <col min="6664" max="6675" width="6" customWidth="1"/>
    <col min="6676" max="6676" width="11" customWidth="1"/>
    <col min="6680" max="6680" width="11" customWidth="1"/>
    <col min="6681" max="6681" width="12.5546875" customWidth="1"/>
    <col min="6685" max="6703" width="2.109375" customWidth="1"/>
    <col min="6913" max="6913" width="10.5546875" customWidth="1"/>
    <col min="6914" max="6914" width="13.33203125" customWidth="1"/>
    <col min="6915" max="6915" width="14.33203125" customWidth="1"/>
    <col min="6916" max="6916" width="25" customWidth="1"/>
    <col min="6917" max="6917" width="15.6640625" customWidth="1"/>
    <col min="6918" max="6918" width="14.5546875" customWidth="1"/>
    <col min="6919" max="6919" width="38.77734375" customWidth="1"/>
    <col min="6920" max="6931" width="6" customWidth="1"/>
    <col min="6932" max="6932" width="11" customWidth="1"/>
    <col min="6936" max="6936" width="11" customWidth="1"/>
    <col min="6937" max="6937" width="12.5546875" customWidth="1"/>
    <col min="6941" max="6959" width="2.109375" customWidth="1"/>
    <col min="7169" max="7169" width="10.5546875" customWidth="1"/>
    <col min="7170" max="7170" width="13.33203125" customWidth="1"/>
    <col min="7171" max="7171" width="14.33203125" customWidth="1"/>
    <col min="7172" max="7172" width="25" customWidth="1"/>
    <col min="7173" max="7173" width="15.6640625" customWidth="1"/>
    <col min="7174" max="7174" width="14.5546875" customWidth="1"/>
    <col min="7175" max="7175" width="38.77734375" customWidth="1"/>
    <col min="7176" max="7187" width="6" customWidth="1"/>
    <col min="7188" max="7188" width="11" customWidth="1"/>
    <col min="7192" max="7192" width="11" customWidth="1"/>
    <col min="7193" max="7193" width="12.5546875" customWidth="1"/>
    <col min="7197" max="7215" width="2.109375" customWidth="1"/>
    <col min="7425" max="7425" width="10.5546875" customWidth="1"/>
    <col min="7426" max="7426" width="13.33203125" customWidth="1"/>
    <col min="7427" max="7427" width="14.33203125" customWidth="1"/>
    <col min="7428" max="7428" width="25" customWidth="1"/>
    <col min="7429" max="7429" width="15.6640625" customWidth="1"/>
    <col min="7430" max="7430" width="14.5546875" customWidth="1"/>
    <col min="7431" max="7431" width="38.77734375" customWidth="1"/>
    <col min="7432" max="7443" width="6" customWidth="1"/>
    <col min="7444" max="7444" width="11" customWidth="1"/>
    <col min="7448" max="7448" width="11" customWidth="1"/>
    <col min="7449" max="7449" width="12.5546875" customWidth="1"/>
    <col min="7453" max="7471" width="2.109375" customWidth="1"/>
    <col min="7681" max="7681" width="10.5546875" customWidth="1"/>
    <col min="7682" max="7682" width="13.33203125" customWidth="1"/>
    <col min="7683" max="7683" width="14.33203125" customWidth="1"/>
    <col min="7684" max="7684" width="25" customWidth="1"/>
    <col min="7685" max="7685" width="15.6640625" customWidth="1"/>
    <col min="7686" max="7686" width="14.5546875" customWidth="1"/>
    <col min="7687" max="7687" width="38.77734375" customWidth="1"/>
    <col min="7688" max="7699" width="6" customWidth="1"/>
    <col min="7700" max="7700" width="11" customWidth="1"/>
    <col min="7704" max="7704" width="11" customWidth="1"/>
    <col min="7705" max="7705" width="12.5546875" customWidth="1"/>
    <col min="7709" max="7727" width="2.109375" customWidth="1"/>
    <col min="7937" max="7937" width="10.5546875" customWidth="1"/>
    <col min="7938" max="7938" width="13.33203125" customWidth="1"/>
    <col min="7939" max="7939" width="14.33203125" customWidth="1"/>
    <col min="7940" max="7940" width="25" customWidth="1"/>
    <col min="7941" max="7941" width="15.6640625" customWidth="1"/>
    <col min="7942" max="7942" width="14.5546875" customWidth="1"/>
    <col min="7943" max="7943" width="38.77734375" customWidth="1"/>
    <col min="7944" max="7955" width="6" customWidth="1"/>
    <col min="7956" max="7956" width="11" customWidth="1"/>
    <col min="7960" max="7960" width="11" customWidth="1"/>
    <col min="7961" max="7961" width="12.5546875" customWidth="1"/>
    <col min="7965" max="7983" width="2.109375" customWidth="1"/>
    <col min="8193" max="8193" width="10.5546875" customWidth="1"/>
    <col min="8194" max="8194" width="13.33203125" customWidth="1"/>
    <col min="8195" max="8195" width="14.33203125" customWidth="1"/>
    <col min="8196" max="8196" width="25" customWidth="1"/>
    <col min="8197" max="8197" width="15.6640625" customWidth="1"/>
    <col min="8198" max="8198" width="14.5546875" customWidth="1"/>
    <col min="8199" max="8199" width="38.77734375" customWidth="1"/>
    <col min="8200" max="8211" width="6" customWidth="1"/>
    <col min="8212" max="8212" width="11" customWidth="1"/>
    <col min="8216" max="8216" width="11" customWidth="1"/>
    <col min="8217" max="8217" width="12.5546875" customWidth="1"/>
    <col min="8221" max="8239" width="2.109375" customWidth="1"/>
    <col min="8449" max="8449" width="10.5546875" customWidth="1"/>
    <col min="8450" max="8450" width="13.33203125" customWidth="1"/>
    <col min="8451" max="8451" width="14.33203125" customWidth="1"/>
    <col min="8452" max="8452" width="25" customWidth="1"/>
    <col min="8453" max="8453" width="15.6640625" customWidth="1"/>
    <col min="8454" max="8454" width="14.5546875" customWidth="1"/>
    <col min="8455" max="8455" width="38.77734375" customWidth="1"/>
    <col min="8456" max="8467" width="6" customWidth="1"/>
    <col min="8468" max="8468" width="11" customWidth="1"/>
    <col min="8472" max="8472" width="11" customWidth="1"/>
    <col min="8473" max="8473" width="12.5546875" customWidth="1"/>
    <col min="8477" max="8495" width="2.109375" customWidth="1"/>
    <col min="8705" max="8705" width="10.5546875" customWidth="1"/>
    <col min="8706" max="8706" width="13.33203125" customWidth="1"/>
    <col min="8707" max="8707" width="14.33203125" customWidth="1"/>
    <col min="8708" max="8708" width="25" customWidth="1"/>
    <col min="8709" max="8709" width="15.6640625" customWidth="1"/>
    <col min="8710" max="8710" width="14.5546875" customWidth="1"/>
    <col min="8711" max="8711" width="38.77734375" customWidth="1"/>
    <col min="8712" max="8723" width="6" customWidth="1"/>
    <col min="8724" max="8724" width="11" customWidth="1"/>
    <col min="8728" max="8728" width="11" customWidth="1"/>
    <col min="8729" max="8729" width="12.5546875" customWidth="1"/>
    <col min="8733" max="8751" width="2.109375" customWidth="1"/>
    <col min="8961" max="8961" width="10.5546875" customWidth="1"/>
    <col min="8962" max="8962" width="13.33203125" customWidth="1"/>
    <col min="8963" max="8963" width="14.33203125" customWidth="1"/>
    <col min="8964" max="8964" width="25" customWidth="1"/>
    <col min="8965" max="8965" width="15.6640625" customWidth="1"/>
    <col min="8966" max="8966" width="14.5546875" customWidth="1"/>
    <col min="8967" max="8967" width="38.77734375" customWidth="1"/>
    <col min="8968" max="8979" width="6" customWidth="1"/>
    <col min="8980" max="8980" width="11" customWidth="1"/>
    <col min="8984" max="8984" width="11" customWidth="1"/>
    <col min="8985" max="8985" width="12.5546875" customWidth="1"/>
    <col min="8989" max="9007" width="2.109375" customWidth="1"/>
    <col min="9217" max="9217" width="10.5546875" customWidth="1"/>
    <col min="9218" max="9218" width="13.33203125" customWidth="1"/>
    <col min="9219" max="9219" width="14.33203125" customWidth="1"/>
    <col min="9220" max="9220" width="25" customWidth="1"/>
    <col min="9221" max="9221" width="15.6640625" customWidth="1"/>
    <col min="9222" max="9222" width="14.5546875" customWidth="1"/>
    <col min="9223" max="9223" width="38.77734375" customWidth="1"/>
    <col min="9224" max="9235" width="6" customWidth="1"/>
    <col min="9236" max="9236" width="11" customWidth="1"/>
    <col min="9240" max="9240" width="11" customWidth="1"/>
    <col min="9241" max="9241" width="12.5546875" customWidth="1"/>
    <col min="9245" max="9263" width="2.109375" customWidth="1"/>
    <col min="9473" max="9473" width="10.5546875" customWidth="1"/>
    <col min="9474" max="9474" width="13.33203125" customWidth="1"/>
    <col min="9475" max="9475" width="14.33203125" customWidth="1"/>
    <col min="9476" max="9476" width="25" customWidth="1"/>
    <col min="9477" max="9477" width="15.6640625" customWidth="1"/>
    <col min="9478" max="9478" width="14.5546875" customWidth="1"/>
    <col min="9479" max="9479" width="38.77734375" customWidth="1"/>
    <col min="9480" max="9491" width="6" customWidth="1"/>
    <col min="9492" max="9492" width="11" customWidth="1"/>
    <col min="9496" max="9496" width="11" customWidth="1"/>
    <col min="9497" max="9497" width="12.5546875" customWidth="1"/>
    <col min="9501" max="9519" width="2.109375" customWidth="1"/>
    <col min="9729" max="9729" width="10.5546875" customWidth="1"/>
    <col min="9730" max="9730" width="13.33203125" customWidth="1"/>
    <col min="9731" max="9731" width="14.33203125" customWidth="1"/>
    <col min="9732" max="9732" width="25" customWidth="1"/>
    <col min="9733" max="9733" width="15.6640625" customWidth="1"/>
    <col min="9734" max="9734" width="14.5546875" customWidth="1"/>
    <col min="9735" max="9735" width="38.77734375" customWidth="1"/>
    <col min="9736" max="9747" width="6" customWidth="1"/>
    <col min="9748" max="9748" width="11" customWidth="1"/>
    <col min="9752" max="9752" width="11" customWidth="1"/>
    <col min="9753" max="9753" width="12.5546875" customWidth="1"/>
    <col min="9757" max="9775" width="2.109375" customWidth="1"/>
    <col min="9985" max="9985" width="10.5546875" customWidth="1"/>
    <col min="9986" max="9986" width="13.33203125" customWidth="1"/>
    <col min="9987" max="9987" width="14.33203125" customWidth="1"/>
    <col min="9988" max="9988" width="25" customWidth="1"/>
    <col min="9989" max="9989" width="15.6640625" customWidth="1"/>
    <col min="9990" max="9990" width="14.5546875" customWidth="1"/>
    <col min="9991" max="9991" width="38.77734375" customWidth="1"/>
    <col min="9992" max="10003" width="6" customWidth="1"/>
    <col min="10004" max="10004" width="11" customWidth="1"/>
    <col min="10008" max="10008" width="11" customWidth="1"/>
    <col min="10009" max="10009" width="12.5546875" customWidth="1"/>
    <col min="10013" max="10031" width="2.109375" customWidth="1"/>
    <col min="10241" max="10241" width="10.5546875" customWidth="1"/>
    <col min="10242" max="10242" width="13.33203125" customWidth="1"/>
    <col min="10243" max="10243" width="14.33203125" customWidth="1"/>
    <col min="10244" max="10244" width="25" customWidth="1"/>
    <col min="10245" max="10245" width="15.6640625" customWidth="1"/>
    <col min="10246" max="10246" width="14.5546875" customWidth="1"/>
    <col min="10247" max="10247" width="38.77734375" customWidth="1"/>
    <col min="10248" max="10259" width="6" customWidth="1"/>
    <col min="10260" max="10260" width="11" customWidth="1"/>
    <col min="10264" max="10264" width="11" customWidth="1"/>
    <col min="10265" max="10265" width="12.5546875" customWidth="1"/>
    <col min="10269" max="10287" width="2.109375" customWidth="1"/>
    <col min="10497" max="10497" width="10.5546875" customWidth="1"/>
    <col min="10498" max="10498" width="13.33203125" customWidth="1"/>
    <col min="10499" max="10499" width="14.33203125" customWidth="1"/>
    <col min="10500" max="10500" width="25" customWidth="1"/>
    <col min="10501" max="10501" width="15.6640625" customWidth="1"/>
    <col min="10502" max="10502" width="14.5546875" customWidth="1"/>
    <col min="10503" max="10503" width="38.77734375" customWidth="1"/>
    <col min="10504" max="10515" width="6" customWidth="1"/>
    <col min="10516" max="10516" width="11" customWidth="1"/>
    <col min="10520" max="10520" width="11" customWidth="1"/>
    <col min="10521" max="10521" width="12.5546875" customWidth="1"/>
    <col min="10525" max="10543" width="2.109375" customWidth="1"/>
    <col min="10753" max="10753" width="10.5546875" customWidth="1"/>
    <col min="10754" max="10754" width="13.33203125" customWidth="1"/>
    <col min="10755" max="10755" width="14.33203125" customWidth="1"/>
    <col min="10756" max="10756" width="25" customWidth="1"/>
    <col min="10757" max="10757" width="15.6640625" customWidth="1"/>
    <col min="10758" max="10758" width="14.5546875" customWidth="1"/>
    <col min="10759" max="10759" width="38.77734375" customWidth="1"/>
    <col min="10760" max="10771" width="6" customWidth="1"/>
    <col min="10772" max="10772" width="11" customWidth="1"/>
    <col min="10776" max="10776" width="11" customWidth="1"/>
    <col min="10777" max="10777" width="12.5546875" customWidth="1"/>
    <col min="10781" max="10799" width="2.109375" customWidth="1"/>
    <col min="11009" max="11009" width="10.5546875" customWidth="1"/>
    <col min="11010" max="11010" width="13.33203125" customWidth="1"/>
    <col min="11011" max="11011" width="14.33203125" customWidth="1"/>
    <col min="11012" max="11012" width="25" customWidth="1"/>
    <col min="11013" max="11013" width="15.6640625" customWidth="1"/>
    <col min="11014" max="11014" width="14.5546875" customWidth="1"/>
    <col min="11015" max="11015" width="38.77734375" customWidth="1"/>
    <col min="11016" max="11027" width="6" customWidth="1"/>
    <col min="11028" max="11028" width="11" customWidth="1"/>
    <col min="11032" max="11032" width="11" customWidth="1"/>
    <col min="11033" max="11033" width="12.5546875" customWidth="1"/>
    <col min="11037" max="11055" width="2.109375" customWidth="1"/>
    <col min="11265" max="11265" width="10.5546875" customWidth="1"/>
    <col min="11266" max="11266" width="13.33203125" customWidth="1"/>
    <col min="11267" max="11267" width="14.33203125" customWidth="1"/>
    <col min="11268" max="11268" width="25" customWidth="1"/>
    <col min="11269" max="11269" width="15.6640625" customWidth="1"/>
    <col min="11270" max="11270" width="14.5546875" customWidth="1"/>
    <col min="11271" max="11271" width="38.77734375" customWidth="1"/>
    <col min="11272" max="11283" width="6" customWidth="1"/>
    <col min="11284" max="11284" width="11" customWidth="1"/>
    <col min="11288" max="11288" width="11" customWidth="1"/>
    <col min="11289" max="11289" width="12.5546875" customWidth="1"/>
    <col min="11293" max="11311" width="2.109375" customWidth="1"/>
    <col min="11521" max="11521" width="10.5546875" customWidth="1"/>
    <col min="11522" max="11522" width="13.33203125" customWidth="1"/>
    <col min="11523" max="11523" width="14.33203125" customWidth="1"/>
    <col min="11524" max="11524" width="25" customWidth="1"/>
    <col min="11525" max="11525" width="15.6640625" customWidth="1"/>
    <col min="11526" max="11526" width="14.5546875" customWidth="1"/>
    <col min="11527" max="11527" width="38.77734375" customWidth="1"/>
    <col min="11528" max="11539" width="6" customWidth="1"/>
    <col min="11540" max="11540" width="11" customWidth="1"/>
    <col min="11544" max="11544" width="11" customWidth="1"/>
    <col min="11545" max="11545" width="12.5546875" customWidth="1"/>
    <col min="11549" max="11567" width="2.109375" customWidth="1"/>
    <col min="11777" max="11777" width="10.5546875" customWidth="1"/>
    <col min="11778" max="11778" width="13.33203125" customWidth="1"/>
    <col min="11779" max="11779" width="14.33203125" customWidth="1"/>
    <col min="11780" max="11780" width="25" customWidth="1"/>
    <col min="11781" max="11781" width="15.6640625" customWidth="1"/>
    <col min="11782" max="11782" width="14.5546875" customWidth="1"/>
    <col min="11783" max="11783" width="38.77734375" customWidth="1"/>
    <col min="11784" max="11795" width="6" customWidth="1"/>
    <col min="11796" max="11796" width="11" customWidth="1"/>
    <col min="11800" max="11800" width="11" customWidth="1"/>
    <col min="11801" max="11801" width="12.5546875" customWidth="1"/>
    <col min="11805" max="11823" width="2.109375" customWidth="1"/>
    <col min="12033" max="12033" width="10.5546875" customWidth="1"/>
    <col min="12034" max="12034" width="13.33203125" customWidth="1"/>
    <col min="12035" max="12035" width="14.33203125" customWidth="1"/>
    <col min="12036" max="12036" width="25" customWidth="1"/>
    <col min="12037" max="12037" width="15.6640625" customWidth="1"/>
    <col min="12038" max="12038" width="14.5546875" customWidth="1"/>
    <col min="12039" max="12039" width="38.77734375" customWidth="1"/>
    <col min="12040" max="12051" width="6" customWidth="1"/>
    <col min="12052" max="12052" width="11" customWidth="1"/>
    <col min="12056" max="12056" width="11" customWidth="1"/>
    <col min="12057" max="12057" width="12.5546875" customWidth="1"/>
    <col min="12061" max="12079" width="2.109375" customWidth="1"/>
    <col min="12289" max="12289" width="10.5546875" customWidth="1"/>
    <col min="12290" max="12290" width="13.33203125" customWidth="1"/>
    <col min="12291" max="12291" width="14.33203125" customWidth="1"/>
    <col min="12292" max="12292" width="25" customWidth="1"/>
    <col min="12293" max="12293" width="15.6640625" customWidth="1"/>
    <col min="12294" max="12294" width="14.5546875" customWidth="1"/>
    <col min="12295" max="12295" width="38.77734375" customWidth="1"/>
    <col min="12296" max="12307" width="6" customWidth="1"/>
    <col min="12308" max="12308" width="11" customWidth="1"/>
    <col min="12312" max="12312" width="11" customWidth="1"/>
    <col min="12313" max="12313" width="12.5546875" customWidth="1"/>
    <col min="12317" max="12335" width="2.109375" customWidth="1"/>
    <col min="12545" max="12545" width="10.5546875" customWidth="1"/>
    <col min="12546" max="12546" width="13.33203125" customWidth="1"/>
    <col min="12547" max="12547" width="14.33203125" customWidth="1"/>
    <col min="12548" max="12548" width="25" customWidth="1"/>
    <col min="12549" max="12549" width="15.6640625" customWidth="1"/>
    <col min="12550" max="12550" width="14.5546875" customWidth="1"/>
    <col min="12551" max="12551" width="38.77734375" customWidth="1"/>
    <col min="12552" max="12563" width="6" customWidth="1"/>
    <col min="12564" max="12564" width="11" customWidth="1"/>
    <col min="12568" max="12568" width="11" customWidth="1"/>
    <col min="12569" max="12569" width="12.5546875" customWidth="1"/>
    <col min="12573" max="12591" width="2.109375" customWidth="1"/>
    <col min="12801" max="12801" width="10.5546875" customWidth="1"/>
    <col min="12802" max="12802" width="13.33203125" customWidth="1"/>
    <col min="12803" max="12803" width="14.33203125" customWidth="1"/>
    <col min="12804" max="12804" width="25" customWidth="1"/>
    <col min="12805" max="12805" width="15.6640625" customWidth="1"/>
    <col min="12806" max="12806" width="14.5546875" customWidth="1"/>
    <col min="12807" max="12807" width="38.77734375" customWidth="1"/>
    <col min="12808" max="12819" width="6" customWidth="1"/>
    <col min="12820" max="12820" width="11" customWidth="1"/>
    <col min="12824" max="12824" width="11" customWidth="1"/>
    <col min="12825" max="12825" width="12.5546875" customWidth="1"/>
    <col min="12829" max="12847" width="2.109375" customWidth="1"/>
    <col min="13057" max="13057" width="10.5546875" customWidth="1"/>
    <col min="13058" max="13058" width="13.33203125" customWidth="1"/>
    <col min="13059" max="13059" width="14.33203125" customWidth="1"/>
    <col min="13060" max="13060" width="25" customWidth="1"/>
    <col min="13061" max="13061" width="15.6640625" customWidth="1"/>
    <col min="13062" max="13062" width="14.5546875" customWidth="1"/>
    <col min="13063" max="13063" width="38.77734375" customWidth="1"/>
    <col min="13064" max="13075" width="6" customWidth="1"/>
    <col min="13076" max="13076" width="11" customWidth="1"/>
    <col min="13080" max="13080" width="11" customWidth="1"/>
    <col min="13081" max="13081" width="12.5546875" customWidth="1"/>
    <col min="13085" max="13103" width="2.109375" customWidth="1"/>
    <col min="13313" max="13313" width="10.5546875" customWidth="1"/>
    <col min="13314" max="13314" width="13.33203125" customWidth="1"/>
    <col min="13315" max="13315" width="14.33203125" customWidth="1"/>
    <col min="13316" max="13316" width="25" customWidth="1"/>
    <col min="13317" max="13317" width="15.6640625" customWidth="1"/>
    <col min="13318" max="13318" width="14.5546875" customWidth="1"/>
    <col min="13319" max="13319" width="38.77734375" customWidth="1"/>
    <col min="13320" max="13331" width="6" customWidth="1"/>
    <col min="13332" max="13332" width="11" customWidth="1"/>
    <col min="13336" max="13336" width="11" customWidth="1"/>
    <col min="13337" max="13337" width="12.5546875" customWidth="1"/>
    <col min="13341" max="13359" width="2.109375" customWidth="1"/>
    <col min="13569" max="13569" width="10.5546875" customWidth="1"/>
    <col min="13570" max="13570" width="13.33203125" customWidth="1"/>
    <col min="13571" max="13571" width="14.33203125" customWidth="1"/>
    <col min="13572" max="13572" width="25" customWidth="1"/>
    <col min="13573" max="13573" width="15.6640625" customWidth="1"/>
    <col min="13574" max="13574" width="14.5546875" customWidth="1"/>
    <col min="13575" max="13575" width="38.77734375" customWidth="1"/>
    <col min="13576" max="13587" width="6" customWidth="1"/>
    <col min="13588" max="13588" width="11" customWidth="1"/>
    <col min="13592" max="13592" width="11" customWidth="1"/>
    <col min="13593" max="13593" width="12.5546875" customWidth="1"/>
    <col min="13597" max="13615" width="2.109375" customWidth="1"/>
    <col min="13825" max="13825" width="10.5546875" customWidth="1"/>
    <col min="13826" max="13826" width="13.33203125" customWidth="1"/>
    <col min="13827" max="13827" width="14.33203125" customWidth="1"/>
    <col min="13828" max="13828" width="25" customWidth="1"/>
    <col min="13829" max="13829" width="15.6640625" customWidth="1"/>
    <col min="13830" max="13830" width="14.5546875" customWidth="1"/>
    <col min="13831" max="13831" width="38.77734375" customWidth="1"/>
    <col min="13832" max="13843" width="6" customWidth="1"/>
    <col min="13844" max="13844" width="11" customWidth="1"/>
    <col min="13848" max="13848" width="11" customWidth="1"/>
    <col min="13849" max="13849" width="12.5546875" customWidth="1"/>
    <col min="13853" max="13871" width="2.109375" customWidth="1"/>
    <col min="14081" max="14081" width="10.5546875" customWidth="1"/>
    <col min="14082" max="14082" width="13.33203125" customWidth="1"/>
    <col min="14083" max="14083" width="14.33203125" customWidth="1"/>
    <col min="14084" max="14084" width="25" customWidth="1"/>
    <col min="14085" max="14085" width="15.6640625" customWidth="1"/>
    <col min="14086" max="14086" width="14.5546875" customWidth="1"/>
    <col min="14087" max="14087" width="38.77734375" customWidth="1"/>
    <col min="14088" max="14099" width="6" customWidth="1"/>
    <col min="14100" max="14100" width="11" customWidth="1"/>
    <col min="14104" max="14104" width="11" customWidth="1"/>
    <col min="14105" max="14105" width="12.5546875" customWidth="1"/>
    <col min="14109" max="14127" width="2.109375" customWidth="1"/>
    <col min="14337" max="14337" width="10.5546875" customWidth="1"/>
    <col min="14338" max="14338" width="13.33203125" customWidth="1"/>
    <col min="14339" max="14339" width="14.33203125" customWidth="1"/>
    <col min="14340" max="14340" width="25" customWidth="1"/>
    <col min="14341" max="14341" width="15.6640625" customWidth="1"/>
    <col min="14342" max="14342" width="14.5546875" customWidth="1"/>
    <col min="14343" max="14343" width="38.77734375" customWidth="1"/>
    <col min="14344" max="14355" width="6" customWidth="1"/>
    <col min="14356" max="14356" width="11" customWidth="1"/>
    <col min="14360" max="14360" width="11" customWidth="1"/>
    <col min="14361" max="14361" width="12.5546875" customWidth="1"/>
    <col min="14365" max="14383" width="2.109375" customWidth="1"/>
    <col min="14593" max="14593" width="10.5546875" customWidth="1"/>
    <col min="14594" max="14594" width="13.33203125" customWidth="1"/>
    <col min="14595" max="14595" width="14.33203125" customWidth="1"/>
    <col min="14596" max="14596" width="25" customWidth="1"/>
    <col min="14597" max="14597" width="15.6640625" customWidth="1"/>
    <col min="14598" max="14598" width="14.5546875" customWidth="1"/>
    <col min="14599" max="14599" width="38.77734375" customWidth="1"/>
    <col min="14600" max="14611" width="6" customWidth="1"/>
    <col min="14612" max="14612" width="11" customWidth="1"/>
    <col min="14616" max="14616" width="11" customWidth="1"/>
    <col min="14617" max="14617" width="12.5546875" customWidth="1"/>
    <col min="14621" max="14639" width="2.109375" customWidth="1"/>
    <col min="14849" max="14849" width="10.5546875" customWidth="1"/>
    <col min="14850" max="14850" width="13.33203125" customWidth="1"/>
    <col min="14851" max="14851" width="14.33203125" customWidth="1"/>
    <col min="14852" max="14852" width="25" customWidth="1"/>
    <col min="14853" max="14853" width="15.6640625" customWidth="1"/>
    <col min="14854" max="14854" width="14.5546875" customWidth="1"/>
    <col min="14855" max="14855" width="38.77734375" customWidth="1"/>
    <col min="14856" max="14867" width="6" customWidth="1"/>
    <col min="14868" max="14868" width="11" customWidth="1"/>
    <col min="14872" max="14872" width="11" customWidth="1"/>
    <col min="14873" max="14873" width="12.5546875" customWidth="1"/>
    <col min="14877" max="14895" width="2.109375" customWidth="1"/>
    <col min="15105" max="15105" width="10.5546875" customWidth="1"/>
    <col min="15106" max="15106" width="13.33203125" customWidth="1"/>
    <col min="15107" max="15107" width="14.33203125" customWidth="1"/>
    <col min="15108" max="15108" width="25" customWidth="1"/>
    <col min="15109" max="15109" width="15.6640625" customWidth="1"/>
    <col min="15110" max="15110" width="14.5546875" customWidth="1"/>
    <col min="15111" max="15111" width="38.77734375" customWidth="1"/>
    <col min="15112" max="15123" width="6" customWidth="1"/>
    <col min="15124" max="15124" width="11" customWidth="1"/>
    <col min="15128" max="15128" width="11" customWidth="1"/>
    <col min="15129" max="15129" width="12.5546875" customWidth="1"/>
    <col min="15133" max="15151" width="2.109375" customWidth="1"/>
    <col min="15361" max="15361" width="10.5546875" customWidth="1"/>
    <col min="15362" max="15362" width="13.33203125" customWidth="1"/>
    <col min="15363" max="15363" width="14.33203125" customWidth="1"/>
    <col min="15364" max="15364" width="25" customWidth="1"/>
    <col min="15365" max="15365" width="15.6640625" customWidth="1"/>
    <col min="15366" max="15366" width="14.5546875" customWidth="1"/>
    <col min="15367" max="15367" width="38.77734375" customWidth="1"/>
    <col min="15368" max="15379" width="6" customWidth="1"/>
    <col min="15380" max="15380" width="11" customWidth="1"/>
    <col min="15384" max="15384" width="11" customWidth="1"/>
    <col min="15385" max="15385" width="12.5546875" customWidth="1"/>
    <col min="15389" max="15407" width="2.109375" customWidth="1"/>
    <col min="15617" max="15617" width="10.5546875" customWidth="1"/>
    <col min="15618" max="15618" width="13.33203125" customWidth="1"/>
    <col min="15619" max="15619" width="14.33203125" customWidth="1"/>
    <col min="15620" max="15620" width="25" customWidth="1"/>
    <col min="15621" max="15621" width="15.6640625" customWidth="1"/>
    <col min="15622" max="15622" width="14.5546875" customWidth="1"/>
    <col min="15623" max="15623" width="38.77734375" customWidth="1"/>
    <col min="15624" max="15635" width="6" customWidth="1"/>
    <col min="15636" max="15636" width="11" customWidth="1"/>
    <col min="15640" max="15640" width="11" customWidth="1"/>
    <col min="15641" max="15641" width="12.5546875" customWidth="1"/>
    <col min="15645" max="15663" width="2.109375" customWidth="1"/>
    <col min="15873" max="15873" width="10.5546875" customWidth="1"/>
    <col min="15874" max="15874" width="13.33203125" customWidth="1"/>
    <col min="15875" max="15875" width="14.33203125" customWidth="1"/>
    <col min="15876" max="15876" width="25" customWidth="1"/>
    <col min="15877" max="15877" width="15.6640625" customWidth="1"/>
    <col min="15878" max="15878" width="14.5546875" customWidth="1"/>
    <col min="15879" max="15879" width="38.77734375" customWidth="1"/>
    <col min="15880" max="15891" width="6" customWidth="1"/>
    <col min="15892" max="15892" width="11" customWidth="1"/>
    <col min="15896" max="15896" width="11" customWidth="1"/>
    <col min="15897" max="15897" width="12.5546875" customWidth="1"/>
    <col min="15901" max="15919" width="2.109375" customWidth="1"/>
    <col min="16129" max="16129" width="10.5546875" customWidth="1"/>
    <col min="16130" max="16130" width="13.33203125" customWidth="1"/>
    <col min="16131" max="16131" width="14.33203125" customWidth="1"/>
    <col min="16132" max="16132" width="25" customWidth="1"/>
    <col min="16133" max="16133" width="15.6640625" customWidth="1"/>
    <col min="16134" max="16134" width="14.5546875" customWidth="1"/>
    <col min="16135" max="16135" width="38.77734375" customWidth="1"/>
    <col min="16136" max="16147" width="6" customWidth="1"/>
    <col min="16148" max="16148" width="11" customWidth="1"/>
    <col min="16152" max="16152" width="11" customWidth="1"/>
    <col min="16153" max="16153" width="12.5546875" customWidth="1"/>
    <col min="16157" max="16175" width="2.109375" customWidth="1"/>
  </cols>
  <sheetData>
    <row r="1" spans="1:27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7" ht="25.2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7" ht="2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8.4" customHeight="1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7" ht="8.4" customHeight="1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7" ht="25.8" x14ac:dyDescent="0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7" ht="25.8" x14ac:dyDescent="0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7" ht="6" customHeight="1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7" ht="18.600000000000001" thickTop="1" x14ac:dyDescent="0.25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8"/>
    </row>
    <row r="10" spans="1:27" ht="15.6" x14ac:dyDescent="0.25">
      <c r="A10" s="9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1"/>
    </row>
    <row r="11" spans="1:27" ht="15.6" x14ac:dyDescent="0.25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4"/>
    </row>
    <row r="12" spans="1:27" ht="13.8" x14ac:dyDescent="0.25">
      <c r="A12" s="15" t="s">
        <v>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7"/>
    </row>
    <row r="13" spans="1:27" ht="14.4" x14ac:dyDescent="0.25">
      <c r="A13" s="18" t="s">
        <v>9</v>
      </c>
      <c r="B13" s="19"/>
      <c r="C13" s="19"/>
      <c r="D13" s="19"/>
      <c r="E13" s="20"/>
      <c r="F13" s="21"/>
      <c r="G13" s="22" t="s">
        <v>10</v>
      </c>
      <c r="H13" s="23">
        <v>1.8828298611111113E-2</v>
      </c>
      <c r="I13" s="23"/>
      <c r="J13" s="23"/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26"/>
      <c r="V13" s="27"/>
      <c r="W13" s="28"/>
      <c r="X13" s="29"/>
      <c r="Y13" s="30" t="s">
        <v>11</v>
      </c>
      <c r="AA13">
        <v>60</v>
      </c>
    </row>
    <row r="14" spans="1:27" ht="14.4" x14ac:dyDescent="0.25">
      <c r="A14" s="31" t="s">
        <v>12</v>
      </c>
      <c r="B14" s="32"/>
      <c r="C14" s="32"/>
      <c r="D14" s="32"/>
      <c r="E14" s="33"/>
      <c r="F14" s="34"/>
      <c r="G14" s="35" t="s">
        <v>13</v>
      </c>
      <c r="H14" s="36">
        <f>AA13*0.333/(HOUR(H13)+MINUTE(H13)/60+SECOND(H13)/3600)</f>
        <v>44.208973570989549</v>
      </c>
      <c r="I14" s="36"/>
      <c r="J14" s="37"/>
      <c r="K14" s="38"/>
      <c r="L14" s="39"/>
      <c r="M14" s="39"/>
      <c r="N14" s="39"/>
      <c r="O14" s="39"/>
      <c r="P14" s="39"/>
      <c r="Q14" s="39"/>
      <c r="R14" s="39"/>
      <c r="S14" s="39"/>
      <c r="T14" s="39"/>
      <c r="U14" s="40"/>
      <c r="V14" s="41"/>
      <c r="W14" s="42"/>
      <c r="X14" s="43"/>
      <c r="Y14" s="44" t="s">
        <v>14</v>
      </c>
    </row>
    <row r="15" spans="1:27" ht="13.8" x14ac:dyDescent="0.25">
      <c r="A15" s="45" t="s">
        <v>15</v>
      </c>
      <c r="B15" s="46"/>
      <c r="C15" s="46"/>
      <c r="D15" s="46"/>
      <c r="E15" s="46"/>
      <c r="F15" s="46"/>
      <c r="G15" s="47"/>
      <c r="H15" s="48" t="s">
        <v>16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/>
    </row>
    <row r="16" spans="1:27" ht="13.8" x14ac:dyDescent="0.25">
      <c r="A16" s="51" t="s">
        <v>17</v>
      </c>
      <c r="B16" s="52"/>
      <c r="C16" s="52"/>
      <c r="D16" s="53"/>
      <c r="E16" s="54" t="s">
        <v>3</v>
      </c>
      <c r="F16" s="53"/>
      <c r="G16" s="55" t="s">
        <v>18</v>
      </c>
      <c r="H16" s="56" t="s">
        <v>19</v>
      </c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8"/>
    </row>
    <row r="17" spans="1:25" ht="13.8" x14ac:dyDescent="0.25">
      <c r="A17" s="51" t="s">
        <v>20</v>
      </c>
      <c r="B17" s="52"/>
      <c r="C17" s="52"/>
      <c r="D17" s="55"/>
      <c r="E17" s="59"/>
      <c r="F17" s="53"/>
      <c r="G17" s="55" t="s">
        <v>21</v>
      </c>
      <c r="H17" s="56" t="s">
        <v>22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8"/>
    </row>
    <row r="18" spans="1:25" ht="13.8" x14ac:dyDescent="0.25">
      <c r="A18" s="51" t="s">
        <v>23</v>
      </c>
      <c r="B18" s="52"/>
      <c r="C18" s="52"/>
      <c r="D18" s="55"/>
      <c r="E18" s="59"/>
      <c r="F18" s="53"/>
      <c r="G18" s="55" t="s">
        <v>24</v>
      </c>
      <c r="H18" s="56" t="s">
        <v>25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ht="14.4" thickBot="1" x14ac:dyDescent="0.3">
      <c r="A19" s="51" t="s">
        <v>26</v>
      </c>
      <c r="B19" s="54"/>
      <c r="C19" s="54"/>
      <c r="D19" s="60"/>
      <c r="E19" s="61"/>
      <c r="F19" s="60"/>
      <c r="G19" s="55" t="s">
        <v>27</v>
      </c>
      <c r="H19" s="62" t="s">
        <v>28</v>
      </c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65"/>
      <c r="W19" s="54"/>
      <c r="X19" s="66"/>
      <c r="Y19" s="67" t="s">
        <v>29</v>
      </c>
    </row>
    <row r="20" spans="1:25" ht="15" thickTop="1" thickBot="1" x14ac:dyDescent="0.3">
      <c r="A20" s="68"/>
      <c r="B20" s="69"/>
      <c r="C20" s="69"/>
      <c r="D20" s="70"/>
      <c r="E20" s="71"/>
      <c r="F20" s="70"/>
      <c r="G20" s="70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3"/>
      <c r="V20" s="74"/>
      <c r="W20" s="75"/>
      <c r="X20" s="70"/>
      <c r="Y20" s="76"/>
    </row>
    <row r="21" spans="1:25" ht="14.4" thickTop="1" x14ac:dyDescent="0.25">
      <c r="A21" s="77" t="s">
        <v>30</v>
      </c>
      <c r="B21" s="78" t="s">
        <v>31</v>
      </c>
      <c r="C21" s="78" t="s">
        <v>32</v>
      </c>
      <c r="D21" s="78" t="s">
        <v>33</v>
      </c>
      <c r="E21" s="79" t="s">
        <v>34</v>
      </c>
      <c r="F21" s="78" t="s">
        <v>35</v>
      </c>
      <c r="G21" s="78" t="s">
        <v>36</v>
      </c>
      <c r="H21" s="80" t="s">
        <v>37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1" t="s">
        <v>38</v>
      </c>
      <c r="U21" s="82" t="s">
        <v>39</v>
      </c>
      <c r="V21" s="82"/>
      <c r="W21" s="83" t="s">
        <v>40</v>
      </c>
      <c r="X21" s="84" t="s">
        <v>41</v>
      </c>
      <c r="Y21" s="85" t="s">
        <v>42</v>
      </c>
    </row>
    <row r="22" spans="1:25" ht="13.8" x14ac:dyDescent="0.25">
      <c r="A22" s="86"/>
      <c r="B22" s="87"/>
      <c r="C22" s="87"/>
      <c r="D22" s="87"/>
      <c r="E22" s="88"/>
      <c r="F22" s="87"/>
      <c r="G22" s="87"/>
      <c r="H22" s="89">
        <v>1</v>
      </c>
      <c r="I22" s="89">
        <v>2</v>
      </c>
      <c r="J22" s="89">
        <v>3</v>
      </c>
      <c r="K22" s="89">
        <v>4</v>
      </c>
      <c r="L22" s="89">
        <v>5</v>
      </c>
      <c r="M22" s="89">
        <v>6</v>
      </c>
      <c r="N22" s="89">
        <v>7</v>
      </c>
      <c r="O22" s="89">
        <v>8</v>
      </c>
      <c r="P22" s="89">
        <v>9</v>
      </c>
      <c r="Q22" s="89">
        <v>10</v>
      </c>
      <c r="R22" s="89">
        <v>11</v>
      </c>
      <c r="S22" s="89">
        <v>12</v>
      </c>
      <c r="T22" s="90"/>
      <c r="U22" s="91" t="s">
        <v>43</v>
      </c>
      <c r="V22" s="91" t="s">
        <v>44</v>
      </c>
      <c r="W22" s="92"/>
      <c r="X22" s="93"/>
      <c r="Y22" s="94"/>
    </row>
    <row r="23" spans="1:25" ht="7.8" customHeight="1" x14ac:dyDescent="0.25">
      <c r="A23" s="95"/>
      <c r="B23" s="96"/>
      <c r="C23" s="96"/>
      <c r="D23" s="96"/>
      <c r="E23" s="97"/>
      <c r="F23" s="96"/>
      <c r="G23" s="96"/>
      <c r="H23" s="98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9"/>
      <c r="U23" s="91"/>
      <c r="V23" s="91"/>
      <c r="W23" s="100"/>
      <c r="X23" s="101"/>
      <c r="Y23" s="102"/>
    </row>
    <row r="24" spans="1:25" ht="22.2" customHeight="1" x14ac:dyDescent="0.25">
      <c r="A24" s="103">
        <v>1</v>
      </c>
      <c r="B24" s="104">
        <v>111</v>
      </c>
      <c r="C24" s="105">
        <v>10007739974</v>
      </c>
      <c r="D24" s="106" t="s">
        <v>68</v>
      </c>
      <c r="E24" s="107">
        <v>34445</v>
      </c>
      <c r="F24" s="107" t="s">
        <v>50</v>
      </c>
      <c r="G24" s="108" t="s">
        <v>69</v>
      </c>
      <c r="H24" s="109"/>
      <c r="I24" s="110"/>
      <c r="J24" s="110"/>
      <c r="K24" s="110"/>
      <c r="L24" s="110">
        <v>5</v>
      </c>
      <c r="M24" s="110">
        <v>5</v>
      </c>
      <c r="N24" s="110">
        <v>5</v>
      </c>
      <c r="O24" s="110">
        <v>5</v>
      </c>
      <c r="P24" s="110"/>
      <c r="Q24" s="110"/>
      <c r="R24" s="110"/>
      <c r="S24" s="110"/>
      <c r="T24" s="110">
        <v>6</v>
      </c>
      <c r="U24" s="110">
        <v>20</v>
      </c>
      <c r="V24" s="110"/>
      <c r="W24" s="111">
        <f t="shared" ref="W24:W44" si="0">SUM(H24:S24)+U24-V24</f>
        <v>40</v>
      </c>
      <c r="X24" s="112"/>
      <c r="Y24" s="113"/>
    </row>
    <row r="25" spans="1:25" ht="22.2" customHeight="1" x14ac:dyDescent="0.25">
      <c r="A25" s="103">
        <v>2</v>
      </c>
      <c r="B25" s="104">
        <v>156</v>
      </c>
      <c r="C25" s="105">
        <v>10036059328</v>
      </c>
      <c r="D25" s="106" t="s">
        <v>70</v>
      </c>
      <c r="E25" s="107">
        <v>37004</v>
      </c>
      <c r="F25" s="107" t="s">
        <v>55</v>
      </c>
      <c r="G25" s="108" t="s">
        <v>71</v>
      </c>
      <c r="H25" s="109"/>
      <c r="I25" s="110"/>
      <c r="J25" s="110">
        <v>5</v>
      </c>
      <c r="K25" s="110">
        <v>5</v>
      </c>
      <c r="L25" s="110">
        <v>3</v>
      </c>
      <c r="M25" s="110">
        <v>3</v>
      </c>
      <c r="N25" s="110">
        <v>3</v>
      </c>
      <c r="O25" s="110"/>
      <c r="P25" s="110"/>
      <c r="Q25" s="110"/>
      <c r="R25" s="110"/>
      <c r="S25" s="110"/>
      <c r="T25" s="110">
        <v>5</v>
      </c>
      <c r="U25" s="110">
        <v>20</v>
      </c>
      <c r="V25" s="110"/>
      <c r="W25" s="111">
        <f t="shared" si="0"/>
        <v>39</v>
      </c>
      <c r="X25" s="112"/>
      <c r="Y25" s="113"/>
    </row>
    <row r="26" spans="1:25" ht="22.2" customHeight="1" x14ac:dyDescent="0.25">
      <c r="A26" s="103">
        <v>3</v>
      </c>
      <c r="B26" s="104">
        <v>114</v>
      </c>
      <c r="C26" s="105">
        <v>10007498585</v>
      </c>
      <c r="D26" s="106" t="s">
        <v>72</v>
      </c>
      <c r="E26" s="107">
        <v>34246</v>
      </c>
      <c r="F26" s="107" t="s">
        <v>53</v>
      </c>
      <c r="G26" s="108" t="s">
        <v>73</v>
      </c>
      <c r="H26" s="109"/>
      <c r="I26" s="110"/>
      <c r="J26" s="110"/>
      <c r="K26" s="110"/>
      <c r="L26" s="110"/>
      <c r="M26" s="110"/>
      <c r="N26" s="110"/>
      <c r="O26" s="110">
        <v>1</v>
      </c>
      <c r="P26" s="110">
        <v>2</v>
      </c>
      <c r="Q26" s="110">
        <v>3</v>
      </c>
      <c r="R26" s="110">
        <v>2</v>
      </c>
      <c r="S26" s="110">
        <v>10</v>
      </c>
      <c r="T26" s="110">
        <v>1</v>
      </c>
      <c r="U26" s="110"/>
      <c r="V26" s="110"/>
      <c r="W26" s="111">
        <f t="shared" si="0"/>
        <v>18</v>
      </c>
      <c r="X26" s="112"/>
      <c r="Y26" s="113"/>
    </row>
    <row r="27" spans="1:25" ht="22.2" customHeight="1" x14ac:dyDescent="0.25">
      <c r="A27" s="103">
        <v>4</v>
      </c>
      <c r="B27" s="104">
        <v>155</v>
      </c>
      <c r="C27" s="105">
        <v>10009692001</v>
      </c>
      <c r="D27" s="106" t="s">
        <v>74</v>
      </c>
      <c r="E27" s="107">
        <v>35536</v>
      </c>
      <c r="F27" s="107" t="s">
        <v>55</v>
      </c>
      <c r="G27" s="108" t="s">
        <v>71</v>
      </c>
      <c r="H27" s="109">
        <v>2</v>
      </c>
      <c r="I27" s="110"/>
      <c r="J27" s="110">
        <v>3</v>
      </c>
      <c r="K27" s="110">
        <v>3</v>
      </c>
      <c r="L27" s="110">
        <v>1</v>
      </c>
      <c r="M27" s="110"/>
      <c r="N27" s="110">
        <v>1</v>
      </c>
      <c r="O27" s="110"/>
      <c r="P27" s="110">
        <v>1</v>
      </c>
      <c r="Q27" s="110">
        <v>2</v>
      </c>
      <c r="R27" s="110"/>
      <c r="S27" s="110">
        <v>4</v>
      </c>
      <c r="T27" s="110">
        <v>3</v>
      </c>
      <c r="U27" s="110"/>
      <c r="V27" s="110"/>
      <c r="W27" s="111">
        <f t="shared" si="0"/>
        <v>17</v>
      </c>
      <c r="X27" s="112"/>
      <c r="Y27" s="113"/>
    </row>
    <row r="28" spans="1:25" ht="22.2" customHeight="1" x14ac:dyDescent="0.25">
      <c r="A28" s="103">
        <v>5</v>
      </c>
      <c r="B28" s="104">
        <v>138</v>
      </c>
      <c r="C28" s="105">
        <v>10036017494</v>
      </c>
      <c r="D28" s="106" t="s">
        <v>75</v>
      </c>
      <c r="E28" s="107">
        <v>37057</v>
      </c>
      <c r="F28" s="107" t="s">
        <v>55</v>
      </c>
      <c r="G28" s="108" t="s">
        <v>76</v>
      </c>
      <c r="H28" s="109"/>
      <c r="I28" s="110"/>
      <c r="J28" s="110"/>
      <c r="K28" s="110"/>
      <c r="L28" s="110"/>
      <c r="M28" s="110">
        <v>1</v>
      </c>
      <c r="N28" s="110"/>
      <c r="O28" s="110">
        <v>3</v>
      </c>
      <c r="P28" s="110">
        <v>5</v>
      </c>
      <c r="Q28" s="110">
        <v>5</v>
      </c>
      <c r="R28" s="110"/>
      <c r="S28" s="110">
        <v>2</v>
      </c>
      <c r="T28" s="110">
        <v>4</v>
      </c>
      <c r="U28" s="110"/>
      <c r="V28" s="110"/>
      <c r="W28" s="111">
        <f t="shared" si="0"/>
        <v>16</v>
      </c>
      <c r="X28" s="112"/>
      <c r="Y28" s="113"/>
    </row>
    <row r="29" spans="1:25" ht="22.2" customHeight="1" x14ac:dyDescent="0.25">
      <c r="A29" s="103">
        <v>6</v>
      </c>
      <c r="B29" s="104">
        <v>113</v>
      </c>
      <c r="C29" s="105">
        <v>10009183557</v>
      </c>
      <c r="D29" s="106" t="s">
        <v>77</v>
      </c>
      <c r="E29" s="107">
        <v>35346</v>
      </c>
      <c r="F29" s="107" t="s">
        <v>53</v>
      </c>
      <c r="G29" s="108" t="s">
        <v>78</v>
      </c>
      <c r="H29" s="109">
        <v>5</v>
      </c>
      <c r="I29" s="110">
        <v>1</v>
      </c>
      <c r="J29" s="110">
        <v>1</v>
      </c>
      <c r="K29" s="110"/>
      <c r="L29" s="110"/>
      <c r="M29" s="110"/>
      <c r="N29" s="110"/>
      <c r="O29" s="110">
        <v>2</v>
      </c>
      <c r="P29" s="110"/>
      <c r="Q29" s="110"/>
      <c r="R29" s="110">
        <v>3</v>
      </c>
      <c r="S29" s="110"/>
      <c r="T29" s="110">
        <v>7</v>
      </c>
      <c r="U29" s="110"/>
      <c r="V29" s="110"/>
      <c r="W29" s="111">
        <f t="shared" si="0"/>
        <v>12</v>
      </c>
      <c r="X29" s="112"/>
      <c r="Y29" s="113"/>
    </row>
    <row r="30" spans="1:25" ht="22.2" customHeight="1" x14ac:dyDescent="0.25">
      <c r="A30" s="103">
        <v>7</v>
      </c>
      <c r="B30" s="104">
        <v>112</v>
      </c>
      <c r="C30" s="105">
        <v>10009721505</v>
      </c>
      <c r="D30" s="106" t="s">
        <v>79</v>
      </c>
      <c r="E30" s="107">
        <v>35616</v>
      </c>
      <c r="F30" s="107" t="s">
        <v>55</v>
      </c>
      <c r="G30" s="108" t="s">
        <v>69</v>
      </c>
      <c r="H30" s="109"/>
      <c r="I30" s="110">
        <v>5</v>
      </c>
      <c r="J30" s="110">
        <v>2</v>
      </c>
      <c r="K30" s="110"/>
      <c r="L30" s="110"/>
      <c r="M30" s="110">
        <v>2</v>
      </c>
      <c r="N30" s="110">
        <v>2</v>
      </c>
      <c r="O30" s="110"/>
      <c r="P30" s="110"/>
      <c r="Q30" s="110">
        <v>1</v>
      </c>
      <c r="R30" s="110"/>
      <c r="S30" s="110"/>
      <c r="T30" s="110">
        <v>8</v>
      </c>
      <c r="U30" s="110"/>
      <c r="V30" s="110"/>
      <c r="W30" s="111">
        <f t="shared" si="0"/>
        <v>12</v>
      </c>
      <c r="X30" s="112"/>
      <c r="Y30" s="113"/>
    </row>
    <row r="31" spans="1:25" ht="22.2" customHeight="1" x14ac:dyDescent="0.25">
      <c r="A31" s="103">
        <v>8</v>
      </c>
      <c r="B31" s="104">
        <v>106</v>
      </c>
      <c r="C31" s="105">
        <v>10014629604</v>
      </c>
      <c r="D31" s="106" t="s">
        <v>80</v>
      </c>
      <c r="E31" s="107">
        <v>36294</v>
      </c>
      <c r="F31" s="107" t="s">
        <v>55</v>
      </c>
      <c r="G31" s="108" t="s">
        <v>73</v>
      </c>
      <c r="H31" s="109">
        <v>3</v>
      </c>
      <c r="I31" s="110"/>
      <c r="J31" s="110"/>
      <c r="K31" s="110">
        <v>1</v>
      </c>
      <c r="L31" s="110"/>
      <c r="M31" s="110"/>
      <c r="N31" s="110"/>
      <c r="O31" s="110"/>
      <c r="P31" s="110"/>
      <c r="Q31" s="110"/>
      <c r="R31" s="110"/>
      <c r="S31" s="110">
        <v>6</v>
      </c>
      <c r="T31" s="110">
        <v>2</v>
      </c>
      <c r="U31" s="110"/>
      <c r="V31" s="110"/>
      <c r="W31" s="111">
        <f t="shared" si="0"/>
        <v>10</v>
      </c>
      <c r="X31" s="112"/>
      <c r="Y31" s="113"/>
    </row>
    <row r="32" spans="1:25" ht="22.2" customHeight="1" x14ac:dyDescent="0.25">
      <c r="A32" s="103">
        <v>9</v>
      </c>
      <c r="B32" s="114">
        <v>108</v>
      </c>
      <c r="C32" s="105">
        <v>10094255385</v>
      </c>
      <c r="D32" s="106" t="s">
        <v>81</v>
      </c>
      <c r="E32" s="107">
        <v>39316</v>
      </c>
      <c r="F32" s="107" t="s">
        <v>55</v>
      </c>
      <c r="G32" s="108" t="s">
        <v>73</v>
      </c>
      <c r="H32" s="109">
        <v>1</v>
      </c>
      <c r="I32" s="110">
        <v>2</v>
      </c>
      <c r="J32" s="110"/>
      <c r="K32" s="110"/>
      <c r="L32" s="110">
        <v>2</v>
      </c>
      <c r="M32" s="110"/>
      <c r="N32" s="110"/>
      <c r="O32" s="110"/>
      <c r="P32" s="110">
        <v>3</v>
      </c>
      <c r="Q32" s="110"/>
      <c r="R32" s="110"/>
      <c r="S32" s="110"/>
      <c r="T32" s="110">
        <v>14</v>
      </c>
      <c r="U32" s="110"/>
      <c r="V32" s="110"/>
      <c r="W32" s="111">
        <f t="shared" si="0"/>
        <v>8</v>
      </c>
      <c r="X32" s="112"/>
      <c r="Y32" s="113"/>
    </row>
    <row r="33" spans="1:25" ht="22.2" customHeight="1" x14ac:dyDescent="0.25">
      <c r="A33" s="103">
        <v>10</v>
      </c>
      <c r="B33" s="104">
        <v>139</v>
      </c>
      <c r="C33" s="105">
        <v>10091170179</v>
      </c>
      <c r="D33" s="106" t="s">
        <v>82</v>
      </c>
      <c r="E33" s="107">
        <v>38712</v>
      </c>
      <c r="F33" s="107" t="s">
        <v>55</v>
      </c>
      <c r="G33" s="108" t="s">
        <v>76</v>
      </c>
      <c r="H33" s="109"/>
      <c r="I33" s="110">
        <v>3</v>
      </c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>
        <v>9</v>
      </c>
      <c r="U33" s="110"/>
      <c r="V33" s="110"/>
      <c r="W33" s="111">
        <f t="shared" si="0"/>
        <v>3</v>
      </c>
      <c r="X33" s="112"/>
      <c r="Y33" s="113"/>
    </row>
    <row r="34" spans="1:25" ht="22.2" customHeight="1" x14ac:dyDescent="0.25">
      <c r="A34" s="103">
        <v>11</v>
      </c>
      <c r="B34" s="104">
        <v>140</v>
      </c>
      <c r="C34" s="105">
        <v>10036077112</v>
      </c>
      <c r="D34" s="106" t="s">
        <v>83</v>
      </c>
      <c r="E34" s="107">
        <v>38092</v>
      </c>
      <c r="F34" s="107" t="s">
        <v>55</v>
      </c>
      <c r="G34" s="108" t="s">
        <v>76</v>
      </c>
      <c r="H34" s="109"/>
      <c r="I34" s="110"/>
      <c r="J34" s="110"/>
      <c r="K34" s="110">
        <v>2</v>
      </c>
      <c r="L34" s="110"/>
      <c r="M34" s="110"/>
      <c r="N34" s="110"/>
      <c r="O34" s="110"/>
      <c r="P34" s="110"/>
      <c r="Q34" s="110"/>
      <c r="R34" s="110">
        <v>1</v>
      </c>
      <c r="S34" s="110"/>
      <c r="T34" s="110">
        <v>10</v>
      </c>
      <c r="U34" s="110"/>
      <c r="V34" s="110"/>
      <c r="W34" s="111">
        <f t="shared" si="0"/>
        <v>3</v>
      </c>
      <c r="X34" s="112"/>
      <c r="Y34" s="113"/>
    </row>
    <row r="35" spans="1:25" ht="22.2" customHeight="1" x14ac:dyDescent="0.25">
      <c r="A35" s="103">
        <v>12</v>
      </c>
      <c r="B35" s="103">
        <v>116</v>
      </c>
      <c r="C35" s="105">
        <v>10142115084</v>
      </c>
      <c r="D35" s="106" t="s">
        <v>84</v>
      </c>
      <c r="E35" s="107">
        <v>31040</v>
      </c>
      <c r="F35" s="107" t="s">
        <v>57</v>
      </c>
      <c r="G35" s="108" t="s">
        <v>73</v>
      </c>
      <c r="H35" s="109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>
        <v>12</v>
      </c>
      <c r="U35" s="110"/>
      <c r="V35" s="110"/>
      <c r="W35" s="111">
        <f t="shared" si="0"/>
        <v>0</v>
      </c>
      <c r="X35" s="112"/>
      <c r="Y35" s="113"/>
    </row>
    <row r="36" spans="1:25" ht="22.2" customHeight="1" x14ac:dyDescent="0.25">
      <c r="A36" s="103">
        <v>13</v>
      </c>
      <c r="B36" s="104">
        <v>183</v>
      </c>
      <c r="C36" s="105">
        <v>10007740277</v>
      </c>
      <c r="D36" s="106" t="s">
        <v>85</v>
      </c>
      <c r="E36" s="107">
        <v>34840</v>
      </c>
      <c r="F36" s="107" t="s">
        <v>53</v>
      </c>
      <c r="G36" s="108" t="s">
        <v>86</v>
      </c>
      <c r="H36" s="109"/>
      <c r="I36" s="110"/>
      <c r="J36" s="110"/>
      <c r="K36" s="110"/>
      <c r="L36" s="110"/>
      <c r="M36" s="110"/>
      <c r="N36" s="110"/>
      <c r="O36" s="110"/>
      <c r="P36" s="110"/>
      <c r="Q36" s="110"/>
      <c r="R36" s="110">
        <v>5</v>
      </c>
      <c r="S36" s="110"/>
      <c r="T36" s="110">
        <v>11</v>
      </c>
      <c r="U36" s="110"/>
      <c r="V36" s="110">
        <v>20</v>
      </c>
      <c r="W36" s="111">
        <f t="shared" si="0"/>
        <v>-15</v>
      </c>
      <c r="X36" s="112"/>
      <c r="Y36" s="113"/>
    </row>
    <row r="37" spans="1:25" ht="22.2" customHeight="1" x14ac:dyDescent="0.25">
      <c r="A37" s="103">
        <v>14</v>
      </c>
      <c r="B37" s="104">
        <v>158</v>
      </c>
      <c r="C37" s="105">
        <v>10083185766</v>
      </c>
      <c r="D37" s="106" t="s">
        <v>87</v>
      </c>
      <c r="E37" s="107">
        <v>38682</v>
      </c>
      <c r="F37" s="107" t="s">
        <v>57</v>
      </c>
      <c r="G37" s="108" t="s">
        <v>88</v>
      </c>
      <c r="H37" s="109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>
        <v>13</v>
      </c>
      <c r="U37" s="110"/>
      <c r="V37" s="110">
        <v>40</v>
      </c>
      <c r="W37" s="111">
        <f t="shared" si="0"/>
        <v>-40</v>
      </c>
      <c r="X37" s="112"/>
      <c r="Y37" s="113"/>
    </row>
    <row r="38" spans="1:25" ht="22.2" customHeight="1" x14ac:dyDescent="0.25">
      <c r="A38" s="103">
        <v>15</v>
      </c>
      <c r="B38" s="104">
        <v>157</v>
      </c>
      <c r="C38" s="105">
        <v>10036076607</v>
      </c>
      <c r="D38" s="106" t="s">
        <v>89</v>
      </c>
      <c r="E38" s="107">
        <v>37625</v>
      </c>
      <c r="F38" s="107" t="s">
        <v>55</v>
      </c>
      <c r="G38" s="108" t="s">
        <v>71</v>
      </c>
      <c r="H38" s="109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>
        <v>16</v>
      </c>
      <c r="U38" s="110"/>
      <c r="V38" s="110">
        <v>40</v>
      </c>
      <c r="W38" s="111">
        <f t="shared" si="0"/>
        <v>-40</v>
      </c>
      <c r="X38" s="112"/>
      <c r="Y38" s="113"/>
    </row>
    <row r="39" spans="1:25" ht="22.2" customHeight="1" x14ac:dyDescent="0.25">
      <c r="A39" s="103">
        <v>16</v>
      </c>
      <c r="B39" s="104">
        <v>107</v>
      </c>
      <c r="C39" s="105">
        <v>10116899027</v>
      </c>
      <c r="D39" s="106" t="s">
        <v>90</v>
      </c>
      <c r="E39" s="107">
        <v>39346</v>
      </c>
      <c r="F39" s="107" t="s">
        <v>55</v>
      </c>
      <c r="G39" s="108" t="s">
        <v>73</v>
      </c>
      <c r="H39" s="109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>
        <v>15</v>
      </c>
      <c r="U39" s="110"/>
      <c r="V39" s="110">
        <v>60</v>
      </c>
      <c r="W39" s="111">
        <f t="shared" si="0"/>
        <v>-60</v>
      </c>
      <c r="X39" s="112"/>
      <c r="Y39" s="113"/>
    </row>
    <row r="40" spans="1:25" ht="22.2" customHeight="1" x14ac:dyDescent="0.25">
      <c r="A40" s="103" t="s">
        <v>98</v>
      </c>
      <c r="B40" s="104">
        <v>179</v>
      </c>
      <c r="C40" s="105">
        <v>10055578960</v>
      </c>
      <c r="D40" s="106" t="s">
        <v>91</v>
      </c>
      <c r="E40" s="107">
        <v>38064</v>
      </c>
      <c r="F40" s="107" t="s">
        <v>57</v>
      </c>
      <c r="G40" s="108" t="s">
        <v>92</v>
      </c>
      <c r="H40" s="109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>
        <v>40</v>
      </c>
      <c r="W40" s="111">
        <f t="shared" si="0"/>
        <v>-40</v>
      </c>
      <c r="X40" s="112"/>
      <c r="Y40" s="113" t="s">
        <v>45</v>
      </c>
    </row>
    <row r="41" spans="1:25" ht="22.2" customHeight="1" x14ac:dyDescent="0.25">
      <c r="A41" s="103" t="s">
        <v>98</v>
      </c>
      <c r="B41" s="104">
        <v>176</v>
      </c>
      <c r="C41" s="105">
        <v>10036020629</v>
      </c>
      <c r="D41" s="106" t="s">
        <v>93</v>
      </c>
      <c r="E41" s="107">
        <v>37815</v>
      </c>
      <c r="F41" s="107" t="s">
        <v>55</v>
      </c>
      <c r="G41" s="108" t="s">
        <v>94</v>
      </c>
      <c r="H41" s="109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>
        <v>40</v>
      </c>
      <c r="W41" s="111">
        <f t="shared" si="0"/>
        <v>-40</v>
      </c>
      <c r="X41" s="112"/>
      <c r="Y41" s="113" t="s">
        <v>45</v>
      </c>
    </row>
    <row r="42" spans="1:25" ht="22.2" customHeight="1" x14ac:dyDescent="0.25">
      <c r="A42" s="103" t="s">
        <v>98</v>
      </c>
      <c r="B42" s="104">
        <v>175</v>
      </c>
      <c r="C42" s="105">
        <v>10036021437</v>
      </c>
      <c r="D42" s="106" t="s">
        <v>95</v>
      </c>
      <c r="E42" s="107">
        <v>37302</v>
      </c>
      <c r="F42" s="107" t="s">
        <v>55</v>
      </c>
      <c r="G42" s="108" t="s">
        <v>96</v>
      </c>
      <c r="H42" s="109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>
        <v>40</v>
      </c>
      <c r="W42" s="111">
        <f t="shared" si="0"/>
        <v>-40</v>
      </c>
      <c r="X42" s="112"/>
      <c r="Y42" s="113" t="s">
        <v>45</v>
      </c>
    </row>
    <row r="43" spans="1:25" ht="22.2" customHeight="1" thickBot="1" x14ac:dyDescent="0.3">
      <c r="A43" s="103" t="s">
        <v>98</v>
      </c>
      <c r="B43" s="104">
        <v>181</v>
      </c>
      <c r="C43" s="105">
        <v>10104582350</v>
      </c>
      <c r="D43" s="106" t="s">
        <v>97</v>
      </c>
      <c r="E43" s="107">
        <v>39232</v>
      </c>
      <c r="F43" s="107" t="s">
        <v>59</v>
      </c>
      <c r="G43" s="108" t="s">
        <v>92</v>
      </c>
      <c r="H43" s="109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>
        <v>40</v>
      </c>
      <c r="W43" s="111">
        <f t="shared" si="0"/>
        <v>-40</v>
      </c>
      <c r="X43" s="112"/>
      <c r="Y43" s="113" t="s">
        <v>45</v>
      </c>
    </row>
    <row r="44" spans="1:25" ht="14.4" hidden="1" thickBot="1" x14ac:dyDescent="0.3">
      <c r="A44" s="103"/>
      <c r="B44" s="104"/>
      <c r="C44" s="106" t="str">
        <f>IF(ISBLANK($B44),"",VLOOKUP($B44,#REF!,2,0))</f>
        <v/>
      </c>
      <c r="D44" s="106" t="str">
        <f>IF(ISBLANK($B44),"",VLOOKUP($B44,#REF!,3,0))</f>
        <v/>
      </c>
      <c r="E44" s="107" t="str">
        <f>IF(ISBLANK($B44),"",VLOOKUP($B44,#REF!,4,0))</f>
        <v/>
      </c>
      <c r="F44" s="107" t="str">
        <f>IF(ISBLANK($B44),"",VLOOKUP($B44,#REF!,5,0))</f>
        <v/>
      </c>
      <c r="G44" s="107"/>
      <c r="H44" s="109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1">
        <f t="shared" si="0"/>
        <v>0</v>
      </c>
      <c r="X44" s="112"/>
      <c r="Y44" s="113"/>
    </row>
    <row r="45" spans="1:25" ht="14.4" hidden="1" thickBot="1" x14ac:dyDescent="0.3">
      <c r="A45" s="115"/>
      <c r="B45" s="104"/>
      <c r="C45" s="106"/>
      <c r="D45" s="106"/>
      <c r="E45" s="107"/>
      <c r="F45" s="107"/>
      <c r="G45" s="107"/>
      <c r="H45" s="109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1"/>
      <c r="X45" s="112"/>
      <c r="Y45" s="113"/>
    </row>
    <row r="46" spans="1:25" ht="14.4" hidden="1" thickBot="1" x14ac:dyDescent="0.3">
      <c r="A46" s="115"/>
      <c r="B46" s="104"/>
      <c r="C46" s="106"/>
      <c r="D46" s="106"/>
      <c r="E46" s="107"/>
      <c r="F46" s="107"/>
      <c r="G46" s="107"/>
      <c r="H46" s="109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1"/>
      <c r="X46" s="116"/>
      <c r="Y46" s="117"/>
    </row>
    <row r="47" spans="1:25" ht="15" hidden="1" thickTop="1" thickBot="1" x14ac:dyDescent="0.35">
      <c r="A47" s="118"/>
      <c r="B47" s="119"/>
      <c r="C47" s="119"/>
      <c r="D47" s="120"/>
      <c r="E47" s="121"/>
      <c r="F47" s="122"/>
      <c r="G47" s="123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5"/>
      <c r="V47" s="126"/>
      <c r="W47" s="127"/>
      <c r="X47" s="128"/>
      <c r="Y47" s="129"/>
    </row>
    <row r="48" spans="1:25" ht="14.4" hidden="1" thickBot="1" x14ac:dyDescent="0.3">
      <c r="A48" s="130"/>
      <c r="B48" s="131"/>
      <c r="C48" s="132"/>
      <c r="D48" s="132"/>
      <c r="E48" s="133"/>
      <c r="G48" s="134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6"/>
      <c r="V48" s="137"/>
      <c r="W48" s="138"/>
      <c r="X48" s="139"/>
      <c r="Y48" s="140"/>
    </row>
    <row r="49" spans="1:25" ht="14.4" hidden="1" thickBot="1" x14ac:dyDescent="0.3">
      <c r="A49" s="130"/>
      <c r="B49" s="131"/>
      <c r="C49" s="132"/>
      <c r="D49" s="132"/>
      <c r="E49" s="133"/>
      <c r="G49" s="134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V49" s="137"/>
      <c r="W49" s="138"/>
      <c r="X49" s="139"/>
      <c r="Y49" s="140"/>
    </row>
    <row r="50" spans="1:25" ht="14.4" hidden="1" thickBot="1" x14ac:dyDescent="0.35">
      <c r="A50" s="130"/>
      <c r="B50" s="141"/>
      <c r="C50" s="141"/>
      <c r="D50" s="142"/>
      <c r="E50" s="143"/>
      <c r="F50" s="144"/>
      <c r="G50" s="14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6"/>
      <c r="V50" s="137"/>
      <c r="W50" s="138"/>
      <c r="X50" s="139"/>
      <c r="Y50" s="140"/>
    </row>
    <row r="51" spans="1:25" ht="14.4" thickTop="1" x14ac:dyDescent="0.3">
      <c r="A51" s="118"/>
      <c r="B51" s="119"/>
      <c r="C51" s="119"/>
      <c r="D51" s="120"/>
      <c r="E51" s="121"/>
      <c r="F51" s="122"/>
      <c r="G51" s="123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5"/>
      <c r="V51" s="126"/>
      <c r="W51" s="127"/>
      <c r="X51" s="128"/>
      <c r="Y51" s="129"/>
    </row>
    <row r="52" spans="1:25" ht="13.8" x14ac:dyDescent="0.25">
      <c r="A52" s="146" t="s">
        <v>46</v>
      </c>
      <c r="B52" s="146"/>
      <c r="C52" s="146"/>
      <c r="D52" s="146"/>
      <c r="E52" s="147"/>
      <c r="F52" s="148"/>
      <c r="G52" s="149" t="s">
        <v>47</v>
      </c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</row>
    <row r="53" spans="1:25" ht="13.8" x14ac:dyDescent="0.25">
      <c r="A53" s="150" t="s">
        <v>48</v>
      </c>
      <c r="B53" s="151"/>
      <c r="C53" s="152"/>
      <c r="D53" s="151"/>
      <c r="E53" s="153"/>
      <c r="F53" s="151"/>
      <c r="G53" s="154" t="s">
        <v>49</v>
      </c>
      <c r="H53" s="112">
        <v>6</v>
      </c>
      <c r="I53" s="112"/>
      <c r="J53" s="155" t="s">
        <v>50</v>
      </c>
      <c r="K53" s="112">
        <f>COUNTIF(F20:F61,"ЗМС")</f>
        <v>1</v>
      </c>
      <c r="L53" s="156"/>
      <c r="M53" s="156"/>
      <c r="N53" s="156"/>
      <c r="O53" s="156"/>
      <c r="P53" s="156"/>
      <c r="Q53" s="156"/>
      <c r="R53" s="156"/>
      <c r="S53" s="156"/>
      <c r="T53" s="157"/>
      <c r="U53" s="158"/>
      <c r="V53" s="159"/>
      <c r="W53" s="160"/>
      <c r="X53" s="161"/>
      <c r="Y53" s="162"/>
    </row>
    <row r="54" spans="1:25" ht="13.8" x14ac:dyDescent="0.25">
      <c r="A54" s="150" t="s">
        <v>51</v>
      </c>
      <c r="B54" s="151"/>
      <c r="C54" s="152"/>
      <c r="D54" s="151"/>
      <c r="E54" s="153"/>
      <c r="F54" s="151"/>
      <c r="G54" s="163" t="s">
        <v>52</v>
      </c>
      <c r="H54" s="112">
        <f>H55+H59</f>
        <v>20</v>
      </c>
      <c r="I54" s="112"/>
      <c r="J54" s="155" t="s">
        <v>53</v>
      </c>
      <c r="K54" s="112">
        <f>COUNTIF(F20:F61,"МСМК")</f>
        <v>3</v>
      </c>
      <c r="L54" s="156"/>
      <c r="M54" s="156"/>
      <c r="N54" s="156"/>
      <c r="O54" s="156"/>
      <c r="P54" s="156"/>
      <c r="Q54" s="156"/>
      <c r="R54" s="156"/>
      <c r="S54" s="156"/>
      <c r="T54" s="157"/>
      <c r="U54" s="158"/>
      <c r="V54" s="159"/>
      <c r="W54" s="160"/>
      <c r="X54" s="161"/>
      <c r="Y54" s="162"/>
    </row>
    <row r="55" spans="1:25" ht="13.8" x14ac:dyDescent="0.25">
      <c r="A55" s="151"/>
      <c r="B55" s="151"/>
      <c r="C55" s="164"/>
      <c r="D55" s="151"/>
      <c r="E55" s="153"/>
      <c r="F55" s="151"/>
      <c r="G55" s="163" t="s">
        <v>54</v>
      </c>
      <c r="H55" s="112">
        <f>H56+H57+H58</f>
        <v>20</v>
      </c>
      <c r="I55" s="112"/>
      <c r="J55" s="155" t="s">
        <v>55</v>
      </c>
      <c r="K55" s="112">
        <f>COUNTIF(F20:F61,"МС")</f>
        <v>12</v>
      </c>
      <c r="L55" s="156"/>
      <c r="M55" s="156"/>
      <c r="N55" s="156"/>
      <c r="O55" s="156"/>
      <c r="P55" s="156"/>
      <c r="Q55" s="156"/>
      <c r="R55" s="156"/>
      <c r="S55" s="156"/>
      <c r="T55" s="157"/>
      <c r="U55" s="158"/>
      <c r="V55" s="159"/>
      <c r="W55" s="160"/>
      <c r="X55" s="161"/>
      <c r="Y55" s="162"/>
    </row>
    <row r="56" spans="1:25" ht="13.8" x14ac:dyDescent="0.25">
      <c r="A56" s="151"/>
      <c r="B56" s="151"/>
      <c r="C56" s="164"/>
      <c r="D56" s="151"/>
      <c r="E56" s="153"/>
      <c r="F56" s="151"/>
      <c r="G56" s="163" t="s">
        <v>56</v>
      </c>
      <c r="H56" s="112">
        <f>COUNT(A20:A61)</f>
        <v>16</v>
      </c>
      <c r="I56" s="112"/>
      <c r="J56" s="155" t="s">
        <v>57</v>
      </c>
      <c r="K56" s="112">
        <f>COUNTIF(F20:F61,"КМС")</f>
        <v>3</v>
      </c>
      <c r="L56" s="156"/>
      <c r="M56" s="156"/>
      <c r="N56" s="156"/>
      <c r="O56" s="156"/>
      <c r="P56" s="156"/>
      <c r="Q56" s="156"/>
      <c r="R56" s="156"/>
      <c r="S56" s="156"/>
      <c r="T56" s="157"/>
      <c r="U56" s="158"/>
      <c r="V56" s="159"/>
      <c r="W56" s="160"/>
      <c r="X56" s="161"/>
      <c r="Y56" s="162"/>
    </row>
    <row r="57" spans="1:25" ht="13.8" x14ac:dyDescent="0.25">
      <c r="A57" s="151"/>
      <c r="B57" s="151"/>
      <c r="C57" s="164"/>
      <c r="D57" s="151"/>
      <c r="E57" s="153"/>
      <c r="F57" s="151"/>
      <c r="G57" s="163" t="s">
        <v>58</v>
      </c>
      <c r="H57" s="112">
        <f>COUNTIF(A20:A61,"НФ")</f>
        <v>4</v>
      </c>
      <c r="I57" s="112"/>
      <c r="J57" s="155" t="s">
        <v>59</v>
      </c>
      <c r="K57" s="112">
        <f>COUNTIF(F20:F61,"1 СР")</f>
        <v>1</v>
      </c>
      <c r="L57" s="156"/>
      <c r="M57" s="156"/>
      <c r="N57" s="156"/>
      <c r="O57" s="156"/>
      <c r="P57" s="156"/>
      <c r="Q57" s="156"/>
      <c r="R57" s="156"/>
      <c r="S57" s="156"/>
      <c r="T57" s="157"/>
      <c r="U57" s="158"/>
      <c r="V57" s="159"/>
      <c r="W57" s="160"/>
      <c r="X57" s="161"/>
      <c r="Y57" s="162"/>
    </row>
    <row r="58" spans="1:25" ht="13.8" x14ac:dyDescent="0.25">
      <c r="A58" s="151"/>
      <c r="B58" s="151"/>
      <c r="C58" s="164"/>
      <c r="D58" s="151"/>
      <c r="E58" s="153"/>
      <c r="F58" s="151"/>
      <c r="G58" s="163" t="s">
        <v>60</v>
      </c>
      <c r="H58" s="112">
        <f>COUNTIF(A20:A61,"ДСКВ")</f>
        <v>0</v>
      </c>
      <c r="I58" s="112"/>
      <c r="J58" s="165" t="s">
        <v>61</v>
      </c>
      <c r="K58" s="112">
        <f>COUNTIF(F20:F61,"2 СР")</f>
        <v>0</v>
      </c>
      <c r="L58" s="156"/>
      <c r="M58" s="156"/>
      <c r="N58" s="156"/>
      <c r="O58" s="156"/>
      <c r="P58" s="156"/>
      <c r="Q58" s="156"/>
      <c r="R58" s="156"/>
      <c r="S58" s="156"/>
      <c r="T58" s="157"/>
      <c r="U58" s="158"/>
      <c r="V58" s="159"/>
      <c r="W58" s="160"/>
      <c r="X58" s="161"/>
      <c r="Y58" s="162"/>
    </row>
    <row r="59" spans="1:25" ht="13.8" x14ac:dyDescent="0.25">
      <c r="A59" s="151"/>
      <c r="B59" s="151"/>
      <c r="C59" s="164"/>
      <c r="D59" s="151"/>
      <c r="E59" s="153"/>
      <c r="F59" s="151"/>
      <c r="G59" s="163" t="s">
        <v>62</v>
      </c>
      <c r="H59" s="112">
        <f>COUNTIF(A20:A61,"НС")</f>
        <v>0</v>
      </c>
      <c r="I59" s="112"/>
      <c r="J59" s="165" t="s">
        <v>63</v>
      </c>
      <c r="K59" s="112">
        <f>COUNTIF(F20:F61,"3 СР")</f>
        <v>0</v>
      </c>
      <c r="L59" s="156"/>
      <c r="M59" s="156"/>
      <c r="N59" s="156"/>
      <c r="O59" s="156"/>
      <c r="P59" s="156"/>
      <c r="Q59" s="156"/>
      <c r="R59" s="156"/>
      <c r="S59" s="156"/>
      <c r="T59" s="157"/>
      <c r="U59" s="158"/>
      <c r="V59" s="159"/>
      <c r="W59" s="160"/>
      <c r="X59" s="161"/>
      <c r="Y59" s="162"/>
    </row>
    <row r="60" spans="1:25" ht="13.8" x14ac:dyDescent="0.25">
      <c r="A60" s="166"/>
      <c r="B60" s="167"/>
      <c r="C60" s="167"/>
      <c r="D60" s="2"/>
      <c r="E60" s="168"/>
      <c r="F60" s="2"/>
      <c r="G60" s="2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70"/>
      <c r="V60" s="171"/>
      <c r="W60" s="172"/>
      <c r="X60" s="2"/>
      <c r="Y60" s="173"/>
    </row>
    <row r="61" spans="1:25" ht="13.8" x14ac:dyDescent="0.25">
      <c r="A61" s="45" t="s">
        <v>64</v>
      </c>
      <c r="B61" s="46"/>
      <c r="C61" s="46"/>
      <c r="D61" s="46"/>
      <c r="E61" s="46" t="s">
        <v>65</v>
      </c>
      <c r="F61" s="46"/>
      <c r="G61" s="46"/>
      <c r="H61" s="46" t="s">
        <v>66</v>
      </c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 t="s">
        <v>67</v>
      </c>
      <c r="U61" s="46"/>
      <c r="V61" s="46"/>
      <c r="W61" s="46"/>
      <c r="X61" s="46"/>
      <c r="Y61" s="174"/>
    </row>
    <row r="62" spans="1:25" ht="13.8" x14ac:dyDescent="0.25">
      <c r="A62" s="175"/>
      <c r="B62" s="3"/>
      <c r="C62" s="3"/>
      <c r="D62" s="3"/>
      <c r="E62" s="3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7"/>
    </row>
    <row r="63" spans="1:25" ht="13.8" x14ac:dyDescent="0.25">
      <c r="A63" s="130"/>
      <c r="B63" s="167"/>
      <c r="C63" s="167"/>
      <c r="D63" s="167"/>
      <c r="E63" s="168"/>
      <c r="F63" s="167"/>
      <c r="G63" s="167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70"/>
      <c r="V63" s="170"/>
      <c r="W63" s="167"/>
      <c r="X63" s="167"/>
      <c r="Y63" s="178"/>
    </row>
    <row r="64" spans="1:25" ht="13.8" x14ac:dyDescent="0.25">
      <c r="A64" s="130"/>
      <c r="B64" s="167"/>
      <c r="C64" s="167"/>
      <c r="D64" s="167"/>
      <c r="E64" s="168"/>
      <c r="F64" s="167"/>
      <c r="G64" s="167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70"/>
      <c r="V64" s="170"/>
      <c r="W64" s="167"/>
      <c r="X64" s="167"/>
      <c r="Y64" s="178"/>
    </row>
    <row r="65" spans="1:25" ht="13.8" x14ac:dyDescent="0.25">
      <c r="A65" s="130"/>
      <c r="B65" s="167"/>
      <c r="C65" s="167"/>
      <c r="D65" s="167"/>
      <c r="E65" s="168"/>
      <c r="F65" s="167"/>
      <c r="G65" s="167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70"/>
      <c r="V65" s="170"/>
      <c r="W65" s="167"/>
      <c r="X65" s="167"/>
      <c r="Y65" s="178"/>
    </row>
    <row r="66" spans="1:25" ht="13.8" x14ac:dyDescent="0.25">
      <c r="A66" s="130"/>
      <c r="B66" s="167"/>
      <c r="C66" s="167"/>
      <c r="D66" s="167"/>
      <c r="E66" s="168"/>
      <c r="F66" s="167"/>
      <c r="G66" s="167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70"/>
      <c r="V66" s="171"/>
      <c r="W66" s="172"/>
      <c r="X66" s="2"/>
      <c r="Y66" s="178"/>
    </row>
    <row r="67" spans="1:25" ht="14.4" thickBot="1" x14ac:dyDescent="0.3">
      <c r="A67" s="179" t="str">
        <f>G16</f>
        <v>Денисенко С.А. (Москва)</v>
      </c>
      <c r="B67" s="180"/>
      <c r="C67" s="180"/>
      <c r="D67" s="180"/>
      <c r="E67" s="180" t="str">
        <f>G17</f>
        <v>Афанасьева Е.А. (ВК, Свердловская область)</v>
      </c>
      <c r="F67" s="180"/>
      <c r="G67" s="180"/>
      <c r="H67" s="180" t="str">
        <f>G18</f>
        <v>Валова А.С. (ВК, Санкт-Петербург)</v>
      </c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 t="str">
        <f>G19</f>
        <v>Гниденко В.Н. (ВК, Тульская область)</v>
      </c>
      <c r="U67" s="180"/>
      <c r="V67" s="180"/>
      <c r="W67" s="180"/>
      <c r="X67" s="180"/>
      <c r="Y67" s="181"/>
    </row>
    <row r="68" spans="1:25" ht="13.8" thickTop="1" x14ac:dyDescent="0.25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</row>
  </sheetData>
  <autoFilter ref="B23:Y43" xr:uid="{61BDFE19-924F-4A35-93E9-63FDD8B4ACDB}">
    <sortState xmlns:xlrd2="http://schemas.microsoft.com/office/spreadsheetml/2017/richdata2" ref="B24:Y43">
      <sortCondition descending="1" ref="W23:W43"/>
    </sortState>
  </autoFilter>
  <mergeCells count="46">
    <mergeCell ref="A62:E62"/>
    <mergeCell ref="F62:Y62"/>
    <mergeCell ref="A67:D67"/>
    <mergeCell ref="E67:G67"/>
    <mergeCell ref="H67:S67"/>
    <mergeCell ref="T67:Y67"/>
    <mergeCell ref="A52:D52"/>
    <mergeCell ref="G52:Y52"/>
    <mergeCell ref="A61:D61"/>
    <mergeCell ref="E61:G61"/>
    <mergeCell ref="H61:S61"/>
    <mergeCell ref="T61:Y61"/>
    <mergeCell ref="H21:S21"/>
    <mergeCell ref="T21:T22"/>
    <mergeCell ref="U21:V21"/>
    <mergeCell ref="W21:W22"/>
    <mergeCell ref="X21:X22"/>
    <mergeCell ref="Y21:Y22"/>
    <mergeCell ref="H16:Y16"/>
    <mergeCell ref="H17:Y17"/>
    <mergeCell ref="H18:Y18"/>
    <mergeCell ref="A21:A22"/>
    <mergeCell ref="B21:B22"/>
    <mergeCell ref="C21:C22"/>
    <mergeCell ref="D21:D22"/>
    <mergeCell ref="E21:E22"/>
    <mergeCell ref="F21:F22"/>
    <mergeCell ref="G21:G22"/>
    <mergeCell ref="A13:D13"/>
    <mergeCell ref="H13:J13"/>
    <mergeCell ref="A14:D14"/>
    <mergeCell ref="H14:I14"/>
    <mergeCell ref="A15:G15"/>
    <mergeCell ref="H15:Y15"/>
    <mergeCell ref="A7:Y7"/>
    <mergeCell ref="A8:Y8"/>
    <mergeCell ref="A9:Y9"/>
    <mergeCell ref="A10:Y10"/>
    <mergeCell ref="A11:Y11"/>
    <mergeCell ref="A12:Y12"/>
    <mergeCell ref="A1:Y1"/>
    <mergeCell ref="A2:Y2"/>
    <mergeCell ref="A3:Y3"/>
    <mergeCell ref="A4:I4"/>
    <mergeCell ref="A5:I5"/>
    <mergeCell ref="A6:Y6"/>
  </mergeCells>
  <pageMargins left="0.31496062992125984" right="0" top="0.43307086614173229" bottom="0.19685039370078741" header="0" footer="0.31496062992125984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гонка по очкам жен</vt:lpstr>
      <vt:lpstr>'гонка по очкам жен'!Область_печати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Anastasiia Valova</dc:creator>
  <cp:lastModifiedBy>Anastasiia Valova</cp:lastModifiedBy>
  <dcterms:created xsi:type="dcterms:W3CDTF">2024-05-28T14:24:04Z</dcterms:created>
  <dcterms:modified xsi:type="dcterms:W3CDTF">2024-05-28T14:24:29Z</dcterms:modified>
</cp:coreProperties>
</file>