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7D32B0EB-0BCB-474F-83D0-A98EE6A105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юниоры 19-22 медисо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" i="1" l="1"/>
  <c r="L76" i="1"/>
  <c r="F76" i="1"/>
  <c r="AV68" i="1"/>
  <c r="AV67" i="1"/>
  <c r="AV66" i="1"/>
  <c r="AV65" i="1"/>
  <c r="AV64" i="1"/>
  <c r="AV63" i="1"/>
  <c r="AV62" i="1"/>
  <c r="AS38" i="1"/>
  <c r="A38" i="1"/>
  <c r="A32" i="1"/>
  <c r="AS31" i="1"/>
  <c r="AS32" i="1" s="1"/>
  <c r="A30" i="1"/>
  <c r="AS29" i="1"/>
  <c r="AS30" i="1" s="1"/>
  <c r="A28" i="1"/>
  <c r="AS27" i="1"/>
  <c r="AS28" i="1" s="1"/>
  <c r="A26" i="1"/>
  <c r="AS25" i="1"/>
  <c r="AS26" i="1" s="1"/>
  <c r="A24" i="1"/>
  <c r="AS23" i="1"/>
  <c r="AS24" i="1" s="1"/>
  <c r="H14" i="1"/>
  <c r="H68" i="1" l="1"/>
  <c r="H63" i="1" s="1"/>
  <c r="H67" i="1"/>
</calcChain>
</file>

<file path=xl/sharedStrings.xml><?xml version="1.0" encoding="utf-8"?>
<sst xmlns="http://schemas.openxmlformats.org/spreadsheetml/2006/main" count="106" uniqueCount="79">
  <si>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</si>
  <si>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</si>
  <si>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</si>
  <si>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</si>
  <si>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</si>
  <si>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мэдисон</t>
  </si>
  <si>
    <t>МЕСТО ПРОВЕДЕНИЯ: г. Санкт-Петербург</t>
  </si>
  <si>
    <t>ВРЕМЯ ГОНКИ:</t>
  </si>
  <si>
    <t>№ ВРВС: 0080461611Я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</si>
  <si>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</si>
  <si>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</si>
  <si>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</si>
  <si>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</si>
  <si>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</si>
  <si>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</si>
  <si>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</si>
  <si>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</si>
  <si>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</si>
  <si>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</si>
  <si>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</si>
  <si>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</si>
  <si>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</si>
  <si>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</si>
  <si>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</si>
  <si>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</si>
  <si>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</si>
  <si>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</si>
  <si>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</si>
  <si>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</si>
  <si>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</si>
  <si>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</si>
  <si>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</si>
  <si>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</si>
  <si>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</si>
  <si>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ВЫПОЛНЕНИЕ НТУ ЕВСК</t>
  </si>
  <si>
    <t>ПРИМЕЧАНИЕ</t>
  </si>
  <si>
    <t>+ ЗА КРУГ</t>
  </si>
  <si>
    <t>- ЗА КРУГ</t>
  </si>
  <si>
    <t>МС</t>
  </si>
  <si>
    <t>Санкт-Петербург</t>
  </si>
  <si>
    <t>МСМК</t>
  </si>
  <si>
    <t>КМС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</si>
  <si>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</si>
  <si>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</si>
  <si>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</si>
  <si>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</si>
  <si>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</si>
  <si>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58 %</t>
  </si>
  <si>
    <t>Заявлено</t>
  </si>
  <si>
    <t xml:space="preserve">Осадки: </t>
  </si>
  <si>
    <t>Стартовало</t>
  </si>
  <si>
    <t xml:space="preserve">Ветер: 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</si>
  <si>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</si>
  <si>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</si>
  <si>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</si>
  <si>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</si>
  <si>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</si>
  <si>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</si>
  <si>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</si>
  <si>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</si>
  <si>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</si>
  <si>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</si>
  <si>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</si>
  <si>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 xml:space="preserve">ВСЕРОССИЙСКИЕ СОРЕВНОВАНИЯ </t>
  </si>
  <si>
    <t>Юниоры 17-18 лет</t>
  </si>
  <si>
    <t>ДАТА ПРОВЕДЕНИЯ: 14 января 2024 года</t>
  </si>
  <si>
    <t>Вдовин С.М. (1 Кат., Санкт-Петербург)</t>
  </si>
  <si>
    <t>0,250м/80</t>
  </si>
  <si>
    <t>Гречишкин Вадим</t>
  </si>
  <si>
    <t>Свиловский Данил</t>
  </si>
  <si>
    <t>Керницкий Максим</t>
  </si>
  <si>
    <t>Гончаров Александр</t>
  </si>
  <si>
    <t>Новолодский Ростислав</t>
  </si>
  <si>
    <t>Яковлев Матвей</t>
  </si>
  <si>
    <t>Круглов Сергей</t>
  </si>
  <si>
    <t>Зырянов Кирилл</t>
  </si>
  <si>
    <t>Грамарчук Трофим</t>
  </si>
  <si>
    <t>Продченко Павел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</si>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</sst>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:ss.000"/>
    <numFmt numFmtId="165" formatCode="h:mm:ss.00"/>
    <numFmt numFmtId="166" formatCode="0.0"/>
    <numFmt numFmtId="167" formatCode="yyyy"/>
  </numFmts>
  <fonts count="23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209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21" xfId="0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14" fontId="15" fillId="0" borderId="32" xfId="0" applyNumberFormat="1" applyFont="1" applyBorder="1" applyAlignment="1">
      <alignment horizontal="center" vertical="center"/>
    </xf>
    <xf numFmtId="1" fontId="13" fillId="0" borderId="31" xfId="2" applyNumberForma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14" fontId="15" fillId="0" borderId="36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1" fontId="16" fillId="0" borderId="35" xfId="2" applyNumberFormat="1" applyFont="1" applyBorder="1" applyAlignment="1">
      <alignment horizontal="center" vertical="center" wrapText="1"/>
    </xf>
    <xf numFmtId="1" fontId="13" fillId="0" borderId="35" xfId="2" applyNumberForma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14" fontId="18" fillId="0" borderId="32" xfId="0" applyNumberFormat="1" applyFont="1" applyBorder="1" applyAlignment="1">
      <alignment horizontal="center" vertical="center" wrapText="1"/>
    </xf>
    <xf numFmtId="14" fontId="18" fillId="0" borderId="36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0" fontId="19" fillId="0" borderId="39" xfId="3" applyFont="1" applyBorder="1" applyAlignment="1">
      <alignment vertical="center" wrapText="1"/>
    </xf>
    <xf numFmtId="14" fontId="19" fillId="0" borderId="39" xfId="2" applyNumberFormat="1" applyFont="1" applyBorder="1" applyAlignment="1">
      <alignment horizontal="center" vertical="center" wrapText="1"/>
    </xf>
    <xf numFmtId="167" fontId="2" fillId="0" borderId="39" xfId="0" applyNumberFormat="1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1" fontId="19" fillId="0" borderId="28" xfId="2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19" fillId="0" borderId="36" xfId="3" applyFont="1" applyBorder="1" applyAlignment="1">
      <alignment vertical="center" wrapText="1"/>
    </xf>
    <xf numFmtId="14" fontId="19" fillId="0" borderId="36" xfId="2" applyNumberFormat="1" applyFont="1" applyBorder="1" applyAlignment="1">
      <alignment horizontal="center" vertical="center" wrapText="1"/>
    </xf>
    <xf numFmtId="167" fontId="2" fillId="0" borderId="36" xfId="0" applyNumberFormat="1" applyFont="1" applyBorder="1" applyAlignment="1">
      <alignment horizontal="center" vertical="center" wrapText="1"/>
    </xf>
    <xf numFmtId="1" fontId="20" fillId="0" borderId="36" xfId="2" applyNumberFormat="1" applyFont="1" applyBorder="1" applyAlignment="1">
      <alignment horizontal="center" vertical="center" wrapText="1"/>
    </xf>
    <xf numFmtId="1" fontId="20" fillId="0" borderId="35" xfId="2" applyNumberFormat="1" applyFont="1" applyBorder="1" applyAlignment="1">
      <alignment horizontal="center" vertical="center" wrapText="1"/>
    </xf>
    <xf numFmtId="1" fontId="19" fillId="0" borderId="35" xfId="2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19" fillId="0" borderId="32" xfId="3" applyFont="1" applyBorder="1" applyAlignment="1">
      <alignment vertical="center" wrapText="1"/>
    </xf>
    <xf numFmtId="14" fontId="19" fillId="0" borderId="32" xfId="2" applyNumberFormat="1" applyFont="1" applyBorder="1" applyAlignment="1">
      <alignment horizontal="center" vertical="center" wrapText="1"/>
    </xf>
    <xf numFmtId="167" fontId="2" fillId="0" borderId="32" xfId="0" applyNumberFormat="1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1" fontId="19" fillId="0" borderId="31" xfId="2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14" fontId="19" fillId="0" borderId="0" xfId="2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" fontId="20" fillId="0" borderId="0" xfId="2" applyNumberFormat="1" applyFont="1" applyAlignment="1">
      <alignment horizontal="center" vertical="center" wrapText="1"/>
    </xf>
    <xf numFmtId="1" fontId="19" fillId="0" borderId="0" xfId="2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4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51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52" xfId="0" applyNumberFormat="1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53" xfId="0" applyNumberFormat="1" applyFont="1" applyBorder="1" applyAlignment="1">
      <alignment vertical="center"/>
    </xf>
    <xf numFmtId="49" fontId="8" fillId="0" borderId="48" xfId="4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" fontId="22" fillId="0" borderId="35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165" fontId="12" fillId="0" borderId="19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8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 wrapText="1"/>
    </xf>
    <xf numFmtId="165" fontId="9" fillId="3" borderId="23" xfId="1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3</xdr:col>
      <xdr:colOff>933450</xdr:colOff>
      <xdr:row>6</xdr:row>
      <xdr:rowOff>154781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2000250" cy="907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558800</xdr:colOff>
      <xdr:row>70</xdr:row>
      <xdr:rowOff>84137</xdr:rowOff>
    </xdr:from>
    <xdr:to>
      <xdr:col>13</xdr:col>
      <xdr:colOff>464343</xdr:colOff>
      <xdr:row>75</xdr:row>
      <xdr:rowOff>1588</xdr:rowOff>
    </xdr:to>
    <xdr:pic>
      <xdr:nvPicPr>
        <xdr:cNvPr id="3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0400" y="8758237"/>
          <a:ext cx="1073943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352425</xdr:colOff>
      <xdr:row>0</xdr:row>
      <xdr:rowOff>180975</xdr:rowOff>
    </xdr:from>
    <xdr:to>
      <xdr:col>47</xdr:col>
      <xdr:colOff>257175</xdr:colOff>
      <xdr:row>5</xdr:row>
      <xdr:rowOff>269081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180975"/>
          <a:ext cx="685800" cy="72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559593</xdr:colOff>
      <xdr:row>70</xdr:row>
      <xdr:rowOff>23812</xdr:rowOff>
    </xdr:from>
    <xdr:to>
      <xdr:col>46</xdr:col>
      <xdr:colOff>511969</xdr:colOff>
      <xdr:row>75</xdr:row>
      <xdr:rowOff>157162</xdr:rowOff>
    </xdr:to>
    <xdr:pic>
      <xdr:nvPicPr>
        <xdr:cNvPr id="6" name="Рисунок 1" descr="Соловьев Г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9418" y="11434762"/>
          <a:ext cx="182880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914400</xdr:colOff>
      <xdr:row>59</xdr:row>
      <xdr:rowOff>50800</xdr:rowOff>
    </xdr:from>
    <xdr:to>
      <xdr:col>8</xdr:col>
      <xdr:colOff>124460</xdr:colOff>
      <xdr:row>76</xdr:row>
      <xdr:rowOff>98425</xdr:rowOff>
    </xdr:to>
    <xdr:pic>
      <xdr:nvPicPr>
        <xdr:cNvPr id="7" name="Рисунок 6" descr="C:\Users\Judge\Desktop\подпись.jpg">
          <a:extLst>
            <a:ext uri="{FF2B5EF4-FFF2-40B4-BE49-F238E27FC236}">
              <a16:creationId xmlns:a16="http://schemas.microsoft.com/office/drawing/2014/main" id="{18B6A396-155B-4B71-97B6-3E61E3C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8343900"/>
          <a:ext cx="120396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34">
    <tabColor rgb="FF7030A0"/>
    <pageSetUpPr fitToPage="1"/>
  </sheetPr>
  <dimension ref="A1:AV77"/>
  <sheetViews>
    <sheetView tabSelected="1" topLeftCell="A10" zoomScale="60" zoomScaleNormal="60" zoomScaleSheetLayoutView="50" zoomScalePageLayoutView="80" workbookViewId="0">
      <selection activeCell="AV14" sqref="AV14"/>
    </sheetView>
  </sheetViews>
  <sheetFormatPr defaultRowHeight="13.2" x14ac:dyDescent="0.25"/>
  <cols>
    <col min="1" max="1" width="6.5546875" customWidth="1"/>
    <col min="2" max="2" width="6.6640625" customWidth="1"/>
    <col min="3" max="3" width="13.6640625" customWidth="1"/>
    <col min="4" max="4" width="23.44140625" customWidth="1"/>
    <col min="5" max="5" width="14.33203125" customWidth="1"/>
    <col min="6" max="6" width="11.88671875" customWidth="1"/>
    <col min="7" max="7" width="20.5546875" customWidth="1"/>
    <col min="8" max="15" width="8.5546875" customWidth="1"/>
    <col min="16" max="23" width="5.44140625" hidden="1" customWidth="1"/>
    <col min="24" max="41" width="3" hidden="1" customWidth="1"/>
    <col min="42" max="42" width="14.44140625" customWidth="1"/>
    <col min="45" max="45" width="9.88671875" customWidth="1"/>
    <col min="47" max="47" width="11.6640625" customWidth="1"/>
    <col min="48" max="48" width="37" customWidth="1"/>
    <col min="51" max="52" width="3.33203125" customWidth="1"/>
    <col min="53" max="57" width="2.109375" customWidth="1"/>
    <col min="58" max="85" width="1.5546875" customWidth="1"/>
    <col min="86" max="123" width="3.33203125" customWidth="1"/>
  </cols>
  <sheetData>
    <row r="1" spans="1:48" ht="2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</row>
    <row r="2" spans="1:48" ht="16.2" customHeight="1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</row>
    <row r="3" spans="1:48" ht="4.5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</row>
    <row r="4" spans="1:48" ht="4.5" customHeight="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</row>
    <row r="5" spans="1:48" ht="4.5" customHeight="1" x14ac:dyDescent="0.25">
      <c r="A5" s="158" t="s">
        <v>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</row>
    <row r="6" spans="1:48" ht="22.95" customHeight="1" x14ac:dyDescent="0.25">
      <c r="A6" s="156" t="s">
        <v>63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</row>
    <row r="7" spans="1:48" ht="25.8" x14ac:dyDescent="0.25">
      <c r="A7" s="156" t="s">
        <v>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</row>
    <row r="8" spans="1:48" ht="4.95" customHeight="1" thickBot="1" x14ac:dyDescent="0.3">
      <c r="A8" s="162" t="s">
        <v>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</row>
    <row r="9" spans="1:48" ht="18.600000000000001" thickTop="1" x14ac:dyDescent="0.25">
      <c r="A9" s="163" t="s">
        <v>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5"/>
    </row>
    <row r="10" spans="1:48" ht="18" x14ac:dyDescent="0.25">
      <c r="A10" s="166" t="s">
        <v>5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8"/>
    </row>
    <row r="11" spans="1:48" ht="18" x14ac:dyDescent="0.25">
      <c r="A11" s="166" t="s">
        <v>64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8"/>
    </row>
    <row r="12" spans="1:48" ht="9" customHeight="1" x14ac:dyDescent="0.25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1"/>
    </row>
    <row r="13" spans="1:48" ht="15.6" x14ac:dyDescent="0.25">
      <c r="A13" s="2" t="s">
        <v>6</v>
      </c>
      <c r="B13" s="3"/>
      <c r="C13" s="4"/>
      <c r="D13" s="5"/>
      <c r="E13" s="6"/>
      <c r="F13" s="7"/>
      <c r="G13" s="8" t="s">
        <v>7</v>
      </c>
      <c r="H13" s="172">
        <v>1.5923611111111111E-2</v>
      </c>
      <c r="I13" s="17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9"/>
      <c r="AV13" s="10" t="s">
        <v>8</v>
      </c>
    </row>
    <row r="14" spans="1:48" ht="15.6" x14ac:dyDescent="0.25">
      <c r="A14" s="11" t="s">
        <v>65</v>
      </c>
      <c r="B14" s="12"/>
      <c r="C14" s="12"/>
      <c r="D14" s="13"/>
      <c r="E14" s="14"/>
      <c r="F14" s="15"/>
      <c r="G14" s="16" t="s">
        <v>9</v>
      </c>
      <c r="H14" s="173">
        <f>AP19*0.25/(HOUR(H13)+MINUTE(H13)/60+SECOND(H13)/3600)</f>
        <v>52.325581395348841</v>
      </c>
      <c r="I14" s="17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7"/>
      <c r="AV14" s="18" t="s">
        <v>78</v>
      </c>
    </row>
    <row r="15" spans="1:48" ht="14.4" x14ac:dyDescent="0.25">
      <c r="A15" s="174" t="s">
        <v>10</v>
      </c>
      <c r="B15" s="175"/>
      <c r="C15" s="175"/>
      <c r="D15" s="175"/>
      <c r="E15" s="175"/>
      <c r="F15" s="175"/>
      <c r="G15" s="176"/>
      <c r="H15" s="177" t="s">
        <v>11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8"/>
    </row>
    <row r="16" spans="1:48" ht="14.4" x14ac:dyDescent="0.25">
      <c r="A16" s="19" t="s">
        <v>12</v>
      </c>
      <c r="B16" s="20"/>
      <c r="C16" s="20"/>
      <c r="D16" s="21"/>
      <c r="E16" s="22"/>
      <c r="F16" s="21"/>
      <c r="G16" s="23" t="s">
        <v>2</v>
      </c>
      <c r="H16" s="179" t="s">
        <v>13</v>
      </c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1"/>
    </row>
    <row r="17" spans="1:48" ht="14.4" x14ac:dyDescent="0.25">
      <c r="A17" s="19" t="s">
        <v>14</v>
      </c>
      <c r="B17" s="20"/>
      <c r="C17" s="20"/>
      <c r="D17" s="24"/>
      <c r="E17" s="25"/>
      <c r="F17" s="24"/>
      <c r="G17" s="26" t="s">
        <v>66</v>
      </c>
      <c r="H17" s="159" t="s">
        <v>15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1"/>
    </row>
    <row r="18" spans="1:48" ht="14.4" x14ac:dyDescent="0.25">
      <c r="A18" s="19" t="s">
        <v>16</v>
      </c>
      <c r="B18" s="20"/>
      <c r="C18" s="20"/>
      <c r="D18" s="23"/>
      <c r="E18" s="22"/>
      <c r="F18" s="21"/>
      <c r="G18" s="26" t="s">
        <v>17</v>
      </c>
      <c r="H18" s="159" t="s">
        <v>18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1"/>
    </row>
    <row r="19" spans="1:48" ht="15" thickBot="1" x14ac:dyDescent="0.3">
      <c r="A19" s="27" t="s">
        <v>19</v>
      </c>
      <c r="B19" s="28"/>
      <c r="C19" s="28"/>
      <c r="D19" s="29"/>
      <c r="E19" s="30"/>
      <c r="F19" s="31"/>
      <c r="G19" s="151" t="s">
        <v>20</v>
      </c>
      <c r="H19" s="184" t="s">
        <v>21</v>
      </c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32">
        <v>80</v>
      </c>
      <c r="AQ19" s="33"/>
      <c r="AR19" s="33"/>
      <c r="AS19" s="34"/>
      <c r="AT19" s="33"/>
      <c r="AU19" s="33"/>
      <c r="AV19" s="35" t="s">
        <v>67</v>
      </c>
    </row>
    <row r="20" spans="1:48" ht="15" thickTop="1" thickBot="1" x14ac:dyDescent="0.3">
      <c r="A20" s="36"/>
      <c r="B20" s="1"/>
      <c r="C20" s="1"/>
      <c r="D20" s="36"/>
      <c r="E20" s="37"/>
      <c r="F20" s="36"/>
      <c r="G20" s="38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</row>
    <row r="21" spans="1:48" ht="14.4" thickTop="1" x14ac:dyDescent="0.25">
      <c r="A21" s="186" t="s">
        <v>22</v>
      </c>
      <c r="B21" s="188" t="s">
        <v>23</v>
      </c>
      <c r="C21" s="188" t="s">
        <v>24</v>
      </c>
      <c r="D21" s="188" t="s">
        <v>25</v>
      </c>
      <c r="E21" s="190" t="s">
        <v>26</v>
      </c>
      <c r="F21" s="188" t="s">
        <v>27</v>
      </c>
      <c r="G21" s="188" t="s">
        <v>28</v>
      </c>
      <c r="H21" s="192" t="s">
        <v>29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3" t="s">
        <v>30</v>
      </c>
      <c r="AQ21" s="195" t="s">
        <v>31</v>
      </c>
      <c r="AR21" s="195"/>
      <c r="AS21" s="188" t="s">
        <v>32</v>
      </c>
      <c r="AT21" s="188" t="s">
        <v>33</v>
      </c>
      <c r="AU21" s="196" t="s">
        <v>34</v>
      </c>
      <c r="AV21" s="182" t="s">
        <v>35</v>
      </c>
    </row>
    <row r="22" spans="1:48" ht="14.4" thickBot="1" x14ac:dyDescent="0.3">
      <c r="A22" s="187"/>
      <c r="B22" s="189"/>
      <c r="C22" s="189"/>
      <c r="D22" s="189"/>
      <c r="E22" s="191"/>
      <c r="F22" s="189"/>
      <c r="G22" s="189"/>
      <c r="H22" s="39">
        <v>1</v>
      </c>
      <c r="I22" s="39">
        <v>2</v>
      </c>
      <c r="J22" s="39">
        <v>3</v>
      </c>
      <c r="K22" s="39">
        <v>4</v>
      </c>
      <c r="L22" s="39">
        <v>5</v>
      </c>
      <c r="M22" s="39">
        <v>6</v>
      </c>
      <c r="N22" s="39">
        <v>7</v>
      </c>
      <c r="O22" s="39">
        <v>8</v>
      </c>
      <c r="P22" s="39">
        <v>9</v>
      </c>
      <c r="Q22" s="39">
        <v>10</v>
      </c>
      <c r="R22" s="39">
        <v>11</v>
      </c>
      <c r="S22" s="39">
        <v>12</v>
      </c>
      <c r="T22" s="39">
        <v>13</v>
      </c>
      <c r="U22" s="39">
        <v>14</v>
      </c>
      <c r="V22" s="39">
        <v>15</v>
      </c>
      <c r="W22" s="39">
        <v>16</v>
      </c>
      <c r="X22" s="39">
        <v>17</v>
      </c>
      <c r="Y22" s="39">
        <v>18</v>
      </c>
      <c r="Z22" s="39">
        <v>19</v>
      </c>
      <c r="AA22" s="39">
        <v>20</v>
      </c>
      <c r="AB22" s="39">
        <v>21</v>
      </c>
      <c r="AC22" s="39">
        <v>22</v>
      </c>
      <c r="AD22" s="39">
        <v>23</v>
      </c>
      <c r="AE22" s="39">
        <v>24</v>
      </c>
      <c r="AF22" s="39">
        <v>25</v>
      </c>
      <c r="AG22" s="39">
        <v>26</v>
      </c>
      <c r="AH22" s="39">
        <v>27</v>
      </c>
      <c r="AI22" s="39">
        <v>28</v>
      </c>
      <c r="AJ22" s="39">
        <v>29</v>
      </c>
      <c r="AK22" s="39">
        <v>30</v>
      </c>
      <c r="AL22" s="39">
        <v>31</v>
      </c>
      <c r="AM22" s="39">
        <v>32</v>
      </c>
      <c r="AN22" s="39">
        <v>33</v>
      </c>
      <c r="AO22" s="39">
        <v>34</v>
      </c>
      <c r="AP22" s="194"/>
      <c r="AQ22" s="40" t="s">
        <v>36</v>
      </c>
      <c r="AR22" s="40" t="s">
        <v>37</v>
      </c>
      <c r="AS22" s="189"/>
      <c r="AT22" s="189"/>
      <c r="AU22" s="197"/>
      <c r="AV22" s="183"/>
    </row>
    <row r="23" spans="1:48" ht="34.5" customHeight="1" x14ac:dyDescent="0.25">
      <c r="A23" s="41">
        <v>1</v>
      </c>
      <c r="B23" s="42">
        <v>45</v>
      </c>
      <c r="C23" s="43">
        <v>10120261186</v>
      </c>
      <c r="D23" s="44" t="s">
        <v>68</v>
      </c>
      <c r="E23" s="45">
        <v>39274</v>
      </c>
      <c r="F23" s="43" t="s">
        <v>38</v>
      </c>
      <c r="G23" s="43" t="s">
        <v>39</v>
      </c>
      <c r="H23" s="152">
        <v>5</v>
      </c>
      <c r="I23" s="152">
        <v>5</v>
      </c>
      <c r="J23" s="152">
        <v>5</v>
      </c>
      <c r="K23" s="152">
        <v>5</v>
      </c>
      <c r="L23" s="152">
        <v>5</v>
      </c>
      <c r="M23" s="152">
        <v>5</v>
      </c>
      <c r="N23" s="152">
        <v>5</v>
      </c>
      <c r="O23" s="152">
        <v>10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154">
        <v>1</v>
      </c>
      <c r="AQ23" s="152">
        <v>20</v>
      </c>
      <c r="AR23" s="46"/>
      <c r="AS23" s="46">
        <f>(SUM(H23,I23,J23,K23,L23,M23,N23,O23:AO23,AQ23))-AR23</f>
        <v>65</v>
      </c>
      <c r="AT23" s="46"/>
      <c r="AU23" s="43" t="s">
        <v>38</v>
      </c>
      <c r="AV23" s="47"/>
    </row>
    <row r="24" spans="1:48" ht="34.5" customHeight="1" thickBot="1" x14ac:dyDescent="0.3">
      <c r="A24" s="48">
        <f>A23</f>
        <v>1</v>
      </c>
      <c r="B24" s="49"/>
      <c r="C24" s="50">
        <v>10125311957</v>
      </c>
      <c r="D24" s="51" t="s">
        <v>69</v>
      </c>
      <c r="E24" s="52">
        <v>39525</v>
      </c>
      <c r="F24" s="50" t="s">
        <v>41</v>
      </c>
      <c r="G24" s="53" t="s">
        <v>39</v>
      </c>
      <c r="H24" s="153"/>
      <c r="I24" s="153"/>
      <c r="J24" s="153"/>
      <c r="K24" s="153"/>
      <c r="L24" s="153"/>
      <c r="M24" s="153"/>
      <c r="N24" s="153"/>
      <c r="O24" s="1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155"/>
      <c r="AQ24" s="54"/>
      <c r="AR24" s="54"/>
      <c r="AS24" s="54">
        <f>AS23</f>
        <v>65</v>
      </c>
      <c r="AT24" s="55"/>
      <c r="AU24" s="50"/>
      <c r="AV24" s="56"/>
    </row>
    <row r="25" spans="1:48" ht="34.5" customHeight="1" x14ac:dyDescent="0.25">
      <c r="A25" s="41">
        <v>2</v>
      </c>
      <c r="B25" s="42">
        <v>48</v>
      </c>
      <c r="C25" s="43">
        <v>10092183326</v>
      </c>
      <c r="D25" s="44" t="s">
        <v>70</v>
      </c>
      <c r="E25" s="45">
        <v>38983</v>
      </c>
      <c r="F25" s="43" t="s">
        <v>41</v>
      </c>
      <c r="G25" s="43" t="s">
        <v>39</v>
      </c>
      <c r="H25" s="152">
        <v>3</v>
      </c>
      <c r="I25" s="152">
        <v>2</v>
      </c>
      <c r="J25" s="152">
        <v>2</v>
      </c>
      <c r="K25" s="152">
        <v>2</v>
      </c>
      <c r="L25" s="152">
        <v>3</v>
      </c>
      <c r="M25" s="152">
        <v>3</v>
      </c>
      <c r="N25" s="152">
        <v>3</v>
      </c>
      <c r="O25" s="152">
        <v>4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154">
        <v>3</v>
      </c>
      <c r="AQ25" s="42"/>
      <c r="AR25" s="46"/>
      <c r="AS25" s="46">
        <f>(SUM(H25,I25,J25,K25,L25,M25,N25,O25:AO25,AQ25))-AR25</f>
        <v>22</v>
      </c>
      <c r="AT25" s="46"/>
      <c r="AU25" s="43" t="s">
        <v>41</v>
      </c>
      <c r="AV25" s="47"/>
    </row>
    <row r="26" spans="1:48" ht="34.5" customHeight="1" thickBot="1" x14ac:dyDescent="0.3">
      <c r="A26" s="48">
        <f>A25</f>
        <v>2</v>
      </c>
      <c r="B26" s="49"/>
      <c r="C26" s="50">
        <v>10105978645</v>
      </c>
      <c r="D26" s="51" t="s">
        <v>71</v>
      </c>
      <c r="E26" s="52">
        <v>39215</v>
      </c>
      <c r="F26" s="50" t="s">
        <v>41</v>
      </c>
      <c r="G26" s="50" t="s">
        <v>39</v>
      </c>
      <c r="H26" s="153"/>
      <c r="I26" s="153"/>
      <c r="J26" s="153"/>
      <c r="K26" s="153"/>
      <c r="L26" s="153"/>
      <c r="M26" s="153"/>
      <c r="N26" s="153"/>
      <c r="O26" s="153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155"/>
      <c r="AQ26" s="54"/>
      <c r="AR26" s="54"/>
      <c r="AS26" s="54">
        <f>AS25</f>
        <v>22</v>
      </c>
      <c r="AT26" s="55"/>
      <c r="AU26" s="50"/>
      <c r="AV26" s="56"/>
    </row>
    <row r="27" spans="1:48" ht="34.5" customHeight="1" x14ac:dyDescent="0.25">
      <c r="A27" s="41">
        <v>3</v>
      </c>
      <c r="B27" s="42">
        <v>46</v>
      </c>
      <c r="C27" s="43">
        <v>10125311654</v>
      </c>
      <c r="D27" s="44" t="s">
        <v>72</v>
      </c>
      <c r="E27" s="45">
        <v>39586</v>
      </c>
      <c r="F27" s="43" t="s">
        <v>41</v>
      </c>
      <c r="G27" s="57" t="s">
        <v>39</v>
      </c>
      <c r="H27" s="152">
        <v>2</v>
      </c>
      <c r="I27" s="152">
        <v>3</v>
      </c>
      <c r="J27" s="152">
        <v>3</v>
      </c>
      <c r="K27" s="152">
        <v>1</v>
      </c>
      <c r="L27" s="152"/>
      <c r="M27" s="152">
        <v>2</v>
      </c>
      <c r="N27" s="152">
        <v>2</v>
      </c>
      <c r="O27" s="152">
        <v>6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154">
        <v>2</v>
      </c>
      <c r="AQ27" s="42"/>
      <c r="AR27" s="46"/>
      <c r="AS27" s="46">
        <f>(SUM(H27,I27,J27,K27,L27,M27,N27,O27:AO27,AQ27))-AR27</f>
        <v>19</v>
      </c>
      <c r="AT27" s="46"/>
      <c r="AU27" s="43" t="s">
        <v>41</v>
      </c>
      <c r="AV27" s="47"/>
    </row>
    <row r="28" spans="1:48" ht="34.5" customHeight="1" thickBot="1" x14ac:dyDescent="0.3">
      <c r="A28" s="48">
        <f>A27</f>
        <v>3</v>
      </c>
      <c r="B28" s="49"/>
      <c r="C28" s="50">
        <v>10125312260</v>
      </c>
      <c r="D28" s="51" t="s">
        <v>73</v>
      </c>
      <c r="E28" s="52">
        <v>39469</v>
      </c>
      <c r="F28" s="50" t="s">
        <v>41</v>
      </c>
      <c r="G28" s="50" t="s">
        <v>39</v>
      </c>
      <c r="H28" s="153"/>
      <c r="I28" s="153"/>
      <c r="J28" s="153"/>
      <c r="K28" s="153"/>
      <c r="L28" s="153"/>
      <c r="M28" s="153"/>
      <c r="N28" s="153"/>
      <c r="O28" s="153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155"/>
      <c r="AQ28" s="54"/>
      <c r="AR28" s="54"/>
      <c r="AS28" s="54">
        <f>AS27</f>
        <v>19</v>
      </c>
      <c r="AT28" s="55"/>
      <c r="AU28" s="50"/>
      <c r="AV28" s="56"/>
    </row>
    <row r="29" spans="1:48" ht="34.5" customHeight="1" x14ac:dyDescent="0.25">
      <c r="A29" s="41">
        <v>4</v>
      </c>
      <c r="B29" s="42">
        <v>47</v>
      </c>
      <c r="C29" s="43">
        <v>10144855740</v>
      </c>
      <c r="D29" s="44" t="s">
        <v>74</v>
      </c>
      <c r="E29" s="45">
        <v>39918</v>
      </c>
      <c r="F29" s="43" t="s">
        <v>58</v>
      </c>
      <c r="G29" s="43" t="s">
        <v>39</v>
      </c>
      <c r="H29" s="152"/>
      <c r="I29" s="152">
        <v>1</v>
      </c>
      <c r="J29" s="152"/>
      <c r="K29" s="152"/>
      <c r="L29" s="152">
        <v>2</v>
      </c>
      <c r="M29" s="152">
        <v>1</v>
      </c>
      <c r="N29" s="152">
        <v>1</v>
      </c>
      <c r="O29" s="152">
        <v>2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154">
        <v>4</v>
      </c>
      <c r="AQ29" s="42"/>
      <c r="AR29" s="46"/>
      <c r="AS29" s="46">
        <f>(SUM(H29,I29,J29,K29,L29,M29,N29,O29:AO29,AQ29))-AR29</f>
        <v>7</v>
      </c>
      <c r="AT29" s="46"/>
      <c r="AU29" s="43" t="s">
        <v>41</v>
      </c>
      <c r="AV29" s="47"/>
    </row>
    <row r="30" spans="1:48" ht="34.5" customHeight="1" thickBot="1" x14ac:dyDescent="0.3">
      <c r="A30" s="48">
        <f>A29</f>
        <v>4</v>
      </c>
      <c r="B30" s="49"/>
      <c r="C30" s="50">
        <v>10148051686</v>
      </c>
      <c r="D30" s="51" t="s">
        <v>75</v>
      </c>
      <c r="E30" s="52">
        <v>40324</v>
      </c>
      <c r="F30" s="50" t="s">
        <v>41</v>
      </c>
      <c r="G30" s="50" t="s">
        <v>39</v>
      </c>
      <c r="H30" s="153"/>
      <c r="I30" s="153"/>
      <c r="J30" s="153"/>
      <c r="K30" s="153"/>
      <c r="L30" s="153"/>
      <c r="M30" s="153"/>
      <c r="N30" s="153"/>
      <c r="O30" s="153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155"/>
      <c r="AQ30" s="54"/>
      <c r="AR30" s="54"/>
      <c r="AS30" s="54">
        <f>AS29</f>
        <v>7</v>
      </c>
      <c r="AT30" s="55"/>
      <c r="AU30" s="50"/>
      <c r="AV30" s="56"/>
    </row>
    <row r="31" spans="1:48" ht="34.5" customHeight="1" x14ac:dyDescent="0.25">
      <c r="A31" s="41">
        <v>5</v>
      </c>
      <c r="B31" s="42">
        <v>49</v>
      </c>
      <c r="C31" s="43">
        <v>10116165463</v>
      </c>
      <c r="D31" s="58" t="s">
        <v>76</v>
      </c>
      <c r="E31" s="59">
        <v>39120</v>
      </c>
      <c r="F31" s="60" t="s">
        <v>41</v>
      </c>
      <c r="G31" s="43" t="s">
        <v>39</v>
      </c>
      <c r="H31" s="152">
        <v>1</v>
      </c>
      <c r="I31" s="152"/>
      <c r="J31" s="152">
        <v>1</v>
      </c>
      <c r="K31" s="152">
        <v>3</v>
      </c>
      <c r="L31" s="152">
        <v>1</v>
      </c>
      <c r="M31" s="152"/>
      <c r="N31" s="152"/>
      <c r="O31" s="15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154">
        <v>5</v>
      </c>
      <c r="AQ31" s="42"/>
      <c r="AR31" s="46"/>
      <c r="AS31" s="46">
        <f>(SUM(H31,I31,J31,K31,L31,M31,N31,O31:AO31,AQ31))-AR31</f>
        <v>6</v>
      </c>
      <c r="AT31" s="46"/>
      <c r="AU31" s="43" t="s">
        <v>41</v>
      </c>
      <c r="AV31" s="47"/>
    </row>
    <row r="32" spans="1:48" ht="34.5" customHeight="1" thickBot="1" x14ac:dyDescent="0.3">
      <c r="A32" s="48">
        <f>A31</f>
        <v>5</v>
      </c>
      <c r="B32" s="49"/>
      <c r="C32" s="50">
        <v>10125033081</v>
      </c>
      <c r="D32" s="51" t="s">
        <v>77</v>
      </c>
      <c r="E32" s="52">
        <v>39126</v>
      </c>
      <c r="F32" s="61" t="s">
        <v>41</v>
      </c>
      <c r="G32" s="50" t="s">
        <v>39</v>
      </c>
      <c r="H32" s="153"/>
      <c r="I32" s="153"/>
      <c r="J32" s="153"/>
      <c r="K32" s="153"/>
      <c r="L32" s="153"/>
      <c r="M32" s="153"/>
      <c r="N32" s="153"/>
      <c r="O32" s="15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f>AS31</f>
        <v>6</v>
      </c>
      <c r="AT32" s="55"/>
      <c r="AU32" s="50"/>
      <c r="AV32" s="56"/>
    </row>
    <row r="33" spans="1:48" ht="34.5" hidden="1" customHeight="1" x14ac:dyDescent="0.25">
      <c r="A33" s="41"/>
      <c r="B33" s="42"/>
      <c r="C33" s="43"/>
      <c r="D33" s="44"/>
      <c r="E33" s="45"/>
      <c r="F33" s="43"/>
      <c r="G33" s="43"/>
      <c r="H33" s="46"/>
      <c r="I33" s="46"/>
      <c r="J33" s="46"/>
      <c r="K33" s="46"/>
      <c r="L33" s="46"/>
      <c r="M33" s="46"/>
      <c r="N33" s="46"/>
      <c r="O33" s="46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  <c r="AS33" s="46"/>
      <c r="AT33" s="46"/>
      <c r="AU33" s="43"/>
      <c r="AV33" s="47"/>
    </row>
    <row r="34" spans="1:48" ht="34.5" hidden="1" customHeight="1" thickBot="1" x14ac:dyDescent="0.3">
      <c r="A34" s="48"/>
      <c r="B34" s="49"/>
      <c r="C34" s="50"/>
      <c r="D34" s="51"/>
      <c r="E34" s="52"/>
      <c r="F34" s="50"/>
      <c r="G34" s="50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50"/>
      <c r="AV34" s="56"/>
    </row>
    <row r="35" spans="1:48" ht="34.5" hidden="1" customHeight="1" x14ac:dyDescent="0.25">
      <c r="A35" s="41"/>
      <c r="B35" s="42"/>
      <c r="C35" s="43"/>
      <c r="D35" s="44"/>
      <c r="E35" s="45"/>
      <c r="F35" s="43"/>
      <c r="G35" s="43"/>
      <c r="H35" s="46"/>
      <c r="I35" s="46"/>
      <c r="J35" s="46"/>
      <c r="K35" s="46"/>
      <c r="L35" s="46"/>
      <c r="M35" s="46"/>
      <c r="N35" s="46"/>
      <c r="O35" s="46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  <c r="AS35" s="46"/>
      <c r="AT35" s="46"/>
      <c r="AU35" s="43"/>
      <c r="AV35" s="47"/>
    </row>
    <row r="36" spans="1:48" ht="34.5" hidden="1" customHeight="1" thickBot="1" x14ac:dyDescent="0.3">
      <c r="A36" s="48"/>
      <c r="B36" s="49"/>
      <c r="C36" s="50"/>
      <c r="D36" s="51"/>
      <c r="E36" s="52"/>
      <c r="F36" s="50"/>
      <c r="G36" s="50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0"/>
      <c r="AV36" s="56"/>
    </row>
    <row r="37" spans="1:48" ht="34.5" hidden="1" customHeight="1" x14ac:dyDescent="0.25">
      <c r="A37" s="41"/>
      <c r="B37" s="42"/>
      <c r="C37" s="43"/>
      <c r="D37" s="44"/>
      <c r="E37" s="45"/>
      <c r="F37" s="43"/>
      <c r="G37" s="43"/>
      <c r="H37" s="46"/>
      <c r="I37" s="46"/>
      <c r="J37" s="46"/>
      <c r="K37" s="46"/>
      <c r="L37" s="46"/>
      <c r="M37" s="46"/>
      <c r="N37" s="46"/>
      <c r="O37" s="46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AS37" s="46"/>
      <c r="AT37" s="46"/>
      <c r="AU37" s="43"/>
      <c r="AV37" s="47"/>
    </row>
    <row r="38" spans="1:48" ht="34.5" hidden="1" customHeight="1" thickBot="1" x14ac:dyDescent="0.3">
      <c r="A38" s="48">
        <f>A37</f>
        <v>0</v>
      </c>
      <c r="B38" s="49"/>
      <c r="C38" s="50"/>
      <c r="D38" s="51"/>
      <c r="E38" s="52"/>
      <c r="F38" s="50"/>
      <c r="G38" s="50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>
        <f>AS37</f>
        <v>0</v>
      </c>
      <c r="AT38" s="55"/>
      <c r="AU38" s="50"/>
      <c r="AV38" s="56"/>
    </row>
    <row r="39" spans="1:48" ht="24" hidden="1" customHeight="1" x14ac:dyDescent="0.25">
      <c r="A39" s="41"/>
      <c r="B39" s="42"/>
      <c r="C39" s="43"/>
      <c r="D39" s="58"/>
      <c r="E39" s="60"/>
      <c r="F39" s="60"/>
      <c r="G39" s="43"/>
      <c r="H39" s="46"/>
      <c r="I39" s="46"/>
      <c r="J39" s="46"/>
      <c r="K39" s="46"/>
      <c r="L39" s="46"/>
      <c r="M39" s="46"/>
      <c r="N39" s="46"/>
      <c r="O39" s="46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42"/>
      <c r="AQ39" s="42"/>
      <c r="AR39" s="46"/>
      <c r="AS39" s="46"/>
      <c r="AT39" s="46"/>
      <c r="AU39" s="43"/>
      <c r="AV39" s="47"/>
    </row>
    <row r="40" spans="1:48" ht="24" hidden="1" customHeight="1" x14ac:dyDescent="0.25">
      <c r="A40" s="48"/>
      <c r="B40" s="49"/>
      <c r="C40" s="50"/>
      <c r="D40" s="63"/>
      <c r="E40" s="61"/>
      <c r="F40" s="61"/>
      <c r="G40" s="50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0"/>
      <c r="AV40" s="56"/>
    </row>
    <row r="41" spans="1:48" ht="15.75" hidden="1" customHeight="1" x14ac:dyDescent="0.25">
      <c r="A41" s="64"/>
      <c r="B41" s="65"/>
      <c r="C41" s="66"/>
      <c r="D41" s="67"/>
      <c r="E41" s="68"/>
      <c r="F41" s="69"/>
      <c r="G41" s="70"/>
      <c r="H41" s="71"/>
      <c r="I41" s="71"/>
      <c r="J41" s="71"/>
      <c r="K41" s="71"/>
      <c r="L41" s="71"/>
      <c r="M41" s="71"/>
      <c r="N41" s="71"/>
      <c r="O41" s="71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65"/>
      <c r="AQ41" s="65"/>
      <c r="AR41" s="71"/>
      <c r="AS41" s="71"/>
      <c r="AT41" s="71"/>
      <c r="AU41" s="73"/>
      <c r="AV41" s="74"/>
    </row>
    <row r="42" spans="1:48" ht="15.75" hidden="1" customHeight="1" x14ac:dyDescent="0.25">
      <c r="A42" s="75"/>
      <c r="B42" s="76"/>
      <c r="C42" s="77"/>
      <c r="D42" s="78"/>
      <c r="E42" s="79"/>
      <c r="F42" s="80"/>
      <c r="G42" s="81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3"/>
      <c r="AU42" s="84"/>
      <c r="AV42" s="85"/>
    </row>
    <row r="43" spans="1:48" ht="15.75" hidden="1" customHeight="1" x14ac:dyDescent="0.25">
      <c r="A43" s="86"/>
      <c r="B43" s="87"/>
      <c r="C43" s="88"/>
      <c r="D43" s="89"/>
      <c r="E43" s="90"/>
      <c r="F43" s="91"/>
      <c r="G43" s="92"/>
      <c r="H43" s="93"/>
      <c r="I43" s="93"/>
      <c r="J43" s="93"/>
      <c r="K43" s="93"/>
      <c r="L43" s="93"/>
      <c r="M43" s="93"/>
      <c r="N43" s="93"/>
      <c r="O43" s="93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87"/>
      <c r="AQ43" s="87"/>
      <c r="AR43" s="93"/>
      <c r="AS43" s="93"/>
      <c r="AT43" s="93"/>
      <c r="AU43" s="95"/>
      <c r="AV43" s="96"/>
    </row>
    <row r="44" spans="1:48" ht="15.75" hidden="1" customHeight="1" x14ac:dyDescent="0.25">
      <c r="A44" s="75"/>
      <c r="B44" s="76"/>
      <c r="C44" s="77"/>
      <c r="D44" s="78"/>
      <c r="E44" s="79"/>
      <c r="F44" s="80"/>
      <c r="G44" s="81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3"/>
      <c r="AU44" s="84"/>
      <c r="AV44" s="85"/>
    </row>
    <row r="45" spans="1:48" ht="15.75" hidden="1" customHeight="1" x14ac:dyDescent="0.25">
      <c r="A45" s="86"/>
      <c r="B45" s="87"/>
      <c r="C45" s="88"/>
      <c r="D45" s="89"/>
      <c r="E45" s="90"/>
      <c r="F45" s="91"/>
      <c r="G45" s="92"/>
      <c r="H45" s="93"/>
      <c r="I45" s="93"/>
      <c r="J45" s="93"/>
      <c r="K45" s="93"/>
      <c r="L45" s="93"/>
      <c r="M45" s="93"/>
      <c r="N45" s="93"/>
      <c r="O45" s="93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87"/>
      <c r="AQ45" s="87"/>
      <c r="AR45" s="93"/>
      <c r="AS45" s="93"/>
      <c r="AT45" s="93"/>
      <c r="AU45" s="95"/>
      <c r="AV45" s="96"/>
    </row>
    <row r="46" spans="1:48" ht="15.75" hidden="1" customHeight="1" x14ac:dyDescent="0.25">
      <c r="A46" s="75"/>
      <c r="B46" s="76"/>
      <c r="C46" s="77"/>
      <c r="D46" s="78"/>
      <c r="E46" s="79"/>
      <c r="F46" s="80"/>
      <c r="G46" s="81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3"/>
      <c r="AU46" s="84"/>
      <c r="AV46" s="85"/>
    </row>
    <row r="47" spans="1:48" ht="15.75" hidden="1" customHeight="1" x14ac:dyDescent="0.25">
      <c r="A47" s="86"/>
      <c r="B47" s="87"/>
      <c r="C47" s="88"/>
      <c r="D47" s="89"/>
      <c r="E47" s="90"/>
      <c r="F47" s="91"/>
      <c r="G47" s="92"/>
      <c r="H47" s="93"/>
      <c r="I47" s="93"/>
      <c r="J47" s="93"/>
      <c r="K47" s="93"/>
      <c r="L47" s="93"/>
      <c r="M47" s="93"/>
      <c r="N47" s="93"/>
      <c r="O47" s="93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87"/>
      <c r="AQ47" s="87"/>
      <c r="AR47" s="93"/>
      <c r="AS47" s="93"/>
      <c r="AT47" s="93"/>
      <c r="AU47" s="95"/>
      <c r="AV47" s="96"/>
    </row>
    <row r="48" spans="1:48" ht="15.75" hidden="1" customHeight="1" x14ac:dyDescent="0.25">
      <c r="A48" s="75"/>
      <c r="B48" s="76"/>
      <c r="C48" s="77"/>
      <c r="D48" s="78"/>
      <c r="E48" s="79"/>
      <c r="F48" s="80"/>
      <c r="G48" s="81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3"/>
      <c r="AU48" s="84"/>
      <c r="AV48" s="85"/>
    </row>
    <row r="49" spans="1:48" ht="15.75" hidden="1" customHeight="1" x14ac:dyDescent="0.25">
      <c r="A49" s="86"/>
      <c r="B49" s="87"/>
      <c r="C49" s="88"/>
      <c r="D49" s="89"/>
      <c r="E49" s="90"/>
      <c r="F49" s="91"/>
      <c r="G49" s="92"/>
      <c r="H49" s="93"/>
      <c r="I49" s="93"/>
      <c r="J49" s="93"/>
      <c r="K49" s="93"/>
      <c r="L49" s="93"/>
      <c r="M49" s="93"/>
      <c r="N49" s="93"/>
      <c r="O49" s="93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87"/>
      <c r="AQ49" s="87"/>
      <c r="AR49" s="93"/>
      <c r="AS49" s="93"/>
      <c r="AT49" s="93"/>
      <c r="AU49" s="95"/>
      <c r="AV49" s="96"/>
    </row>
    <row r="50" spans="1:48" ht="15.75" hidden="1" customHeight="1" x14ac:dyDescent="0.25">
      <c r="A50" s="75"/>
      <c r="B50" s="76"/>
      <c r="C50" s="77"/>
      <c r="D50" s="78"/>
      <c r="E50" s="79"/>
      <c r="F50" s="80"/>
      <c r="G50" s="81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84"/>
      <c r="AV50" s="85"/>
    </row>
    <row r="51" spans="1:48" ht="15.75" hidden="1" customHeight="1" x14ac:dyDescent="0.25">
      <c r="A51" s="86"/>
      <c r="B51" s="87"/>
      <c r="C51" s="88"/>
      <c r="D51" s="89"/>
      <c r="E51" s="90"/>
      <c r="F51" s="91"/>
      <c r="G51" s="92"/>
      <c r="H51" s="93"/>
      <c r="I51" s="93"/>
      <c r="J51" s="93"/>
      <c r="K51" s="93"/>
      <c r="L51" s="93"/>
      <c r="M51" s="93"/>
      <c r="N51" s="93"/>
      <c r="O51" s="93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87"/>
      <c r="AQ51" s="87"/>
      <c r="AR51" s="93"/>
      <c r="AS51" s="93"/>
      <c r="AT51" s="93"/>
      <c r="AU51" s="95"/>
      <c r="AV51" s="96"/>
    </row>
    <row r="52" spans="1:48" ht="15.75" hidden="1" customHeight="1" x14ac:dyDescent="0.25">
      <c r="A52" s="75"/>
      <c r="B52" s="76"/>
      <c r="C52" s="77"/>
      <c r="D52" s="78"/>
      <c r="E52" s="79"/>
      <c r="F52" s="80"/>
      <c r="G52" s="81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84"/>
      <c r="AV52" s="85"/>
    </row>
    <row r="53" spans="1:48" ht="15.75" hidden="1" customHeight="1" x14ac:dyDescent="0.25">
      <c r="A53" s="86"/>
      <c r="B53" s="87"/>
      <c r="C53" s="88"/>
      <c r="D53" s="89"/>
      <c r="E53" s="90"/>
      <c r="F53" s="91"/>
      <c r="G53" s="92"/>
      <c r="H53" s="93"/>
      <c r="I53" s="93"/>
      <c r="J53" s="93"/>
      <c r="K53" s="93"/>
      <c r="L53" s="93"/>
      <c r="M53" s="93"/>
      <c r="N53" s="93"/>
      <c r="O53" s="93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87"/>
      <c r="AQ53" s="87"/>
      <c r="AR53" s="93"/>
      <c r="AS53" s="93"/>
      <c r="AT53" s="93"/>
      <c r="AU53" s="95"/>
      <c r="AV53" s="96"/>
    </row>
    <row r="54" spans="1:48" ht="15.75" hidden="1" customHeight="1" x14ac:dyDescent="0.25">
      <c r="A54" s="75"/>
      <c r="B54" s="76"/>
      <c r="C54" s="77"/>
      <c r="D54" s="78"/>
      <c r="E54" s="79"/>
      <c r="F54" s="80"/>
      <c r="G54" s="81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3"/>
      <c r="AU54" s="84"/>
      <c r="AV54" s="85"/>
    </row>
    <row r="55" spans="1:48" ht="15.75" hidden="1" customHeight="1" x14ac:dyDescent="0.25">
      <c r="A55" s="86"/>
      <c r="B55" s="87"/>
      <c r="C55" s="88"/>
      <c r="D55" s="89"/>
      <c r="E55" s="90"/>
      <c r="F55" s="91"/>
      <c r="G55" s="92"/>
      <c r="H55" s="93"/>
      <c r="I55" s="93"/>
      <c r="J55" s="93"/>
      <c r="K55" s="93"/>
      <c r="L55" s="93"/>
      <c r="M55" s="93"/>
      <c r="N55" s="93"/>
      <c r="O55" s="93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87"/>
      <c r="AQ55" s="87"/>
      <c r="AR55" s="93"/>
      <c r="AS55" s="93"/>
      <c r="AT55" s="93"/>
      <c r="AU55" s="95"/>
      <c r="AV55" s="96"/>
    </row>
    <row r="56" spans="1:48" ht="15.75" hidden="1" customHeight="1" x14ac:dyDescent="0.25">
      <c r="A56" s="75"/>
      <c r="B56" s="76"/>
      <c r="C56" s="77"/>
      <c r="D56" s="78"/>
      <c r="E56" s="79"/>
      <c r="F56" s="80"/>
      <c r="G56" s="81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3"/>
      <c r="AU56" s="84"/>
      <c r="AV56" s="85"/>
    </row>
    <row r="57" spans="1:48" ht="15.75" hidden="1" customHeight="1" x14ac:dyDescent="0.25">
      <c r="A57" s="86"/>
      <c r="B57" s="87"/>
      <c r="C57" s="88"/>
      <c r="D57" s="89"/>
      <c r="E57" s="90"/>
      <c r="F57" s="91"/>
      <c r="G57" s="92"/>
      <c r="H57" s="93"/>
      <c r="I57" s="93"/>
      <c r="J57" s="93"/>
      <c r="K57" s="93"/>
      <c r="L57" s="93"/>
      <c r="M57" s="93"/>
      <c r="N57" s="93"/>
      <c r="O57" s="93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87"/>
      <c r="AQ57" s="87"/>
      <c r="AR57" s="93"/>
      <c r="AS57" s="93"/>
      <c r="AT57" s="93"/>
      <c r="AU57" s="95"/>
      <c r="AV57" s="96"/>
    </row>
    <row r="58" spans="1:48" ht="15.75" hidden="1" customHeight="1" x14ac:dyDescent="0.25">
      <c r="A58" s="75"/>
      <c r="B58" s="76"/>
      <c r="C58" s="77"/>
      <c r="D58" s="78"/>
      <c r="E58" s="79"/>
      <c r="F58" s="80"/>
      <c r="G58" s="81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3"/>
      <c r="AU58" s="84"/>
      <c r="AV58" s="85"/>
    </row>
    <row r="59" spans="1:48" ht="18.600000000000001" hidden="1" customHeight="1" x14ac:dyDescent="0.25">
      <c r="A59" s="97"/>
      <c r="B59" s="98"/>
      <c r="C59" s="99"/>
      <c r="D59" s="100"/>
      <c r="E59" s="101"/>
      <c r="F59" s="102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4"/>
      <c r="AU59" s="1"/>
      <c r="AV59" s="1"/>
    </row>
    <row r="60" spans="1:48" ht="13.8" x14ac:dyDescent="0.25">
      <c r="A60" s="105"/>
      <c r="B60" s="1"/>
      <c r="C60" s="1"/>
      <c r="D60" s="36"/>
      <c r="E60" s="3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</row>
    <row r="61" spans="1:48" ht="15" hidden="1" thickTop="1" x14ac:dyDescent="0.25">
      <c r="A61" s="198" t="s">
        <v>42</v>
      </c>
      <c r="B61" s="199"/>
      <c r="C61" s="199"/>
      <c r="D61" s="199"/>
      <c r="E61" s="106"/>
      <c r="F61" s="106"/>
      <c r="G61" s="199" t="s">
        <v>43</v>
      </c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200"/>
    </row>
    <row r="62" spans="1:48" ht="14.4" hidden="1" x14ac:dyDescent="0.25">
      <c r="A62" s="107" t="s">
        <v>44</v>
      </c>
      <c r="B62" s="20"/>
      <c r="C62" s="108"/>
      <c r="D62" s="3"/>
      <c r="E62" s="109"/>
      <c r="F62" s="3"/>
      <c r="G62" s="110" t="s">
        <v>45</v>
      </c>
      <c r="H62" s="111">
        <v>3</v>
      </c>
      <c r="I62" s="112"/>
      <c r="J62" s="113"/>
      <c r="K62" s="113"/>
      <c r="L62" s="113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3"/>
      <c r="AQ62" s="115"/>
      <c r="AR62" s="115"/>
      <c r="AS62" s="113"/>
      <c r="AT62" s="116"/>
      <c r="AU62" s="117" t="s">
        <v>46</v>
      </c>
      <c r="AV62" s="118">
        <f>COUNTIF(F23:F42,"ЗМС")</f>
        <v>0</v>
      </c>
    </row>
    <row r="63" spans="1:48" ht="14.4" hidden="1" x14ac:dyDescent="0.25">
      <c r="A63" s="107" t="s">
        <v>47</v>
      </c>
      <c r="B63" s="20"/>
      <c r="C63" s="119"/>
      <c r="D63" s="120"/>
      <c r="E63" s="121"/>
      <c r="F63" s="120"/>
      <c r="G63" s="110" t="s">
        <v>48</v>
      </c>
      <c r="H63" s="111">
        <f>H64+H68</f>
        <v>10</v>
      </c>
      <c r="I63" s="122"/>
      <c r="J63" s="36"/>
      <c r="K63" s="36"/>
      <c r="L63" s="36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36"/>
      <c r="AQ63" s="124"/>
      <c r="AR63" s="124"/>
      <c r="AS63" s="36"/>
      <c r="AT63" s="125"/>
      <c r="AU63" s="126" t="s">
        <v>40</v>
      </c>
      <c r="AV63" s="127">
        <f>COUNTIF(F23:F42,"МСМК")</f>
        <v>0</v>
      </c>
    </row>
    <row r="64" spans="1:48" ht="14.4" hidden="1" x14ac:dyDescent="0.25">
      <c r="A64" s="107" t="s">
        <v>49</v>
      </c>
      <c r="B64" s="20"/>
      <c r="C64" s="128"/>
      <c r="D64" s="120"/>
      <c r="E64" s="121"/>
      <c r="F64" s="120"/>
      <c r="G64" s="110" t="s">
        <v>50</v>
      </c>
      <c r="H64" s="111">
        <v>10</v>
      </c>
      <c r="I64" s="122"/>
      <c r="J64" s="36"/>
      <c r="K64" s="36"/>
      <c r="L64" s="36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36"/>
      <c r="AQ64" s="124"/>
      <c r="AR64" s="124"/>
      <c r="AS64" s="36"/>
      <c r="AT64" s="125"/>
      <c r="AU64" s="126" t="s">
        <v>38</v>
      </c>
      <c r="AV64" s="127">
        <f>COUNTIF(F23:F42,"МС")</f>
        <v>1</v>
      </c>
    </row>
    <row r="65" spans="1:48" ht="14.4" hidden="1" x14ac:dyDescent="0.25">
      <c r="A65" s="107" t="s">
        <v>51</v>
      </c>
      <c r="B65" s="20"/>
      <c r="C65" s="128"/>
      <c r="D65" s="120"/>
      <c r="E65" s="121"/>
      <c r="F65" s="120"/>
      <c r="G65" s="110" t="s">
        <v>52</v>
      </c>
      <c r="H65" s="111">
        <v>6</v>
      </c>
      <c r="I65" s="122"/>
      <c r="J65" s="36"/>
      <c r="K65" s="36"/>
      <c r="L65" s="36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36"/>
      <c r="AQ65" s="124"/>
      <c r="AR65" s="124"/>
      <c r="AS65" s="36"/>
      <c r="AT65" s="125"/>
      <c r="AU65" s="126" t="s">
        <v>41</v>
      </c>
      <c r="AV65" s="127">
        <f>COUNTIF(F23:F42,"КМС")</f>
        <v>8</v>
      </c>
    </row>
    <row r="66" spans="1:48" ht="14.4" hidden="1" x14ac:dyDescent="0.25">
      <c r="A66" s="129"/>
      <c r="B66" s="24"/>
      <c r="C66" s="130"/>
      <c r="D66" s="120"/>
      <c r="E66" s="121"/>
      <c r="F66" s="120"/>
      <c r="G66" s="110" t="s">
        <v>53</v>
      </c>
      <c r="H66" s="111">
        <v>4</v>
      </c>
      <c r="I66" s="122"/>
      <c r="J66" s="36"/>
      <c r="K66" s="36"/>
      <c r="L66" s="36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36"/>
      <c r="AQ66" s="124"/>
      <c r="AR66" s="124"/>
      <c r="AS66" s="36"/>
      <c r="AT66" s="125"/>
      <c r="AU66" s="126" t="s">
        <v>54</v>
      </c>
      <c r="AV66" s="127">
        <f>COUNTIF(F23:F42,"1 СР")</f>
        <v>0</v>
      </c>
    </row>
    <row r="67" spans="1:48" ht="14.4" hidden="1" x14ac:dyDescent="0.25">
      <c r="A67" s="131"/>
      <c r="B67" s="20"/>
      <c r="C67" s="128"/>
      <c r="D67" s="120"/>
      <c r="E67" s="121"/>
      <c r="F67" s="120"/>
      <c r="G67" s="110" t="s">
        <v>55</v>
      </c>
      <c r="H67" s="111">
        <f>COUNTIF(A23:A42,"ДСКВ")</f>
        <v>0</v>
      </c>
      <c r="I67" s="122"/>
      <c r="J67" s="36"/>
      <c r="K67" s="36"/>
      <c r="L67" s="36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36"/>
      <c r="AQ67" s="124"/>
      <c r="AR67" s="124"/>
      <c r="AS67" s="36"/>
      <c r="AT67" s="125"/>
      <c r="AU67" s="126" t="s">
        <v>56</v>
      </c>
      <c r="AV67" s="127">
        <f>COUNTIF(F23:F42,"2 СР")</f>
        <v>0</v>
      </c>
    </row>
    <row r="68" spans="1:48" ht="14.4" hidden="1" x14ac:dyDescent="0.25">
      <c r="A68" s="131"/>
      <c r="B68" s="20"/>
      <c r="C68" s="128"/>
      <c r="D68" s="120"/>
      <c r="E68" s="121"/>
      <c r="F68" s="120"/>
      <c r="G68" s="110" t="s">
        <v>57</v>
      </c>
      <c r="H68" s="132">
        <f>COUNTIF(A23:A42,"НС")</f>
        <v>0</v>
      </c>
      <c r="I68" s="133"/>
      <c r="J68" s="134"/>
      <c r="K68" s="134"/>
      <c r="L68" s="134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4"/>
      <c r="AQ68" s="136"/>
      <c r="AR68" s="136"/>
      <c r="AS68" s="134"/>
      <c r="AT68" s="137"/>
      <c r="AU68" s="138" t="s">
        <v>58</v>
      </c>
      <c r="AV68" s="139">
        <f>COUNTIF(F23:F42,"3 СР")</f>
        <v>1</v>
      </c>
    </row>
    <row r="69" spans="1:48" ht="13.8" hidden="1" x14ac:dyDescent="0.25">
      <c r="A69" s="129"/>
      <c r="B69" s="140"/>
      <c r="C69" s="140"/>
      <c r="D69" s="24"/>
      <c r="E69" s="141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142"/>
    </row>
    <row r="70" spans="1:48" ht="15.6" x14ac:dyDescent="0.25">
      <c r="A70" s="201" t="s">
        <v>59</v>
      </c>
      <c r="B70" s="202"/>
      <c r="C70" s="202"/>
      <c r="D70" s="202"/>
      <c r="E70" s="202"/>
      <c r="F70" s="202" t="s">
        <v>60</v>
      </c>
      <c r="G70" s="202"/>
      <c r="H70" s="202"/>
      <c r="I70" s="202"/>
      <c r="J70" s="202"/>
      <c r="K70" s="202"/>
      <c r="L70" s="202" t="s">
        <v>61</v>
      </c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 t="s">
        <v>62</v>
      </c>
      <c r="AQ70" s="202"/>
      <c r="AR70" s="202"/>
      <c r="AS70" s="202"/>
      <c r="AT70" s="202"/>
      <c r="AU70" s="202"/>
      <c r="AV70" s="203"/>
    </row>
    <row r="71" spans="1:48" ht="15.6" x14ac:dyDescent="0.25">
      <c r="A71" s="143"/>
      <c r="B71" s="144"/>
      <c r="C71" s="144"/>
      <c r="D71" s="144"/>
      <c r="E71" s="144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6"/>
    </row>
    <row r="72" spans="1:48" ht="15.6" x14ac:dyDescent="0.25">
      <c r="A72" s="143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7"/>
    </row>
    <row r="73" spans="1:48" ht="13.8" x14ac:dyDescent="0.25">
      <c r="A73" s="204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"/>
      <c r="AQ73" s="1"/>
      <c r="AR73" s="1"/>
      <c r="AS73" s="158"/>
      <c r="AT73" s="158"/>
      <c r="AU73" s="158"/>
      <c r="AV73" s="205"/>
    </row>
    <row r="74" spans="1:48" ht="13.8" x14ac:dyDescent="0.25">
      <c r="A74" s="148"/>
      <c r="B74" s="1"/>
      <c r="C74" s="1"/>
      <c r="D74" s="1"/>
      <c r="E74" s="15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49"/>
    </row>
    <row r="75" spans="1:48" ht="13.8" x14ac:dyDescent="0.25">
      <c r="A75" s="148"/>
      <c r="B75" s="1"/>
      <c r="C75" s="1"/>
      <c r="D75" s="1"/>
      <c r="E75" s="15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49"/>
    </row>
    <row r="76" spans="1:48" ht="16.2" thickBot="1" x14ac:dyDescent="0.3">
      <c r="A76" s="206" t="s">
        <v>2</v>
      </c>
      <c r="B76" s="207"/>
      <c r="C76" s="207"/>
      <c r="D76" s="207"/>
      <c r="E76" s="207"/>
      <c r="F76" s="207" t="str">
        <f>G17</f>
        <v>Вдовин С.М. (1 Кат., Санкт-Петербург)</v>
      </c>
      <c r="G76" s="207"/>
      <c r="H76" s="207"/>
      <c r="I76" s="207"/>
      <c r="J76" s="207"/>
      <c r="K76" s="207"/>
      <c r="L76" s="207" t="str">
        <f>G18</f>
        <v>Валова А.С. (ВК, Санкт-Петербург)</v>
      </c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 t="str">
        <f>G19</f>
        <v>Соловьев Г.Н. (ВК, Санкт-Петербург)</v>
      </c>
      <c r="AQ76" s="207"/>
      <c r="AR76" s="207"/>
      <c r="AS76" s="207"/>
      <c r="AT76" s="207"/>
      <c r="AU76" s="207"/>
      <c r="AV76" s="208"/>
    </row>
    <row r="77" spans="1:48" ht="14.4" thickTop="1" x14ac:dyDescent="0.25">
      <c r="A77" s="36"/>
      <c r="B77" s="1"/>
      <c r="C77" s="1"/>
      <c r="D77" s="36"/>
      <c r="E77" s="3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</row>
  </sheetData>
  <mergeCells count="47">
    <mergeCell ref="A73:E73"/>
    <mergeCell ref="F73:AO73"/>
    <mergeCell ref="AS73:AV73"/>
    <mergeCell ref="A76:E76"/>
    <mergeCell ref="F76:K76"/>
    <mergeCell ref="L76:AO76"/>
    <mergeCell ref="AP76:AV76"/>
    <mergeCell ref="A61:D61"/>
    <mergeCell ref="G61:AV61"/>
    <mergeCell ref="A70:E70"/>
    <mergeCell ref="F70:K70"/>
    <mergeCell ref="L70:AO70"/>
    <mergeCell ref="AP70:AV70"/>
    <mergeCell ref="AV21:AV22"/>
    <mergeCell ref="H18:AV18"/>
    <mergeCell ref="H19:AO19"/>
    <mergeCell ref="A21:A22"/>
    <mergeCell ref="B21:B22"/>
    <mergeCell ref="C21:C22"/>
    <mergeCell ref="D21:D22"/>
    <mergeCell ref="E21:E22"/>
    <mergeCell ref="F21:F22"/>
    <mergeCell ref="G21:G22"/>
    <mergeCell ref="H21:AO21"/>
    <mergeCell ref="AP21:AP22"/>
    <mergeCell ref="AQ21:AR21"/>
    <mergeCell ref="AS21:AS22"/>
    <mergeCell ref="AT21:AT22"/>
    <mergeCell ref="AU21:AU22"/>
    <mergeCell ref="H17:AV17"/>
    <mergeCell ref="A7:AV7"/>
    <mergeCell ref="A8:AV8"/>
    <mergeCell ref="A9:AV9"/>
    <mergeCell ref="A10:AV10"/>
    <mergeCell ref="A11:AV11"/>
    <mergeCell ref="A12:AV12"/>
    <mergeCell ref="H13:I13"/>
    <mergeCell ref="H14:I14"/>
    <mergeCell ref="A15:G15"/>
    <mergeCell ref="H15:AV15"/>
    <mergeCell ref="H16:AV16"/>
    <mergeCell ref="A6:AV6"/>
    <mergeCell ref="A1:AV1"/>
    <mergeCell ref="A2:AV2"/>
    <mergeCell ref="A3:AV3"/>
    <mergeCell ref="A4:AV4"/>
    <mergeCell ref="A5:AV5"/>
  </mergeCells>
  <conditionalFormatting sqref="AP8:AR14 AP20:AR20 AP21 AP60:AR60 G62:G68 AQ62:AR68 AP69:AR77">
    <cfRule type="expression" dxfId="0" priority="1" stopIfTrue="1">
      <formula>AND(COUNTIF($AP$69:$AR$77, G8)+COUNTIF($AP$60:$AR$60, G8)+COUNTIF($AQ$62:$AR$68, G8)+COUNTIF($G$62:$G$68, G8)+COUNTIF($AP$8:$AR$14, G8)+COUNTIF($AP$21:$AP$21, G8)+COUNTIF($AP$20:$AR$20, G8)&gt;1,NOT(ISBLANK(G8)))</formula>
    </cfRule>
  </conditionalFormatting>
  <pageMargins left="0.23622047244094491" right="0.23622047244094491" top="0.11874999999999999" bottom="0.14249999999999999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19-22 медисон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2023-06-13T08:29:42Z</dcterms:created>
  <dcterms:modified xsi:type="dcterms:W3CDTF">2024-01-15T11:39:56Z</dcterms:modified>
</cp:coreProperties>
</file>