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33F22579-C623-42B7-94FA-DC43A916A0E0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многодневная гонка мужчины" sheetId="100" r:id="rId1"/>
  </sheets>
  <definedNames>
    <definedName name="_xlnm.Print_Titles" localSheetId="0">'многодневная гонка мужчины'!$21:$22</definedName>
    <definedName name="_xlnm.Print_Area" localSheetId="0">'многодневная гонка мужчины'!$A$1:$M$157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00" l="1"/>
  <c r="K71" i="100"/>
  <c r="K72" i="100"/>
  <c r="K73" i="100"/>
  <c r="K74" i="100"/>
  <c r="K75" i="100"/>
  <c r="K76" i="100"/>
  <c r="K77" i="100"/>
  <c r="K78" i="100"/>
  <c r="K79" i="100"/>
  <c r="K80" i="100"/>
  <c r="K81" i="100"/>
  <c r="K82" i="100"/>
  <c r="K83" i="100"/>
  <c r="K84" i="100"/>
  <c r="K85" i="100"/>
  <c r="K86" i="100"/>
  <c r="K87" i="100"/>
  <c r="K88" i="100"/>
  <c r="K89" i="100"/>
  <c r="J71" i="100"/>
  <c r="J72" i="100"/>
  <c r="J73" i="100"/>
  <c r="J74" i="100"/>
  <c r="J75" i="100"/>
  <c r="J76" i="100"/>
  <c r="J77" i="100"/>
  <c r="J78" i="100"/>
  <c r="J79" i="100"/>
  <c r="J80" i="100"/>
  <c r="J81" i="100"/>
  <c r="J82" i="100"/>
  <c r="J83" i="100"/>
  <c r="J84" i="100"/>
  <c r="J85" i="100"/>
  <c r="J86" i="100"/>
  <c r="J87" i="100"/>
  <c r="J88" i="100"/>
  <c r="J89" i="100"/>
  <c r="I149" i="100"/>
  <c r="I148" i="100"/>
  <c r="I147" i="100"/>
  <c r="I146" i="100"/>
  <c r="I145" i="100"/>
  <c r="J43" i="100"/>
  <c r="K43" i="100"/>
  <c r="J44" i="100"/>
  <c r="K44" i="100"/>
  <c r="J45" i="100"/>
  <c r="K45" i="100"/>
  <c r="J46" i="100"/>
  <c r="K46" i="100"/>
  <c r="J47" i="100"/>
  <c r="K47" i="100"/>
  <c r="J48" i="100"/>
  <c r="K48" i="100"/>
  <c r="J49" i="100"/>
  <c r="K49" i="100"/>
  <c r="J50" i="100"/>
  <c r="K50" i="100"/>
  <c r="J51" i="100"/>
  <c r="K51" i="100"/>
  <c r="J52" i="100"/>
  <c r="K52" i="100"/>
  <c r="J53" i="100"/>
  <c r="K53" i="100"/>
  <c r="J54" i="100"/>
  <c r="K54" i="100"/>
  <c r="J55" i="100"/>
  <c r="K55" i="100"/>
  <c r="J56" i="100"/>
  <c r="K56" i="100"/>
  <c r="J57" i="100"/>
  <c r="K57" i="100"/>
  <c r="J58" i="100"/>
  <c r="K58" i="100"/>
  <c r="J59" i="100"/>
  <c r="K59" i="100"/>
  <c r="J60" i="100"/>
  <c r="K60" i="100"/>
  <c r="J61" i="100"/>
  <c r="K61" i="100"/>
  <c r="J62" i="100"/>
  <c r="K62" i="100"/>
  <c r="J63" i="100"/>
  <c r="K63" i="100"/>
  <c r="J64" i="100"/>
  <c r="K64" i="100"/>
  <c r="J65" i="100"/>
  <c r="K65" i="100"/>
  <c r="J66" i="100"/>
  <c r="K66" i="100"/>
  <c r="J67" i="100"/>
  <c r="K67" i="100"/>
  <c r="J68" i="100"/>
  <c r="K68" i="100"/>
  <c r="J69" i="100"/>
  <c r="K69" i="100"/>
  <c r="J70" i="100"/>
  <c r="K70" i="100"/>
  <c r="J157" i="100"/>
  <c r="F157" i="100"/>
  <c r="M148" i="100"/>
  <c r="M147" i="100"/>
  <c r="M146" i="100"/>
  <c r="M145" i="100"/>
  <c r="M144" i="100"/>
  <c r="M143" i="100"/>
  <c r="M142" i="100"/>
  <c r="K24" i="100"/>
  <c r="K25" i="100"/>
  <c r="K26" i="100"/>
  <c r="K27" i="100"/>
  <c r="K28" i="100"/>
  <c r="K29" i="100"/>
  <c r="K30" i="100"/>
  <c r="K31" i="100"/>
  <c r="K32" i="100"/>
  <c r="K33" i="100"/>
  <c r="K34" i="100"/>
  <c r="K35" i="100"/>
  <c r="K36" i="100"/>
  <c r="K37" i="100"/>
  <c r="K38" i="100"/>
  <c r="K39" i="100"/>
  <c r="K40" i="100"/>
  <c r="K41" i="100"/>
  <c r="K42" i="100"/>
  <c r="I144" i="100" l="1"/>
  <c r="I143" i="100" s="1"/>
  <c r="J25" i="100" l="1"/>
  <c r="J26" i="100"/>
  <c r="J27" i="100"/>
  <c r="J28" i="100"/>
  <c r="J29" i="100"/>
  <c r="J30" i="100"/>
  <c r="J31" i="100"/>
  <c r="J32" i="100"/>
  <c r="J33" i="100"/>
  <c r="J34" i="100"/>
  <c r="J35" i="100"/>
  <c r="J36" i="100"/>
  <c r="J37" i="100"/>
  <c r="J38" i="100"/>
  <c r="J39" i="100"/>
  <c r="J40" i="100"/>
  <c r="J41" i="100"/>
  <c r="J42" i="100"/>
  <c r="J24" i="100"/>
</calcChain>
</file>

<file path=xl/sharedStrings.xml><?xml version="1.0" encoding="utf-8"?>
<sst xmlns="http://schemas.openxmlformats.org/spreadsheetml/2006/main" count="522" uniqueCount="217">
  <si>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</si>
  <si>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</si>
  <si>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</si>
  <si>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</si>
  <si>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</si>
  <si>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</si>
  <si>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</si>
  <si>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</si>
  <si>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</si>
  <si>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</si>
  <si>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</si>
  <si>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</si>
  <si>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</si>
  <si>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</si>
  <si>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</si>
  <si>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</si>
  <si>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</si>
  <si>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</si>
  <si>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</si>
  <si>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</si>
  <si>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</si>
  <si>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</si>
  <si>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</si>
  <si>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</si>
  <si>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</si>
  <si>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</si>
  <si>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</si>
  <si>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</si>
  <si>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</si>
  <si>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</si>
  <si>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</si>
  <si>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</si>
  <si>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</si>
  <si>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</si>
  <si>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</si>
  <si>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</si>
  <si>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</si>
  <si>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</si>
  <si>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</si>
  <si>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</si>
  <si>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</si>
  <si>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</si>
  <si>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</si>
  <si>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</si>
  <si>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</si>
  <si>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</si>
  <si>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</si>
  <si>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</si>
  <si>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НФ</t>
  </si>
  <si>
    <t>2 СР</t>
  </si>
  <si>
    <t>3 СР</t>
  </si>
  <si>
    <t>Республика Адыгея</t>
  </si>
  <si>
    <t>Хабаровский край</t>
  </si>
  <si>
    <t>Краснодарский край</t>
  </si>
  <si>
    <t>Удмуртская Республика</t>
  </si>
  <si>
    <t>шоссе - многодневная гонка</t>
  </si>
  <si>
    <t>НАЧАЛО ГОНКИ:</t>
  </si>
  <si>
    <t>ОКОНЧАНИЕ ГОНКИ:</t>
  </si>
  <si>
    <t>№ ВРВС: 0080671811Я</t>
  </si>
  <si>
    <t>ДИСТАНЦИЯ: ЭТАПОВ</t>
  </si>
  <si>
    <t>Саратовская область</t>
  </si>
  <si>
    <t>Свердловская область</t>
  </si>
  <si>
    <t>1 этап</t>
  </si>
  <si>
    <t>Самарская область</t>
  </si>
  <si>
    <t>Воронежская область</t>
  </si>
  <si>
    <t>2 этап</t>
  </si>
  <si>
    <t>3 этап</t>
  </si>
  <si>
    <t>Мужчины</t>
  </si>
  <si>
    <t>Азаров С.Н. (ВК, Санкт‐Петербург)</t>
  </si>
  <si>
    <t>СТЕПАНОВ Андрей</t>
  </si>
  <si>
    <t>Тюменская область</t>
  </si>
  <si>
    <t>МИЛЛЕР Кирилл</t>
  </si>
  <si>
    <t>ШУЛЬЧЕНКО Никита</t>
  </si>
  <si>
    <t>КУЛИКОВ Сергей</t>
  </si>
  <si>
    <t>Новосибирская область</t>
  </si>
  <si>
    <t>ФИРСАНОВ Сергей</t>
  </si>
  <si>
    <t>Псковская область</t>
  </si>
  <si>
    <t>ФОКИН Михаил</t>
  </si>
  <si>
    <t>Московская область</t>
  </si>
  <si>
    <t>БЕРЕЗНЯК Александр</t>
  </si>
  <si>
    <t>САВЕЛЬЕВ Денис</t>
  </si>
  <si>
    <t>ГОРЮШИН Александр</t>
  </si>
  <si>
    <t>КИРЖАЙКИН Никита</t>
  </si>
  <si>
    <t>Республика Крым</t>
  </si>
  <si>
    <t>ЕМЕЛЬЯНОВ Лев</t>
  </si>
  <si>
    <t>ГАНСЕВИЧ Богдан</t>
  </si>
  <si>
    <t>ОРЕХОВ Максим</t>
  </si>
  <si>
    <t>БЛОХИН Иван</t>
  </si>
  <si>
    <t>ДОКУЧАЕВ Михаил</t>
  </si>
  <si>
    <t>БЕЛЯНИН Андрей</t>
  </si>
  <si>
    <t>ЗИМАРИН Матвей</t>
  </si>
  <si>
    <t>НИЧИПУРЕНКО Павел</t>
  </si>
  <si>
    <t>ЮЛКИН Иван</t>
  </si>
  <si>
    <t>ЖУРАВЛЕВ Иван</t>
  </si>
  <si>
    <t>МОСКВИН Данил</t>
  </si>
  <si>
    <t>КОРОВНИЧЕНКО Кирилл</t>
  </si>
  <si>
    <t>ГОЛОВЧЕНКО Даниил</t>
  </si>
  <si>
    <t>МАРТЫНОВ Никита</t>
  </si>
  <si>
    <t>ИЛЬИН Роман</t>
  </si>
  <si>
    <t>ШМАКАЕВ Кирилл</t>
  </si>
  <si>
    <t>МИРОЛЮБОВ Яков</t>
  </si>
  <si>
    <t>КАПУСТИН Кирилл</t>
  </si>
  <si>
    <t>ТЕРЕШЕНОК Виталий</t>
  </si>
  <si>
    <t>ПЛАКУШКИН Иван</t>
  </si>
  <si>
    <t>ТРУБЕЦКОЙ Арсений</t>
  </si>
  <si>
    <t>ВАСИЛЬЕВ Павел</t>
  </si>
  <si>
    <t>АНДРЕЕВ Никита</t>
  </si>
  <si>
    <t>ВЬЮНОШЕВ Михаил</t>
  </si>
  <si>
    <t>ЗАКИРОВ Тимур</t>
  </si>
  <si>
    <t>ПОЛОЗОВ Вячеслав</t>
  </si>
  <si>
    <t>Челябинская область</t>
  </si>
  <si>
    <t>МАЛИНОВСКИЙ Никита</t>
  </si>
  <si>
    <t>УЛЬЯНОВ Артём</t>
  </si>
  <si>
    <t>МЫРЗА Николай</t>
  </si>
  <si>
    <t>ОВЧИННИКОВ Евгений</t>
  </si>
  <si>
    <t>ЧИСТЯКОВ Сергей</t>
  </si>
  <si>
    <t>РЯБИНИН Никита</t>
  </si>
  <si>
    <t>ПОПОВ Антон</t>
  </si>
  <si>
    <t>САННИКОВ Илья</t>
  </si>
  <si>
    <t>ЕСИК Артемий</t>
  </si>
  <si>
    <t>ЗОТОВ Евгений</t>
  </si>
  <si>
    <t>ГАВРИЛОВ Егор</t>
  </si>
  <si>
    <t>ПЛАКУШКИН Сергей</t>
  </si>
  <si>
    <t>МЕНЬШОВ Иван</t>
  </si>
  <si>
    <t>Орловская область</t>
  </si>
  <si>
    <t>МЕЗЕТОВ Илья</t>
  </si>
  <si>
    <t>СМЕТАНИН Владимир</t>
  </si>
  <si>
    <t>ВОЛКОВ Дмитрий</t>
  </si>
  <si>
    <t>ЕРЁМКИН Аркадий</t>
  </si>
  <si>
    <t>ЕРЁМИН Евгений</t>
  </si>
  <si>
    <t>ПАЛАГИЧЕВ Иван</t>
  </si>
  <si>
    <t>БАДИГИН Александр</t>
  </si>
  <si>
    <t>НИКИШИН Денис</t>
  </si>
  <si>
    <t>ЧЕРНЫШЕВ Михаил</t>
  </si>
  <si>
    <t>КУРЬЯНОВ Степан</t>
  </si>
  <si>
    <t>4 этап</t>
  </si>
  <si>
    <t>РОЖДЕСТВЕНСКИЙ Александр</t>
  </si>
  <si>
    <t>Калининградская область</t>
  </si>
  <si>
    <t>Тульская область</t>
  </si>
  <si>
    <t>НС</t>
  </si>
  <si>
    <t>4 этап не стартовал</t>
  </si>
  <si>
    <t>2 этап не стартовал</t>
  </si>
  <si>
    <t>Министерство физической культуры и спорта Краснодарского края</t>
  </si>
  <si>
    <t>Федерация велосипедного спорта Кубани</t>
  </si>
  <si>
    <t>КУБОК РОССИИ</t>
  </si>
  <si>
    <t>МЕСТО ПРОВЕДЕНИЯ: г. Сочи</t>
  </si>
  <si>
    <t>ДАТА ПРОВЕДЕНИЯ: 26 апреля - 01 мая 2023 г.</t>
  </si>
  <si>
    <t>№ ЕКП 2023: 31243</t>
  </si>
  <si>
    <t>4</t>
  </si>
  <si>
    <t>Мальцев С.Ю. (ВК, г.Сочи)</t>
  </si>
  <si>
    <t>Афанасьева Е.А. (ВК, Свердловская область)</t>
  </si>
  <si>
    <t>КОРОЛЕК Евгений</t>
  </si>
  <si>
    <t>ГОМОЗКОВ Артём</t>
  </si>
  <si>
    <t>НОВИКОВ Савва</t>
  </si>
  <si>
    <t>СТАШ Мамыр</t>
  </si>
  <si>
    <t>ИВАНОВ Александр</t>
  </si>
  <si>
    <t>Омская область</t>
  </si>
  <si>
    <t>ЗАЦЕПИН Сергей</t>
  </si>
  <si>
    <t>Москва</t>
  </si>
  <si>
    <t>СТРОКОВ Василий</t>
  </si>
  <si>
    <t>ЯЦЕНКО Иван</t>
  </si>
  <si>
    <t>СОБОЛЬ Евгений</t>
  </si>
  <si>
    <t>КОВАЛЕВ Кирилл</t>
  </si>
  <si>
    <t>Республика Беларусь</t>
  </si>
  <si>
    <t>БЕЗГЕРЦ Степан</t>
  </si>
  <si>
    <t>ГУТОВСКИЙ Владислав</t>
  </si>
  <si>
    <t>ШАКОТЬКО Александр</t>
  </si>
  <si>
    <t>РОСТОВЦЕВ Сергей</t>
  </si>
  <si>
    <t>ХОМЯКОВ Артемий</t>
  </si>
  <si>
    <t>МАЗУР Денис</t>
  </si>
  <si>
    <t>КАМИНСКИЙ Захар</t>
  </si>
  <si>
    <t>ТИШКОВ Роман</t>
  </si>
  <si>
    <t>ДОЛМАТОВ Виктор</t>
  </si>
  <si>
    <t>МАЛЬКОВ Кирилл</t>
  </si>
  <si>
    <t>МАРЧУК Денис</t>
  </si>
  <si>
    <t>БУТРЕХИН Юрий</t>
  </si>
  <si>
    <t>ШПАКОВСКИЙ Вячеслав</t>
  </si>
  <si>
    <t>ГРИНКЕВИЧ Марк</t>
  </si>
  <si>
    <t>ВАСИЛЬЕВ Никита</t>
  </si>
  <si>
    <t>ШМАНЦАРЬ Алексей</t>
  </si>
  <si>
    <t>ШЕВЧЕНКО Сергей</t>
  </si>
  <si>
    <t>КИРИЕВИЧ Артур</t>
  </si>
  <si>
    <t>ШИШКИН Егор</t>
  </si>
  <si>
    <t>Ростовская область</t>
  </si>
  <si>
    <t>САВЕКИН Даниил</t>
  </si>
  <si>
    <t>ГОРОХОВИК Владимир</t>
  </si>
  <si>
    <t>ЖАВРИД Антон</t>
  </si>
  <si>
    <t>МАЦНЕВ Алексей</t>
  </si>
  <si>
    <t>Курская область</t>
  </si>
  <si>
    <t>СУЧКОВ Василий</t>
  </si>
  <si>
    <t>МОЛЧАНОВ Иван</t>
  </si>
  <si>
    <t>ДОГНЕЕВ Мурат</t>
  </si>
  <si>
    <t>КОРОБОВ Павел</t>
  </si>
  <si>
    <t>НАЗАРОВ Олег</t>
  </si>
  <si>
    <t>ТИШКИН Александр</t>
  </si>
  <si>
    <t>ДИКИЙ Марк</t>
  </si>
  <si>
    <t>ЧАСОВНИКОВ Артём</t>
  </si>
  <si>
    <t>ХИЛЬКОВИЧ Денис</t>
  </si>
  <si>
    <t>МИШУТИН Станислав</t>
  </si>
  <si>
    <t>Пензенская область</t>
  </si>
  <si>
    <t>ДОЛМАТОВ Александр</t>
  </si>
  <si>
    <t>САЛОМАТОВ Семён</t>
  </si>
  <si>
    <t>РОЗАНОВ Дмитрий</t>
  </si>
  <si>
    <t>ШУМАКОВ Никита</t>
  </si>
  <si>
    <t>АПОЛОСОВ Александр</t>
  </si>
  <si>
    <t>ГРИБАНОВ Данила</t>
  </si>
  <si>
    <t>МУРАШКО Дмитрий</t>
  </si>
  <si>
    <t>ЧИСТИК Евгений</t>
  </si>
  <si>
    <t>ТИХОНИН Евгений</t>
  </si>
  <si>
    <t>КУКЛА Дмитрий</t>
  </si>
  <si>
    <t>ИВЧЕНКО Андрей</t>
  </si>
  <si>
    <t>Волгоградская область</t>
  </si>
  <si>
    <t>БОНДАРЧУК Никита</t>
  </si>
  <si>
    <t>КОСОНЯ Сергей</t>
  </si>
  <si>
    <t>ВК</t>
  </si>
  <si>
    <t>Республика Беларусь, Республика Адыгея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</si>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</sst>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dd\.mm\.yyyy;@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64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4" fontId="13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5" fillId="0" borderId="6" xfId="0" quotePrefix="1" applyFont="1" applyFill="1" applyBorder="1" applyAlignment="1">
      <alignment horizontal="center" vertical="center"/>
    </xf>
    <xf numFmtId="14" fontId="13" fillId="0" borderId="2" xfId="0" applyNumberFormat="1" applyFont="1" applyBorder="1"/>
    <xf numFmtId="0" fontId="12" fillId="0" borderId="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165" fontId="16" fillId="0" borderId="39" xfId="0" applyNumberFormat="1" applyFont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1" fontId="19" fillId="0" borderId="39" xfId="8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16" fillId="0" borderId="41" xfId="0" applyNumberFormat="1" applyFont="1" applyFill="1" applyBorder="1" applyAlignment="1" applyProtection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21" fillId="0" borderId="39" xfId="9" applyFont="1" applyFill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66" fontId="16" fillId="0" borderId="3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1" fontId="19" fillId="0" borderId="0" xfId="9" applyNumberFormat="1" applyFont="1" applyFill="1" applyBorder="1" applyAlignment="1">
      <alignment horizontal="center" vertical="center" wrapText="1"/>
    </xf>
    <xf numFmtId="0" fontId="20" fillId="0" borderId="0" xfId="9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" fontId="19" fillId="0" borderId="1" xfId="8" applyNumberFormat="1" applyFont="1" applyFill="1" applyBorder="1" applyAlignment="1">
      <alignment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" fontId="6" fillId="2" borderId="24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353061</xdr:colOff>
      <xdr:row>0</xdr:row>
      <xdr:rowOff>99061</xdr:rowOff>
    </xdr:from>
    <xdr:to>
      <xdr:col>4</xdr:col>
      <xdr:colOff>596900</xdr:colOff>
      <xdr:row>3</xdr:row>
      <xdr:rowOff>205740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95B601A-64F2-4FCA-8651-01BEB2E923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101" y="99061"/>
          <a:ext cx="1158239" cy="83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132080</xdr:colOff>
      <xdr:row>0</xdr:row>
      <xdr:rowOff>71120</xdr:rowOff>
    </xdr:from>
    <xdr:to>
      <xdr:col>2</xdr:col>
      <xdr:colOff>101600</xdr:colOff>
      <xdr:row>4</xdr:row>
      <xdr:rowOff>170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19F41E06-EF36-4233-AF04-04DF1D3A7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80" y="71120"/>
          <a:ext cx="924560" cy="904410"/>
        </a:xfrm>
        <a:prstGeom prst="rect">
          <a:avLst/>
        </a:prstGeom>
      </xdr:spPr>
    </xdr:pic>
    <xdr:clientData/>
  </xdr:twoCellAnchor>
  <xdr:twoCellAnchor editAs="oneCell">
    <xdr:from>
      <xdr:col>11</xdr:col>
      <xdr:colOff>15850</xdr:colOff>
      <xdr:row>0</xdr:row>
      <xdr:rowOff>60960</xdr:rowOff>
    </xdr:from>
    <xdr:to>
      <xdr:col>12</xdr:col>
      <xdr:colOff>1400047</xdr:colOff>
      <xdr:row>3</xdr:row>
      <xdr:rowOff>40640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7F7073C4-0867-4B36-96B8-8312360F0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5290" y="60960"/>
          <a:ext cx="2298597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>
    <tabColor theme="3" tint="-0.249977111117893"/>
    <pageSetUpPr fitToPage="1"/>
  </sheetPr>
  <dimension ref="A1:R158"/>
  <sheetViews>
    <sheetView tabSelected="1" view="pageBreakPreview" topLeftCell="A65" zoomScale="75" zoomScaleNormal="100" zoomScaleSheetLayoutView="75" workbookViewId="0">
      <selection activeCell="M76" sqref="M76"/>
    </sheetView>
  </sheetViews>
  <sheetFormatPr defaultColWidth="9.33203125" defaultRowHeight="13.8" x14ac:dyDescent="0.25"/>
  <cols>
    <col min="1" max="1" width="7" style="1" customWidth="1"/>
    <col min="2" max="2" width="7" style="78" customWidth="1"/>
    <col min="3" max="3" width="13.33203125" style="78" customWidth="1"/>
    <col min="4" max="4" width="24" style="15" hidden="1" customWidth="1"/>
    <col min="5" max="5" width="31.6640625" style="1" customWidth="1"/>
    <col min="6" max="6" width="11.6640625" style="1" customWidth="1"/>
    <col min="7" max="7" width="7.6640625" style="1" customWidth="1"/>
    <col min="8" max="8" width="26.21875" style="1" customWidth="1"/>
    <col min="9" max="9" width="11.44140625" style="1" customWidth="1"/>
    <col min="10" max="10" width="11.5546875" style="1" customWidth="1"/>
    <col min="11" max="11" width="12.109375" style="59" customWidth="1"/>
    <col min="12" max="12" width="13.33203125" style="1" customWidth="1"/>
    <col min="13" max="13" width="20.6640625" style="1" customWidth="1"/>
    <col min="14" max="16384" width="9.33203125" style="1"/>
  </cols>
  <sheetData>
    <row r="1" spans="1:18" ht="19.2" customHeight="1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8" ht="19.2" customHeight="1" x14ac:dyDescent="0.25">
      <c r="A2" s="151" t="s">
        <v>142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8" ht="19.2" customHeight="1" x14ac:dyDescent="0.25">
      <c r="A3" s="151" t="s">
        <v>11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8" ht="19.2" customHeight="1" x14ac:dyDescent="0.25">
      <c r="A4" s="151" t="s">
        <v>143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8" ht="9" customHeight="1" x14ac:dyDescent="0.3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P5" s="29"/>
    </row>
    <row r="6" spans="1:18" s="2" customFormat="1" ht="25.8" customHeight="1" x14ac:dyDescent="0.3">
      <c r="A6" s="153" t="s">
        <v>144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R6" s="29"/>
    </row>
    <row r="7" spans="1:18" s="2" customFormat="1" ht="18" customHeight="1" x14ac:dyDescent="0.25">
      <c r="A7" s="154" t="s">
        <v>18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8" s="2" customFormat="1" ht="4.5" customHeight="1" thickBot="1" x14ac:dyDescent="0.3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8" ht="19.5" customHeight="1" thickTop="1" x14ac:dyDescent="0.25">
      <c r="A9" s="156" t="s">
        <v>23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8"/>
    </row>
    <row r="10" spans="1:18" ht="18" customHeight="1" x14ac:dyDescent="0.25">
      <c r="A10" s="159" t="s">
        <v>55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1"/>
    </row>
    <row r="11" spans="1:18" ht="19.5" customHeight="1" x14ac:dyDescent="0.25">
      <c r="A11" s="159" t="s">
        <v>67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1"/>
    </row>
    <row r="12" spans="1:18" ht="5.25" customHeight="1" x14ac:dyDescent="0.25">
      <c r="A12" s="148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50"/>
    </row>
    <row r="13" spans="1:18" ht="14.4" x14ac:dyDescent="0.3">
      <c r="A13" s="50" t="s">
        <v>145</v>
      </c>
      <c r="B13" s="25"/>
      <c r="C13" s="25"/>
      <c r="D13" s="13"/>
      <c r="E13" s="85"/>
      <c r="F13" s="5"/>
      <c r="G13" s="5"/>
      <c r="H13" s="38" t="s">
        <v>56</v>
      </c>
      <c r="I13" s="5"/>
      <c r="J13" s="5"/>
      <c r="K13" s="51"/>
      <c r="L13" s="38"/>
      <c r="M13" s="83" t="s">
        <v>58</v>
      </c>
    </row>
    <row r="14" spans="1:18" ht="14.4" x14ac:dyDescent="0.25">
      <c r="A14" s="73" t="s">
        <v>146</v>
      </c>
      <c r="B14" s="17"/>
      <c r="C14" s="17"/>
      <c r="D14" s="14"/>
      <c r="E14" s="74"/>
      <c r="F14" s="6"/>
      <c r="G14" s="6"/>
      <c r="H14" s="86" t="s">
        <v>57</v>
      </c>
      <c r="I14" s="6"/>
      <c r="J14" s="6"/>
      <c r="K14" s="52"/>
      <c r="L14" s="86"/>
      <c r="M14" s="87" t="s">
        <v>147</v>
      </c>
    </row>
    <row r="15" spans="1:18" ht="14.4" x14ac:dyDescent="0.25">
      <c r="A15" s="162" t="s">
        <v>10</v>
      </c>
      <c r="B15" s="146"/>
      <c r="C15" s="146"/>
      <c r="D15" s="146"/>
      <c r="E15" s="146"/>
      <c r="F15" s="146"/>
      <c r="G15" s="146"/>
      <c r="H15" s="163"/>
      <c r="I15" s="145" t="s">
        <v>1</v>
      </c>
      <c r="J15" s="146"/>
      <c r="K15" s="146"/>
      <c r="L15" s="146"/>
      <c r="M15" s="147"/>
    </row>
    <row r="16" spans="1:18" ht="14.4" x14ac:dyDescent="0.25">
      <c r="A16" s="22" t="s">
        <v>19</v>
      </c>
      <c r="B16" s="18"/>
      <c r="C16" s="18"/>
      <c r="D16" s="16"/>
      <c r="E16" s="10"/>
      <c r="F16" s="11"/>
      <c r="G16" s="10"/>
      <c r="H16" s="12"/>
      <c r="I16" s="43" t="s">
        <v>43</v>
      </c>
      <c r="J16" s="7"/>
      <c r="K16" s="53"/>
      <c r="L16" s="7"/>
      <c r="M16" s="23"/>
    </row>
    <row r="17" spans="1:13" ht="14.4" x14ac:dyDescent="0.25">
      <c r="A17" s="22" t="s">
        <v>20</v>
      </c>
      <c r="B17" s="18"/>
      <c r="C17" s="18"/>
      <c r="D17" s="16"/>
      <c r="E17" s="9"/>
      <c r="F17" s="11"/>
      <c r="G17" s="10"/>
      <c r="H17" s="12" t="s">
        <v>149</v>
      </c>
      <c r="I17" s="43" t="s">
        <v>44</v>
      </c>
      <c r="J17" s="7"/>
      <c r="K17" s="53"/>
      <c r="L17" s="7"/>
      <c r="M17" s="42"/>
    </row>
    <row r="18" spans="1:13" ht="14.4" x14ac:dyDescent="0.25">
      <c r="A18" s="22" t="s">
        <v>21</v>
      </c>
      <c r="B18" s="18"/>
      <c r="C18" s="18"/>
      <c r="D18" s="16"/>
      <c r="E18" s="9"/>
      <c r="F18" s="11"/>
      <c r="G18" s="10"/>
      <c r="H18" s="12" t="s">
        <v>68</v>
      </c>
      <c r="I18" s="43" t="s">
        <v>45</v>
      </c>
      <c r="J18" s="7"/>
      <c r="K18" s="53"/>
      <c r="L18" s="7"/>
      <c r="M18" s="42"/>
    </row>
    <row r="19" spans="1:13" ht="16.2" thickBot="1" x14ac:dyDescent="0.3">
      <c r="A19" s="22" t="s">
        <v>17</v>
      </c>
      <c r="B19" s="19"/>
      <c r="C19" s="19"/>
      <c r="D19" s="24"/>
      <c r="E19" s="8"/>
      <c r="F19" s="8"/>
      <c r="G19" s="8"/>
      <c r="H19" s="12" t="s">
        <v>150</v>
      </c>
      <c r="I19" s="43" t="s">
        <v>59</v>
      </c>
      <c r="J19" s="7"/>
      <c r="K19" s="53"/>
      <c r="L19" s="71">
        <v>525.70000000000005</v>
      </c>
      <c r="M19" s="23" t="s">
        <v>148</v>
      </c>
    </row>
    <row r="20" spans="1:13" ht="9.75" customHeight="1" thickTop="1" thickBot="1" x14ac:dyDescent="0.3">
      <c r="A20" s="31"/>
      <c r="B20" s="27"/>
      <c r="C20" s="27"/>
      <c r="D20" s="28"/>
      <c r="E20" s="26"/>
      <c r="F20" s="26"/>
      <c r="G20" s="26"/>
      <c r="H20" s="26"/>
      <c r="I20" s="26"/>
      <c r="J20" s="26"/>
      <c r="K20" s="54"/>
      <c r="L20" s="26"/>
      <c r="M20" s="32"/>
    </row>
    <row r="21" spans="1:13" s="3" customFormat="1" ht="21" customHeight="1" thickTop="1" x14ac:dyDescent="0.25">
      <c r="A21" s="141" t="s">
        <v>7</v>
      </c>
      <c r="B21" s="125" t="s">
        <v>14</v>
      </c>
      <c r="C21" s="125" t="s">
        <v>42</v>
      </c>
      <c r="D21" s="143" t="s">
        <v>12</v>
      </c>
      <c r="E21" s="125" t="s">
        <v>2</v>
      </c>
      <c r="F21" s="125" t="s">
        <v>41</v>
      </c>
      <c r="G21" s="125" t="s">
        <v>9</v>
      </c>
      <c r="H21" s="125" t="s">
        <v>15</v>
      </c>
      <c r="I21" s="125" t="s">
        <v>8</v>
      </c>
      <c r="J21" s="125" t="s">
        <v>27</v>
      </c>
      <c r="K21" s="129" t="s">
        <v>24</v>
      </c>
      <c r="L21" s="131" t="s">
        <v>26</v>
      </c>
      <c r="M21" s="133" t="s">
        <v>16</v>
      </c>
    </row>
    <row r="22" spans="1:13" s="3" customFormat="1" ht="13.5" customHeight="1" x14ac:dyDescent="0.25">
      <c r="A22" s="142"/>
      <c r="B22" s="126"/>
      <c r="C22" s="126"/>
      <c r="D22" s="144"/>
      <c r="E22" s="126"/>
      <c r="F22" s="126"/>
      <c r="G22" s="126"/>
      <c r="H22" s="126"/>
      <c r="I22" s="126"/>
      <c r="J22" s="126"/>
      <c r="K22" s="130"/>
      <c r="L22" s="132"/>
      <c r="M22" s="134"/>
    </row>
    <row r="23" spans="1:13" s="4" customFormat="1" ht="18" x14ac:dyDescent="0.25">
      <c r="A23" s="92">
        <v>1</v>
      </c>
      <c r="B23" s="39">
        <v>98</v>
      </c>
      <c r="C23" s="39">
        <v>10036058217</v>
      </c>
      <c r="D23" s="34"/>
      <c r="E23" s="113" t="s">
        <v>79</v>
      </c>
      <c r="F23" s="102">
        <v>37200</v>
      </c>
      <c r="G23" s="80" t="s">
        <v>25</v>
      </c>
      <c r="H23" s="100" t="s">
        <v>70</v>
      </c>
      <c r="I23" s="72">
        <v>0.49868055555555557</v>
      </c>
      <c r="J23" s="72"/>
      <c r="K23" s="55">
        <f>$L$19/((I23*24))</f>
        <v>43.924244534187444</v>
      </c>
      <c r="L23" s="33" t="s">
        <v>25</v>
      </c>
      <c r="M23" s="37"/>
    </row>
    <row r="24" spans="1:13" s="4" customFormat="1" ht="18" x14ac:dyDescent="0.25">
      <c r="A24" s="35" t="s">
        <v>214</v>
      </c>
      <c r="B24" s="39">
        <v>120</v>
      </c>
      <c r="C24" s="39">
        <v>10009166682</v>
      </c>
      <c r="D24" s="34"/>
      <c r="E24" s="113" t="s">
        <v>151</v>
      </c>
      <c r="F24" s="102">
        <v>35225</v>
      </c>
      <c r="G24" s="80" t="s">
        <v>22</v>
      </c>
      <c r="H24" s="100" t="s">
        <v>163</v>
      </c>
      <c r="I24" s="72">
        <v>0.49875000000000003</v>
      </c>
      <c r="J24" s="72">
        <f t="shared" ref="J24:J42" si="0">I24-$I$23</f>
        <v>6.94444444444553E-5</v>
      </c>
      <c r="K24" s="55">
        <f t="shared" ref="K24:K42" si="1">$L$19/((I24*24))</f>
        <v>43.918128654970765</v>
      </c>
      <c r="L24" s="33"/>
      <c r="M24" s="37"/>
    </row>
    <row r="25" spans="1:13" s="4" customFormat="1" ht="18" x14ac:dyDescent="0.25">
      <c r="A25" s="35">
        <v>2</v>
      </c>
      <c r="B25" s="36">
        <v>33</v>
      </c>
      <c r="C25" s="39">
        <v>10036035177</v>
      </c>
      <c r="D25" s="34"/>
      <c r="E25" s="113" t="s">
        <v>152</v>
      </c>
      <c r="F25" s="102">
        <v>37434</v>
      </c>
      <c r="G25" s="80" t="s">
        <v>25</v>
      </c>
      <c r="H25" s="100" t="s">
        <v>216</v>
      </c>
      <c r="I25" s="72">
        <v>0.49879629629629635</v>
      </c>
      <c r="J25" s="72">
        <f t="shared" si="0"/>
        <v>1.1574074074077734E-4</v>
      </c>
      <c r="K25" s="55">
        <f t="shared" si="1"/>
        <v>43.914052348245775</v>
      </c>
      <c r="L25" s="33" t="s">
        <v>38</v>
      </c>
      <c r="M25" s="88"/>
    </row>
    <row r="26" spans="1:13" s="4" customFormat="1" ht="18" x14ac:dyDescent="0.25">
      <c r="A26" s="35">
        <v>3</v>
      </c>
      <c r="B26" s="36">
        <v>84</v>
      </c>
      <c r="C26" s="39">
        <v>10014630008</v>
      </c>
      <c r="D26" s="34"/>
      <c r="E26" s="113" t="s">
        <v>153</v>
      </c>
      <c r="F26" s="102">
        <v>36368</v>
      </c>
      <c r="G26" s="80" t="s">
        <v>25</v>
      </c>
      <c r="H26" s="100" t="s">
        <v>138</v>
      </c>
      <c r="I26" s="72">
        <v>0.49885416666666665</v>
      </c>
      <c r="J26" s="72">
        <f t="shared" si="0"/>
        <v>1.7361111111108274E-4</v>
      </c>
      <c r="K26" s="55">
        <f t="shared" si="1"/>
        <v>43.908958028816038</v>
      </c>
      <c r="L26" s="33" t="s">
        <v>38</v>
      </c>
      <c r="M26" s="37"/>
    </row>
    <row r="27" spans="1:13" s="4" customFormat="1" ht="28.8" x14ac:dyDescent="0.25">
      <c r="A27" s="35">
        <v>4</v>
      </c>
      <c r="B27" s="36">
        <v>122</v>
      </c>
      <c r="C27" s="39">
        <v>10008705227</v>
      </c>
      <c r="D27" s="34"/>
      <c r="E27" s="113" t="s">
        <v>154</v>
      </c>
      <c r="F27" s="102">
        <v>34093</v>
      </c>
      <c r="G27" s="80" t="s">
        <v>25</v>
      </c>
      <c r="H27" s="100" t="s">
        <v>215</v>
      </c>
      <c r="I27" s="72">
        <v>0.49891203703703701</v>
      </c>
      <c r="J27" s="72">
        <f t="shared" si="0"/>
        <v>2.3148148148144365E-4</v>
      </c>
      <c r="K27" s="55">
        <f t="shared" si="1"/>
        <v>43.903864891198445</v>
      </c>
      <c r="L27" s="33" t="s">
        <v>38</v>
      </c>
      <c r="M27" s="37"/>
    </row>
    <row r="28" spans="1:13" s="4" customFormat="1" ht="18" x14ac:dyDescent="0.25">
      <c r="A28" s="35">
        <v>5</v>
      </c>
      <c r="B28" s="36">
        <v>9</v>
      </c>
      <c r="C28" s="39">
        <v>10057706896</v>
      </c>
      <c r="D28" s="34"/>
      <c r="E28" s="113" t="s">
        <v>85</v>
      </c>
      <c r="F28" s="102">
        <v>37492</v>
      </c>
      <c r="G28" s="80" t="s">
        <v>25</v>
      </c>
      <c r="H28" s="100" t="s">
        <v>63</v>
      </c>
      <c r="I28" s="72">
        <v>0.49893518518518515</v>
      </c>
      <c r="J28" s="72">
        <f t="shared" si="0"/>
        <v>2.5462962962957691E-4</v>
      </c>
      <c r="K28" s="55">
        <f t="shared" si="1"/>
        <v>43.901827966966692</v>
      </c>
      <c r="L28" s="33" t="s">
        <v>38</v>
      </c>
      <c r="M28" s="37"/>
    </row>
    <row r="29" spans="1:13" s="4" customFormat="1" ht="18" x14ac:dyDescent="0.25">
      <c r="A29" s="35">
        <v>6</v>
      </c>
      <c r="B29" s="36">
        <v>51</v>
      </c>
      <c r="C29" s="39">
        <v>10077462665</v>
      </c>
      <c r="D29" s="34"/>
      <c r="E29" s="113" t="s">
        <v>155</v>
      </c>
      <c r="F29" s="102">
        <v>37980</v>
      </c>
      <c r="G29" s="80" t="s">
        <v>25</v>
      </c>
      <c r="H29" s="100" t="s">
        <v>156</v>
      </c>
      <c r="I29" s="72">
        <v>0.4990046296296296</v>
      </c>
      <c r="J29" s="72">
        <f t="shared" si="0"/>
        <v>3.2407407407403221E-4</v>
      </c>
      <c r="K29" s="55">
        <f t="shared" si="1"/>
        <v>43.895718328153272</v>
      </c>
      <c r="L29" s="33"/>
      <c r="M29" s="37"/>
    </row>
    <row r="30" spans="1:13" s="4" customFormat="1" ht="18" x14ac:dyDescent="0.25">
      <c r="A30" s="35">
        <v>7</v>
      </c>
      <c r="B30" s="36">
        <v>59</v>
      </c>
      <c r="C30" s="39">
        <v>10034993439</v>
      </c>
      <c r="D30" s="34"/>
      <c r="E30" s="113" t="s">
        <v>157</v>
      </c>
      <c r="F30" s="102">
        <v>36844</v>
      </c>
      <c r="G30" s="80" t="s">
        <v>25</v>
      </c>
      <c r="H30" s="100" t="s">
        <v>158</v>
      </c>
      <c r="I30" s="72">
        <v>0.49905092592592593</v>
      </c>
      <c r="J30" s="72">
        <f t="shared" si="0"/>
        <v>3.7037037037035425E-4</v>
      </c>
      <c r="K30" s="55">
        <f t="shared" si="1"/>
        <v>43.891646180249552</v>
      </c>
      <c r="L30" s="33"/>
      <c r="M30" s="37"/>
    </row>
    <row r="31" spans="1:13" s="4" customFormat="1" ht="18" x14ac:dyDescent="0.25">
      <c r="A31" s="35">
        <v>8</v>
      </c>
      <c r="B31" s="36">
        <v>26</v>
      </c>
      <c r="C31" s="39">
        <v>10036028814</v>
      </c>
      <c r="D31" s="34"/>
      <c r="E31" s="113" t="s">
        <v>98</v>
      </c>
      <c r="F31" s="102">
        <v>37489</v>
      </c>
      <c r="G31" s="80" t="s">
        <v>25</v>
      </c>
      <c r="H31" s="100" t="s">
        <v>78</v>
      </c>
      <c r="I31" s="72">
        <v>0.49905092592592593</v>
      </c>
      <c r="J31" s="72">
        <f t="shared" si="0"/>
        <v>3.7037037037035425E-4</v>
      </c>
      <c r="K31" s="55">
        <f t="shared" si="1"/>
        <v>43.891646180249552</v>
      </c>
      <c r="L31" s="33"/>
      <c r="M31" s="37"/>
    </row>
    <row r="32" spans="1:13" s="4" customFormat="1" ht="18" x14ac:dyDescent="0.25">
      <c r="A32" s="35" t="s">
        <v>214</v>
      </c>
      <c r="B32" s="36">
        <v>121</v>
      </c>
      <c r="C32" s="39">
        <v>10009049373</v>
      </c>
      <c r="D32" s="34"/>
      <c r="E32" s="113" t="s">
        <v>159</v>
      </c>
      <c r="F32" s="102">
        <v>34981</v>
      </c>
      <c r="G32" s="80" t="s">
        <v>22</v>
      </c>
      <c r="H32" s="100" t="s">
        <v>163</v>
      </c>
      <c r="I32" s="72">
        <v>0.49907407407407406</v>
      </c>
      <c r="J32" s="72">
        <f t="shared" si="0"/>
        <v>3.9351851851848751E-4</v>
      </c>
      <c r="K32" s="55">
        <f t="shared" si="1"/>
        <v>43.889610389610397</v>
      </c>
      <c r="L32" s="33"/>
      <c r="M32" s="37"/>
    </row>
    <row r="33" spans="1:13" s="4" customFormat="1" ht="18" x14ac:dyDescent="0.25">
      <c r="A33" s="35">
        <v>9</v>
      </c>
      <c r="B33" s="36">
        <v>24</v>
      </c>
      <c r="C33" s="39">
        <v>10014388417</v>
      </c>
      <c r="D33" s="34"/>
      <c r="E33" s="113" t="s">
        <v>77</v>
      </c>
      <c r="F33" s="102">
        <v>35755</v>
      </c>
      <c r="G33" s="80" t="s">
        <v>25</v>
      </c>
      <c r="H33" s="100" t="s">
        <v>78</v>
      </c>
      <c r="I33" s="72">
        <v>0.4990856481481481</v>
      </c>
      <c r="J33" s="72">
        <f t="shared" si="0"/>
        <v>4.0509259259252639E-4</v>
      </c>
      <c r="K33" s="55">
        <f t="shared" si="1"/>
        <v>43.888592565107494</v>
      </c>
      <c r="L33" s="33"/>
      <c r="M33" s="91"/>
    </row>
    <row r="34" spans="1:13" s="4" customFormat="1" ht="18" x14ac:dyDescent="0.25">
      <c r="A34" s="35">
        <v>10</v>
      </c>
      <c r="B34" s="36">
        <v>14</v>
      </c>
      <c r="C34" s="39">
        <v>10036048517</v>
      </c>
      <c r="D34" s="34"/>
      <c r="E34" s="113" t="s">
        <v>86</v>
      </c>
      <c r="F34" s="102">
        <v>37682</v>
      </c>
      <c r="G34" s="80" t="s">
        <v>25</v>
      </c>
      <c r="H34" s="100" t="s">
        <v>63</v>
      </c>
      <c r="I34" s="72">
        <v>0.4990856481481481</v>
      </c>
      <c r="J34" s="72">
        <f t="shared" si="0"/>
        <v>4.0509259259252639E-4</v>
      </c>
      <c r="K34" s="55">
        <f t="shared" si="1"/>
        <v>43.888592565107494</v>
      </c>
      <c r="L34" s="33"/>
      <c r="M34" s="88"/>
    </row>
    <row r="35" spans="1:13" s="4" customFormat="1" ht="18" x14ac:dyDescent="0.25">
      <c r="A35" s="35">
        <v>11</v>
      </c>
      <c r="B35" s="36">
        <v>80</v>
      </c>
      <c r="C35" s="39">
        <v>10015328509</v>
      </c>
      <c r="D35" s="34"/>
      <c r="E35" s="113" t="s">
        <v>117</v>
      </c>
      <c r="F35" s="102">
        <v>36190</v>
      </c>
      <c r="G35" s="80" t="s">
        <v>25</v>
      </c>
      <c r="H35" s="100" t="s">
        <v>64</v>
      </c>
      <c r="I35" s="72">
        <v>0.49915509259259255</v>
      </c>
      <c r="J35" s="72">
        <f t="shared" si="0"/>
        <v>4.7453703703698169E-4</v>
      </c>
      <c r="K35" s="55">
        <f t="shared" si="1"/>
        <v>43.882486609316672</v>
      </c>
      <c r="L35" s="33"/>
      <c r="M35" s="37"/>
    </row>
    <row r="36" spans="1:13" s="4" customFormat="1" ht="18" x14ac:dyDescent="0.25">
      <c r="A36" s="35">
        <v>12</v>
      </c>
      <c r="B36" s="36">
        <v>81</v>
      </c>
      <c r="C36" s="39">
        <v>10036049527</v>
      </c>
      <c r="D36" s="34"/>
      <c r="E36" s="113" t="s">
        <v>96</v>
      </c>
      <c r="F36" s="102">
        <v>37399</v>
      </c>
      <c r="G36" s="80" t="s">
        <v>38</v>
      </c>
      <c r="H36" s="100" t="s">
        <v>52</v>
      </c>
      <c r="I36" s="72">
        <v>0.4991666666666667</v>
      </c>
      <c r="J36" s="72">
        <f t="shared" si="0"/>
        <v>4.8611111111113159E-4</v>
      </c>
      <c r="K36" s="55">
        <f t="shared" si="1"/>
        <v>43.88146911519199</v>
      </c>
      <c r="L36" s="33"/>
      <c r="M36" s="91"/>
    </row>
    <row r="37" spans="1:13" s="4" customFormat="1" ht="18" x14ac:dyDescent="0.25">
      <c r="A37" s="35">
        <v>13</v>
      </c>
      <c r="B37" s="36">
        <v>35</v>
      </c>
      <c r="C37" s="39">
        <v>10034988082</v>
      </c>
      <c r="D37" s="34"/>
      <c r="E37" s="113" t="s">
        <v>160</v>
      </c>
      <c r="F37" s="102">
        <v>36777</v>
      </c>
      <c r="G37" s="80" t="s">
        <v>25</v>
      </c>
      <c r="H37" s="100" t="s">
        <v>216</v>
      </c>
      <c r="I37" s="72">
        <v>0.49918981481481484</v>
      </c>
      <c r="J37" s="72">
        <f t="shared" si="0"/>
        <v>5.0925925925926485E-4</v>
      </c>
      <c r="K37" s="55">
        <f t="shared" si="1"/>
        <v>43.879434268490613</v>
      </c>
      <c r="L37" s="33"/>
      <c r="M37" s="37"/>
    </row>
    <row r="38" spans="1:13" s="4" customFormat="1" ht="18" x14ac:dyDescent="0.25">
      <c r="A38" s="35">
        <v>14</v>
      </c>
      <c r="B38" s="36">
        <v>17</v>
      </c>
      <c r="C38" s="39">
        <v>10013773273</v>
      </c>
      <c r="D38" s="34"/>
      <c r="E38" s="113" t="s">
        <v>120</v>
      </c>
      <c r="F38" s="102">
        <v>34566</v>
      </c>
      <c r="G38" s="80" t="s">
        <v>25</v>
      </c>
      <c r="H38" s="100" t="s">
        <v>63</v>
      </c>
      <c r="I38" s="72">
        <v>0.49921296296296297</v>
      </c>
      <c r="J38" s="72">
        <f t="shared" si="0"/>
        <v>5.3240740740739811E-4</v>
      </c>
      <c r="K38" s="55">
        <f t="shared" si="1"/>
        <v>43.87739961049801</v>
      </c>
      <c r="L38" s="33"/>
      <c r="M38" s="37"/>
    </row>
    <row r="39" spans="1:13" s="4" customFormat="1" ht="18" x14ac:dyDescent="0.25">
      <c r="A39" s="35">
        <v>15</v>
      </c>
      <c r="B39" s="36">
        <v>25</v>
      </c>
      <c r="C39" s="39">
        <v>10036097623</v>
      </c>
      <c r="D39" s="34"/>
      <c r="E39" s="113" t="s">
        <v>101</v>
      </c>
      <c r="F39" s="102">
        <v>37428</v>
      </c>
      <c r="G39" s="80" t="s">
        <v>25</v>
      </c>
      <c r="H39" s="100" t="s">
        <v>78</v>
      </c>
      <c r="I39" s="72">
        <v>0.49921296296296297</v>
      </c>
      <c r="J39" s="72">
        <f t="shared" si="0"/>
        <v>5.3240740740739811E-4</v>
      </c>
      <c r="K39" s="55">
        <f t="shared" si="1"/>
        <v>43.87739961049801</v>
      </c>
      <c r="L39" s="33"/>
      <c r="M39" s="88"/>
    </row>
    <row r="40" spans="1:13" s="4" customFormat="1" ht="18" x14ac:dyDescent="0.25">
      <c r="A40" s="35" t="s">
        <v>214</v>
      </c>
      <c r="B40" s="36">
        <v>117</v>
      </c>
      <c r="C40" s="39">
        <v>10002670110</v>
      </c>
      <c r="D40" s="34"/>
      <c r="E40" s="113" t="s">
        <v>161</v>
      </c>
      <c r="F40" s="102">
        <v>29683</v>
      </c>
      <c r="G40" s="80" t="s">
        <v>22</v>
      </c>
      <c r="H40" s="100" t="s">
        <v>163</v>
      </c>
      <c r="I40" s="72">
        <v>0.49921296296296297</v>
      </c>
      <c r="J40" s="72">
        <f t="shared" si="0"/>
        <v>5.3240740740739811E-4</v>
      </c>
      <c r="K40" s="55">
        <f t="shared" si="1"/>
        <v>43.87739961049801</v>
      </c>
      <c r="L40" s="33"/>
      <c r="M40" s="37"/>
    </row>
    <row r="41" spans="1:13" s="4" customFormat="1" ht="18" x14ac:dyDescent="0.25">
      <c r="A41" s="35" t="s">
        <v>214</v>
      </c>
      <c r="B41" s="36">
        <v>125</v>
      </c>
      <c r="C41" s="39">
        <v>10076580672</v>
      </c>
      <c r="D41" s="34"/>
      <c r="E41" s="113" t="s">
        <v>162</v>
      </c>
      <c r="F41" s="102">
        <v>36992</v>
      </c>
      <c r="G41" s="80" t="s">
        <v>25</v>
      </c>
      <c r="H41" s="100" t="s">
        <v>163</v>
      </c>
      <c r="I41" s="72">
        <v>0.49922453703703701</v>
      </c>
      <c r="J41" s="72">
        <f t="shared" si="0"/>
        <v>5.4398148148143699E-4</v>
      </c>
      <c r="K41" s="55">
        <f t="shared" si="1"/>
        <v>43.876382352259299</v>
      </c>
      <c r="L41" s="33"/>
      <c r="M41" s="37"/>
    </row>
    <row r="42" spans="1:13" s="4" customFormat="1" ht="18" x14ac:dyDescent="0.25">
      <c r="A42" s="35" t="s">
        <v>214</v>
      </c>
      <c r="B42" s="36">
        <v>126</v>
      </c>
      <c r="C42" s="39">
        <v>10093154134</v>
      </c>
      <c r="D42" s="34"/>
      <c r="E42" s="113" t="s">
        <v>164</v>
      </c>
      <c r="F42" s="102">
        <v>38311</v>
      </c>
      <c r="G42" s="80" t="s">
        <v>25</v>
      </c>
      <c r="H42" s="100" t="s">
        <v>163</v>
      </c>
      <c r="I42" s="72">
        <v>0.49922453703703701</v>
      </c>
      <c r="J42" s="72">
        <f t="shared" si="0"/>
        <v>5.4398148148143699E-4</v>
      </c>
      <c r="K42" s="55">
        <f t="shared" si="1"/>
        <v>43.876382352259299</v>
      </c>
      <c r="L42" s="33"/>
      <c r="M42" s="37"/>
    </row>
    <row r="43" spans="1:13" s="4" customFormat="1" ht="18" x14ac:dyDescent="0.25">
      <c r="A43" s="35">
        <v>16</v>
      </c>
      <c r="B43" s="36">
        <v>54</v>
      </c>
      <c r="C43" s="39">
        <v>10036091660</v>
      </c>
      <c r="D43" s="34"/>
      <c r="E43" s="113" t="s">
        <v>165</v>
      </c>
      <c r="F43" s="102">
        <v>37879</v>
      </c>
      <c r="G43" s="80" t="s">
        <v>25</v>
      </c>
      <c r="H43" s="100" t="s">
        <v>156</v>
      </c>
      <c r="I43" s="72">
        <v>0.4992476851851852</v>
      </c>
      <c r="J43" s="72">
        <f t="shared" ref="J43:J89" si="2">I43-$I$23</f>
        <v>5.6712962962962576E-4</v>
      </c>
      <c r="K43" s="55">
        <f t="shared" ref="K43:K89" si="3">$L$19/((I43*24))</f>
        <v>43.874347977280635</v>
      </c>
      <c r="L43" s="33"/>
      <c r="M43" s="37"/>
    </row>
    <row r="44" spans="1:13" s="4" customFormat="1" ht="18" x14ac:dyDescent="0.25">
      <c r="A44" s="35">
        <v>17</v>
      </c>
      <c r="B44" s="36">
        <v>58</v>
      </c>
      <c r="C44" s="39">
        <v>10015266568</v>
      </c>
      <c r="D44" s="34"/>
      <c r="E44" s="113" t="s">
        <v>166</v>
      </c>
      <c r="F44" s="102">
        <v>36288</v>
      </c>
      <c r="G44" s="80" t="s">
        <v>25</v>
      </c>
      <c r="H44" s="100" t="s">
        <v>158</v>
      </c>
      <c r="I44" s="72">
        <v>0.49928240740740742</v>
      </c>
      <c r="J44" s="72">
        <f t="shared" si="2"/>
        <v>6.0185185185185341E-4</v>
      </c>
      <c r="K44" s="55">
        <f t="shared" si="3"/>
        <v>43.871296768510362</v>
      </c>
      <c r="L44" s="33"/>
      <c r="M44" s="37"/>
    </row>
    <row r="45" spans="1:13" s="4" customFormat="1" ht="18" x14ac:dyDescent="0.25">
      <c r="A45" s="35">
        <v>18</v>
      </c>
      <c r="B45" s="36">
        <v>92</v>
      </c>
      <c r="C45" s="39">
        <v>10010085960</v>
      </c>
      <c r="D45" s="34"/>
      <c r="E45" s="113" t="s">
        <v>82</v>
      </c>
      <c r="F45" s="102">
        <v>34246</v>
      </c>
      <c r="G45" s="80" t="s">
        <v>25</v>
      </c>
      <c r="H45" s="100" t="s">
        <v>83</v>
      </c>
      <c r="I45" s="72">
        <v>0.49928240740740742</v>
      </c>
      <c r="J45" s="72">
        <f t="shared" si="2"/>
        <v>6.0185185185185341E-4</v>
      </c>
      <c r="K45" s="55">
        <f t="shared" si="3"/>
        <v>43.871296768510362</v>
      </c>
      <c r="L45" s="33"/>
      <c r="M45" s="37"/>
    </row>
    <row r="46" spans="1:13" s="4" customFormat="1" ht="18" x14ac:dyDescent="0.25">
      <c r="A46" s="35">
        <v>19</v>
      </c>
      <c r="B46" s="36">
        <v>43</v>
      </c>
      <c r="C46" s="39">
        <v>10036068927</v>
      </c>
      <c r="D46" s="34"/>
      <c r="E46" s="113" t="s">
        <v>123</v>
      </c>
      <c r="F46" s="102">
        <v>37686</v>
      </c>
      <c r="G46" s="80" t="s">
        <v>38</v>
      </c>
      <c r="H46" s="100" t="s">
        <v>124</v>
      </c>
      <c r="I46" s="72">
        <v>0.4993055555555555</v>
      </c>
      <c r="J46" s="72">
        <f t="shared" si="2"/>
        <v>6.2499999999993117E-4</v>
      </c>
      <c r="K46" s="55">
        <f t="shared" si="3"/>
        <v>43.869262865090413</v>
      </c>
      <c r="L46" s="33"/>
      <c r="M46" s="37"/>
    </row>
    <row r="47" spans="1:13" s="4" customFormat="1" ht="18" x14ac:dyDescent="0.25">
      <c r="A47" s="35">
        <v>20</v>
      </c>
      <c r="B47" s="36">
        <v>85</v>
      </c>
      <c r="C47" s="39">
        <v>10009737568</v>
      </c>
      <c r="D47" s="34"/>
      <c r="E47" s="113" t="s">
        <v>167</v>
      </c>
      <c r="F47" s="102">
        <v>35583</v>
      </c>
      <c r="G47" s="80" t="s">
        <v>22</v>
      </c>
      <c r="H47" s="100" t="s">
        <v>138</v>
      </c>
      <c r="I47" s="72">
        <v>0.49934027777777779</v>
      </c>
      <c r="J47" s="72">
        <f t="shared" si="2"/>
        <v>6.5972222222221433E-4</v>
      </c>
      <c r="K47" s="55">
        <f t="shared" si="3"/>
        <v>43.866212363535226</v>
      </c>
      <c r="L47" s="33"/>
      <c r="M47" s="37"/>
    </row>
    <row r="48" spans="1:13" s="4" customFormat="1" ht="18" x14ac:dyDescent="0.25">
      <c r="A48" s="35">
        <v>21</v>
      </c>
      <c r="B48" s="36">
        <v>61</v>
      </c>
      <c r="C48" s="39">
        <v>10053914604</v>
      </c>
      <c r="D48" s="34"/>
      <c r="E48" s="113" t="s">
        <v>168</v>
      </c>
      <c r="F48" s="102">
        <v>37947</v>
      </c>
      <c r="G48" s="80" t="s">
        <v>25</v>
      </c>
      <c r="H48" s="100" t="s">
        <v>158</v>
      </c>
      <c r="I48" s="72">
        <v>0.49945601851851856</v>
      </c>
      <c r="J48" s="72">
        <f t="shared" si="2"/>
        <v>7.7546296296299166E-4</v>
      </c>
      <c r="K48" s="55">
        <f t="shared" si="3"/>
        <v>43.856047088267331</v>
      </c>
      <c r="L48" s="33"/>
      <c r="M48" s="37"/>
    </row>
    <row r="49" spans="1:13" s="4" customFormat="1" ht="18" x14ac:dyDescent="0.25">
      <c r="A49" s="35" t="s">
        <v>214</v>
      </c>
      <c r="B49" s="36">
        <v>124</v>
      </c>
      <c r="C49" s="39">
        <v>10056107915</v>
      </c>
      <c r="D49" s="34"/>
      <c r="E49" s="113" t="s">
        <v>169</v>
      </c>
      <c r="F49" s="102">
        <v>36635</v>
      </c>
      <c r="G49" s="80" t="s">
        <v>22</v>
      </c>
      <c r="H49" s="100" t="s">
        <v>163</v>
      </c>
      <c r="I49" s="72">
        <v>0.49945601851851856</v>
      </c>
      <c r="J49" s="72">
        <f t="shared" si="2"/>
        <v>7.7546296296299166E-4</v>
      </c>
      <c r="K49" s="55">
        <f t="shared" si="3"/>
        <v>43.856047088267331</v>
      </c>
      <c r="L49" s="33"/>
      <c r="M49" s="37"/>
    </row>
    <row r="50" spans="1:13" s="4" customFormat="1" ht="18" x14ac:dyDescent="0.25">
      <c r="A50" s="35" t="s">
        <v>214</v>
      </c>
      <c r="B50" s="36">
        <v>110</v>
      </c>
      <c r="C50" s="39">
        <v>10073754134</v>
      </c>
      <c r="D50" s="34"/>
      <c r="E50" s="113" t="s">
        <v>170</v>
      </c>
      <c r="F50" s="102">
        <v>37494</v>
      </c>
      <c r="G50" s="80" t="s">
        <v>25</v>
      </c>
      <c r="H50" s="100" t="s">
        <v>163</v>
      </c>
      <c r="I50" s="72">
        <v>0.49945601851851856</v>
      </c>
      <c r="J50" s="72">
        <f t="shared" si="2"/>
        <v>7.7546296296299166E-4</v>
      </c>
      <c r="K50" s="55">
        <f t="shared" si="3"/>
        <v>43.856047088267331</v>
      </c>
      <c r="L50" s="33"/>
      <c r="M50" s="37"/>
    </row>
    <row r="51" spans="1:13" s="4" customFormat="1" ht="18" x14ac:dyDescent="0.25">
      <c r="A51" s="35">
        <v>22</v>
      </c>
      <c r="B51" s="36">
        <v>6</v>
      </c>
      <c r="C51" s="39">
        <v>10083910438</v>
      </c>
      <c r="D51" s="34"/>
      <c r="E51" s="113" t="s">
        <v>95</v>
      </c>
      <c r="F51" s="102">
        <v>38080</v>
      </c>
      <c r="G51" s="80" t="s">
        <v>38</v>
      </c>
      <c r="H51" s="100" t="s">
        <v>63</v>
      </c>
      <c r="I51" s="72">
        <v>0.4994675925925926</v>
      </c>
      <c r="J51" s="72">
        <f t="shared" si="2"/>
        <v>7.8703703703703054E-4</v>
      </c>
      <c r="K51" s="55">
        <f t="shared" si="3"/>
        <v>43.855030819854477</v>
      </c>
      <c r="L51" s="33"/>
      <c r="M51" s="37"/>
    </row>
    <row r="52" spans="1:13" s="4" customFormat="1" ht="18" x14ac:dyDescent="0.25">
      <c r="A52" s="35">
        <v>23</v>
      </c>
      <c r="B52" s="36">
        <v>41</v>
      </c>
      <c r="C52" s="39">
        <v>10036095805</v>
      </c>
      <c r="D52" s="34"/>
      <c r="E52" s="113" t="s">
        <v>100</v>
      </c>
      <c r="F52" s="102">
        <v>37148</v>
      </c>
      <c r="G52" s="80" t="s">
        <v>25</v>
      </c>
      <c r="H52" s="100" t="s">
        <v>54</v>
      </c>
      <c r="I52" s="72">
        <v>0.49956018518518519</v>
      </c>
      <c r="J52" s="72">
        <f t="shared" si="2"/>
        <v>8.796296296296191E-4</v>
      </c>
      <c r="K52" s="55">
        <f t="shared" si="3"/>
        <v>43.846902367823553</v>
      </c>
      <c r="L52" s="33"/>
      <c r="M52" s="37"/>
    </row>
    <row r="53" spans="1:13" s="4" customFormat="1" ht="18" x14ac:dyDescent="0.25">
      <c r="A53" s="35" t="s">
        <v>214</v>
      </c>
      <c r="B53" s="36">
        <v>123</v>
      </c>
      <c r="C53" s="39">
        <v>10009033209</v>
      </c>
      <c r="D53" s="34"/>
      <c r="E53" s="113" t="s">
        <v>171</v>
      </c>
      <c r="F53" s="102">
        <v>34670</v>
      </c>
      <c r="G53" s="80" t="s">
        <v>22</v>
      </c>
      <c r="H53" s="100" t="s">
        <v>163</v>
      </c>
      <c r="I53" s="72">
        <v>0.49956018518518519</v>
      </c>
      <c r="J53" s="72">
        <f t="shared" si="2"/>
        <v>8.796296296296191E-4</v>
      </c>
      <c r="K53" s="55">
        <f t="shared" si="3"/>
        <v>43.846902367823553</v>
      </c>
      <c r="L53" s="33"/>
      <c r="M53" s="37"/>
    </row>
    <row r="54" spans="1:13" s="4" customFormat="1" ht="18" x14ac:dyDescent="0.25">
      <c r="A54" s="35">
        <v>24</v>
      </c>
      <c r="B54" s="36">
        <v>99</v>
      </c>
      <c r="C54" s="39">
        <v>10053688268</v>
      </c>
      <c r="D54" s="34"/>
      <c r="E54" s="113" t="s">
        <v>71</v>
      </c>
      <c r="F54" s="102">
        <v>37973</v>
      </c>
      <c r="G54" s="80" t="s">
        <v>38</v>
      </c>
      <c r="H54" s="100" t="s">
        <v>70</v>
      </c>
      <c r="I54" s="72">
        <v>0.49956018518518519</v>
      </c>
      <c r="J54" s="72">
        <f t="shared" si="2"/>
        <v>8.796296296296191E-4</v>
      </c>
      <c r="K54" s="55">
        <f t="shared" si="3"/>
        <v>43.846902367823553</v>
      </c>
      <c r="L54" s="33"/>
      <c r="M54" s="37"/>
    </row>
    <row r="55" spans="1:13" s="4" customFormat="1" ht="18" x14ac:dyDescent="0.25">
      <c r="A55" s="35">
        <v>25</v>
      </c>
      <c r="B55" s="36">
        <v>90</v>
      </c>
      <c r="C55" s="39">
        <v>10010193367</v>
      </c>
      <c r="D55" s="34"/>
      <c r="E55" s="113" t="s">
        <v>91</v>
      </c>
      <c r="F55" s="102">
        <v>36098</v>
      </c>
      <c r="G55" s="80" t="s">
        <v>25</v>
      </c>
      <c r="H55" s="100" t="s">
        <v>83</v>
      </c>
      <c r="I55" s="72">
        <v>0.49958333333333332</v>
      </c>
      <c r="J55" s="72">
        <f t="shared" si="2"/>
        <v>9.0277777777775237E-4</v>
      </c>
      <c r="K55" s="55">
        <f t="shared" si="3"/>
        <v>43.844870725604672</v>
      </c>
      <c r="L55" s="33"/>
      <c r="M55" s="37"/>
    </row>
    <row r="56" spans="1:13" s="4" customFormat="1" ht="18" x14ac:dyDescent="0.25">
      <c r="A56" s="35">
        <v>26</v>
      </c>
      <c r="B56" s="36">
        <v>8</v>
      </c>
      <c r="C56" s="39">
        <v>10034983638</v>
      </c>
      <c r="D56" s="34"/>
      <c r="E56" s="113" t="s">
        <v>172</v>
      </c>
      <c r="F56" s="102">
        <v>36349</v>
      </c>
      <c r="G56" s="80" t="s">
        <v>38</v>
      </c>
      <c r="H56" s="100" t="s">
        <v>63</v>
      </c>
      <c r="I56" s="72">
        <v>0.49959490740740736</v>
      </c>
      <c r="J56" s="72">
        <f t="shared" si="2"/>
        <v>9.1435185185179124E-4</v>
      </c>
      <c r="K56" s="55">
        <f t="shared" si="3"/>
        <v>43.843854975095567</v>
      </c>
      <c r="L56" s="33"/>
      <c r="M56" s="37"/>
    </row>
    <row r="57" spans="1:13" s="4" customFormat="1" ht="18" x14ac:dyDescent="0.25">
      <c r="A57" s="35">
        <v>27</v>
      </c>
      <c r="B57" s="36">
        <v>100</v>
      </c>
      <c r="C57" s="39">
        <v>10015848063</v>
      </c>
      <c r="D57" s="34"/>
      <c r="E57" s="113" t="s">
        <v>69</v>
      </c>
      <c r="F57" s="102">
        <v>36268</v>
      </c>
      <c r="G57" s="80" t="s">
        <v>25</v>
      </c>
      <c r="H57" s="100" t="s">
        <v>70</v>
      </c>
      <c r="I57" s="72">
        <v>0.49960648148148151</v>
      </c>
      <c r="J57" s="72">
        <f t="shared" si="2"/>
        <v>9.2592592592594114E-4</v>
      </c>
      <c r="K57" s="55">
        <f t="shared" si="3"/>
        <v>43.842839271648984</v>
      </c>
      <c r="L57" s="33"/>
      <c r="M57" s="37"/>
    </row>
    <row r="58" spans="1:13" s="4" customFormat="1" ht="18" x14ac:dyDescent="0.25">
      <c r="A58" s="35">
        <v>28</v>
      </c>
      <c r="B58" s="36">
        <v>71</v>
      </c>
      <c r="C58" s="39">
        <v>10036048820</v>
      </c>
      <c r="D58" s="34"/>
      <c r="E58" s="113" t="s">
        <v>107</v>
      </c>
      <c r="F58" s="102">
        <v>37219</v>
      </c>
      <c r="G58" s="80" t="s">
        <v>25</v>
      </c>
      <c r="H58" s="100" t="s">
        <v>61</v>
      </c>
      <c r="I58" s="72">
        <v>0.49961805555555555</v>
      </c>
      <c r="J58" s="72">
        <f t="shared" si="2"/>
        <v>9.3749999999998002E-4</v>
      </c>
      <c r="K58" s="55">
        <f t="shared" si="3"/>
        <v>43.841823615261667</v>
      </c>
      <c r="L58" s="33"/>
      <c r="M58" s="37"/>
    </row>
    <row r="59" spans="1:13" s="4" customFormat="1" ht="18" x14ac:dyDescent="0.25">
      <c r="A59" s="35">
        <v>29</v>
      </c>
      <c r="B59" s="36">
        <v>11</v>
      </c>
      <c r="C59" s="39">
        <v>10080036195</v>
      </c>
      <c r="D59" s="34"/>
      <c r="E59" s="113" t="s">
        <v>126</v>
      </c>
      <c r="F59" s="102">
        <v>38031</v>
      </c>
      <c r="G59" s="80" t="s">
        <v>25</v>
      </c>
      <c r="H59" s="100" t="s">
        <v>63</v>
      </c>
      <c r="I59" s="72">
        <v>0.49965277777777778</v>
      </c>
      <c r="J59" s="72">
        <f t="shared" si="2"/>
        <v>9.7222222222220767E-4</v>
      </c>
      <c r="K59" s="55">
        <f t="shared" si="3"/>
        <v>43.838776928422519</v>
      </c>
      <c r="L59" s="33"/>
      <c r="M59" s="37"/>
    </row>
    <row r="60" spans="1:13" s="4" customFormat="1" ht="18" x14ac:dyDescent="0.25">
      <c r="A60" s="35">
        <v>30</v>
      </c>
      <c r="B60" s="36">
        <v>69</v>
      </c>
      <c r="C60" s="39">
        <v>10055096081</v>
      </c>
      <c r="D60" s="34"/>
      <c r="E60" s="113" t="s">
        <v>84</v>
      </c>
      <c r="F60" s="102">
        <v>38163</v>
      </c>
      <c r="G60" s="80" t="s">
        <v>38</v>
      </c>
      <c r="H60" s="100" t="s">
        <v>61</v>
      </c>
      <c r="I60" s="72">
        <v>0.49965277777777778</v>
      </c>
      <c r="J60" s="72">
        <f t="shared" si="2"/>
        <v>9.7222222222220767E-4</v>
      </c>
      <c r="K60" s="55">
        <f t="shared" si="3"/>
        <v>43.838776928422519</v>
      </c>
      <c r="L60" s="33"/>
      <c r="M60" s="37"/>
    </row>
    <row r="61" spans="1:13" s="4" customFormat="1" ht="18" x14ac:dyDescent="0.25">
      <c r="A61" s="35">
        <v>31</v>
      </c>
      <c r="B61" s="36">
        <v>97</v>
      </c>
      <c r="C61" s="39">
        <v>10054315334</v>
      </c>
      <c r="D61" s="34"/>
      <c r="E61" s="113" t="s">
        <v>87</v>
      </c>
      <c r="F61" s="102">
        <v>38106</v>
      </c>
      <c r="G61" s="80" t="s">
        <v>38</v>
      </c>
      <c r="H61" s="100" t="s">
        <v>70</v>
      </c>
      <c r="I61" s="72">
        <v>0.49967592592592597</v>
      </c>
      <c r="J61" s="72">
        <f t="shared" si="2"/>
        <v>9.9537037037039644E-4</v>
      </c>
      <c r="K61" s="55">
        <f t="shared" si="3"/>
        <v>43.836746039099417</v>
      </c>
      <c r="L61" s="33"/>
      <c r="M61" s="37"/>
    </row>
    <row r="62" spans="1:13" s="4" customFormat="1" ht="18" x14ac:dyDescent="0.25">
      <c r="A62" s="35">
        <v>32</v>
      </c>
      <c r="B62" s="36">
        <v>39</v>
      </c>
      <c r="C62" s="39">
        <v>10036028107</v>
      </c>
      <c r="D62" s="34"/>
      <c r="E62" s="113" t="s">
        <v>89</v>
      </c>
      <c r="F62" s="102">
        <v>38277</v>
      </c>
      <c r="G62" s="80" t="s">
        <v>25</v>
      </c>
      <c r="H62" s="100" t="s">
        <v>216</v>
      </c>
      <c r="I62" s="72">
        <v>0.49973379629629627</v>
      </c>
      <c r="J62" s="72">
        <f t="shared" si="2"/>
        <v>1.0532407407407018E-3</v>
      </c>
      <c r="K62" s="55">
        <f t="shared" si="3"/>
        <v>43.83166963892814</v>
      </c>
      <c r="L62" s="33"/>
      <c r="M62" s="37"/>
    </row>
    <row r="63" spans="1:13" s="4" customFormat="1" ht="18" x14ac:dyDescent="0.25">
      <c r="A63" s="35">
        <v>33</v>
      </c>
      <c r="B63" s="36">
        <v>95</v>
      </c>
      <c r="C63" s="39">
        <v>10014375885</v>
      </c>
      <c r="D63" s="34"/>
      <c r="E63" s="113" t="s">
        <v>122</v>
      </c>
      <c r="F63" s="102">
        <v>35577</v>
      </c>
      <c r="G63" s="80" t="s">
        <v>25</v>
      </c>
      <c r="H63" s="100" t="s">
        <v>53</v>
      </c>
      <c r="I63" s="72">
        <v>0.49991898148148151</v>
      </c>
      <c r="J63" s="72">
        <f t="shared" si="2"/>
        <v>1.2384259259259345E-3</v>
      </c>
      <c r="K63" s="55">
        <f t="shared" si="3"/>
        <v>43.815433056282266</v>
      </c>
      <c r="L63" s="33"/>
      <c r="M63" s="37"/>
    </row>
    <row r="64" spans="1:13" s="4" customFormat="1" ht="18" x14ac:dyDescent="0.25">
      <c r="A64" s="35">
        <v>34</v>
      </c>
      <c r="B64" s="36">
        <v>15</v>
      </c>
      <c r="C64" s="39">
        <v>10036028410</v>
      </c>
      <c r="D64" s="34"/>
      <c r="E64" s="113" t="s">
        <v>80</v>
      </c>
      <c r="F64" s="102">
        <v>37061</v>
      </c>
      <c r="G64" s="80" t="s">
        <v>25</v>
      </c>
      <c r="H64" s="100" t="s">
        <v>63</v>
      </c>
      <c r="I64" s="72">
        <v>0.49994212962962964</v>
      </c>
      <c r="J64" s="72">
        <f t="shared" si="2"/>
        <v>1.2615740740740677E-3</v>
      </c>
      <c r="K64" s="55">
        <f t="shared" si="3"/>
        <v>43.813404329204772</v>
      </c>
      <c r="L64" s="33"/>
      <c r="M64" s="37"/>
    </row>
    <row r="65" spans="1:13" s="4" customFormat="1" ht="18" x14ac:dyDescent="0.25">
      <c r="A65" s="35">
        <v>35</v>
      </c>
      <c r="B65" s="36">
        <v>56</v>
      </c>
      <c r="C65" s="39">
        <v>10036099542</v>
      </c>
      <c r="D65" s="34"/>
      <c r="E65" s="113" t="s">
        <v>173</v>
      </c>
      <c r="F65" s="102">
        <v>37541</v>
      </c>
      <c r="G65" s="80" t="s">
        <v>25</v>
      </c>
      <c r="H65" s="100" t="s">
        <v>156</v>
      </c>
      <c r="I65" s="72">
        <v>0.49998842592592596</v>
      </c>
      <c r="J65" s="72">
        <f t="shared" si="2"/>
        <v>1.3078703703703898E-3</v>
      </c>
      <c r="K65" s="55">
        <f t="shared" si="3"/>
        <v>43.809347438598117</v>
      </c>
      <c r="L65" s="33"/>
      <c r="M65" s="37"/>
    </row>
    <row r="66" spans="1:13" s="4" customFormat="1" ht="18" x14ac:dyDescent="0.25">
      <c r="A66" s="35" t="s">
        <v>214</v>
      </c>
      <c r="B66" s="36">
        <v>111</v>
      </c>
      <c r="C66" s="39">
        <v>10015979419</v>
      </c>
      <c r="D66" s="34"/>
      <c r="E66" s="113" t="s">
        <v>174</v>
      </c>
      <c r="F66" s="102">
        <v>36665</v>
      </c>
      <c r="G66" s="80" t="s">
        <v>25</v>
      </c>
      <c r="H66" s="100" t="s">
        <v>163</v>
      </c>
      <c r="I66" s="72">
        <v>0.50003472222222223</v>
      </c>
      <c r="J66" s="72">
        <f t="shared" si="2"/>
        <v>1.3541666666666563E-3</v>
      </c>
      <c r="K66" s="55">
        <f t="shared" si="3"/>
        <v>43.805291299215341</v>
      </c>
      <c r="L66" s="33"/>
      <c r="M66" s="37"/>
    </row>
    <row r="67" spans="1:13" s="4" customFormat="1" ht="18" x14ac:dyDescent="0.25">
      <c r="A67" s="35">
        <v>36</v>
      </c>
      <c r="B67" s="36">
        <v>72</v>
      </c>
      <c r="C67" s="39">
        <v>10055591488</v>
      </c>
      <c r="D67" s="34"/>
      <c r="E67" s="113" t="s">
        <v>112</v>
      </c>
      <c r="F67" s="102">
        <v>37289</v>
      </c>
      <c r="G67" s="80" t="s">
        <v>38</v>
      </c>
      <c r="H67" s="100" t="s">
        <v>61</v>
      </c>
      <c r="I67" s="72">
        <v>0.50006944444444446</v>
      </c>
      <c r="J67" s="72">
        <f t="shared" si="2"/>
        <v>1.388888888888884E-3</v>
      </c>
      <c r="K67" s="55">
        <f t="shared" si="3"/>
        <v>43.802249687543402</v>
      </c>
      <c r="L67" s="33"/>
      <c r="M67" s="37"/>
    </row>
    <row r="68" spans="1:13" s="4" customFormat="1" ht="18" x14ac:dyDescent="0.25">
      <c r="A68" s="35">
        <v>37</v>
      </c>
      <c r="B68" s="36">
        <v>55</v>
      </c>
      <c r="C68" s="39">
        <v>10036072664</v>
      </c>
      <c r="D68" s="34"/>
      <c r="E68" s="113" t="s">
        <v>175</v>
      </c>
      <c r="F68" s="102">
        <v>36909</v>
      </c>
      <c r="G68" s="80" t="s">
        <v>25</v>
      </c>
      <c r="H68" s="100" t="s">
        <v>156</v>
      </c>
      <c r="I68" s="72">
        <v>0.50009259259259264</v>
      </c>
      <c r="J68" s="72">
        <f t="shared" si="2"/>
        <v>1.4120370370370727E-3</v>
      </c>
      <c r="K68" s="55">
        <f t="shared" si="3"/>
        <v>43.800222181077579</v>
      </c>
      <c r="L68" s="33"/>
      <c r="M68" s="37"/>
    </row>
    <row r="69" spans="1:13" s="4" customFormat="1" ht="18" x14ac:dyDescent="0.25">
      <c r="A69" s="35">
        <v>38</v>
      </c>
      <c r="B69" s="36">
        <v>13</v>
      </c>
      <c r="C69" s="39">
        <v>10058295869</v>
      </c>
      <c r="D69" s="34"/>
      <c r="E69" s="113" t="s">
        <v>72</v>
      </c>
      <c r="F69" s="102">
        <v>36311</v>
      </c>
      <c r="G69" s="80" t="s">
        <v>25</v>
      </c>
      <c r="H69" s="100" t="s">
        <v>63</v>
      </c>
      <c r="I69" s="72">
        <v>0.50011574074074072</v>
      </c>
      <c r="J69" s="72">
        <f t="shared" si="2"/>
        <v>1.4351851851851505E-3</v>
      </c>
      <c r="K69" s="55">
        <f t="shared" si="3"/>
        <v>43.798194862300399</v>
      </c>
      <c r="L69" s="33"/>
      <c r="M69" s="37"/>
    </row>
    <row r="70" spans="1:13" s="4" customFormat="1" ht="18" x14ac:dyDescent="0.25">
      <c r="A70" s="35" t="s">
        <v>214</v>
      </c>
      <c r="B70" s="36">
        <v>115</v>
      </c>
      <c r="C70" s="39">
        <v>10076180346</v>
      </c>
      <c r="D70" s="34"/>
      <c r="E70" s="113" t="s">
        <v>176</v>
      </c>
      <c r="F70" s="102">
        <v>38263</v>
      </c>
      <c r="G70" s="80" t="s">
        <v>25</v>
      </c>
      <c r="H70" s="100" t="s">
        <v>163</v>
      </c>
      <c r="I70" s="72">
        <v>0.50015046296296295</v>
      </c>
      <c r="J70" s="72">
        <f t="shared" si="2"/>
        <v>1.4699074074073781E-3</v>
      </c>
      <c r="K70" s="55">
        <f t="shared" si="3"/>
        <v>43.795154235993806</v>
      </c>
      <c r="L70" s="33"/>
      <c r="M70" s="37"/>
    </row>
    <row r="71" spans="1:13" s="4" customFormat="1" ht="18" x14ac:dyDescent="0.25">
      <c r="A71" s="35">
        <v>39</v>
      </c>
      <c r="B71" s="36">
        <v>78</v>
      </c>
      <c r="C71" s="39">
        <v>10078944947</v>
      </c>
      <c r="D71" s="34"/>
      <c r="E71" s="113" t="s">
        <v>99</v>
      </c>
      <c r="F71" s="102">
        <v>38180</v>
      </c>
      <c r="G71" s="80" t="s">
        <v>38</v>
      </c>
      <c r="H71" s="100" t="s">
        <v>60</v>
      </c>
      <c r="I71" s="72">
        <v>0.50025462962962963</v>
      </c>
      <c r="J71" s="72">
        <f t="shared" si="2"/>
        <v>1.5740740740740611E-3</v>
      </c>
      <c r="K71" s="55">
        <f t="shared" si="3"/>
        <v>43.786034889639545</v>
      </c>
      <c r="L71" s="33"/>
      <c r="M71" s="37"/>
    </row>
    <row r="72" spans="1:13" s="4" customFormat="1" ht="18" x14ac:dyDescent="0.25">
      <c r="A72" s="35">
        <v>40</v>
      </c>
      <c r="B72" s="36">
        <v>91</v>
      </c>
      <c r="C72" s="39">
        <v>10034993035</v>
      </c>
      <c r="D72" s="34"/>
      <c r="E72" s="113" t="s">
        <v>97</v>
      </c>
      <c r="F72" s="102">
        <v>36398</v>
      </c>
      <c r="G72" s="80" t="s">
        <v>25</v>
      </c>
      <c r="H72" s="100" t="s">
        <v>83</v>
      </c>
      <c r="I72" s="72">
        <v>0.50028935185185186</v>
      </c>
      <c r="J72" s="72">
        <f t="shared" si="2"/>
        <v>1.6087962962962887E-3</v>
      </c>
      <c r="K72" s="55">
        <f t="shared" si="3"/>
        <v>43.782995951417007</v>
      </c>
      <c r="L72" s="33"/>
      <c r="M72" s="37"/>
    </row>
    <row r="73" spans="1:13" s="4" customFormat="1" ht="18" x14ac:dyDescent="0.25">
      <c r="A73" s="35">
        <v>41</v>
      </c>
      <c r="B73" s="36">
        <v>89</v>
      </c>
      <c r="C73" s="39">
        <v>10034912203</v>
      </c>
      <c r="D73" s="34"/>
      <c r="E73" s="113" t="s">
        <v>136</v>
      </c>
      <c r="F73" s="102">
        <v>36644</v>
      </c>
      <c r="G73" s="80" t="s">
        <v>25</v>
      </c>
      <c r="H73" s="100" t="s">
        <v>83</v>
      </c>
      <c r="I73" s="72">
        <v>0.50033564814814813</v>
      </c>
      <c r="J73" s="72">
        <f t="shared" si="2"/>
        <v>1.6550925925925553E-3</v>
      </c>
      <c r="K73" s="55">
        <f t="shared" si="3"/>
        <v>43.778944689907249</v>
      </c>
      <c r="L73" s="33"/>
      <c r="M73" s="37"/>
    </row>
    <row r="74" spans="1:13" s="4" customFormat="1" ht="18" x14ac:dyDescent="0.25">
      <c r="A74" s="35">
        <v>42</v>
      </c>
      <c r="B74" s="36">
        <v>36</v>
      </c>
      <c r="C74" s="39">
        <v>10036079334</v>
      </c>
      <c r="D74" s="34"/>
      <c r="E74" s="113" t="s">
        <v>130</v>
      </c>
      <c r="F74" s="102">
        <v>37807</v>
      </c>
      <c r="G74" s="80" t="s">
        <v>25</v>
      </c>
      <c r="H74" s="100" t="s">
        <v>216</v>
      </c>
      <c r="I74" s="72">
        <v>0.50072916666666667</v>
      </c>
      <c r="J74" s="72">
        <f t="shared" si="2"/>
        <v>2.0486111111110983E-3</v>
      </c>
      <c r="K74" s="55">
        <f t="shared" si="3"/>
        <v>43.744539213646767</v>
      </c>
      <c r="L74" s="33"/>
      <c r="M74" s="37"/>
    </row>
    <row r="75" spans="1:13" s="4" customFormat="1" ht="18" x14ac:dyDescent="0.25">
      <c r="A75" s="35" t="s">
        <v>214</v>
      </c>
      <c r="B75" s="36">
        <v>113</v>
      </c>
      <c r="C75" s="39">
        <v>10065728695</v>
      </c>
      <c r="D75" s="34"/>
      <c r="E75" s="113" t="s">
        <v>177</v>
      </c>
      <c r="F75" s="102">
        <v>36922</v>
      </c>
      <c r="G75" s="80" t="s">
        <v>25</v>
      </c>
      <c r="H75" s="100" t="s">
        <v>163</v>
      </c>
      <c r="I75" s="72">
        <v>0.50099537037037034</v>
      </c>
      <c r="J75" s="72">
        <f t="shared" si="2"/>
        <v>2.3148148148147696E-3</v>
      </c>
      <c r="K75" s="55">
        <f t="shared" si="3"/>
        <v>43.721295569006152</v>
      </c>
      <c r="L75" s="33"/>
      <c r="M75" s="37"/>
    </row>
    <row r="76" spans="1:13" s="4" customFormat="1" ht="18" x14ac:dyDescent="0.25">
      <c r="A76" s="35">
        <v>43</v>
      </c>
      <c r="B76" s="36">
        <v>37</v>
      </c>
      <c r="C76" s="39">
        <v>10049916382</v>
      </c>
      <c r="D76" s="34"/>
      <c r="E76" s="113" t="s">
        <v>178</v>
      </c>
      <c r="F76" s="102">
        <v>37680</v>
      </c>
      <c r="G76" s="80" t="s">
        <v>25</v>
      </c>
      <c r="H76" s="100" t="s">
        <v>216</v>
      </c>
      <c r="I76" s="72">
        <v>0.50119212962962967</v>
      </c>
      <c r="J76" s="72">
        <f t="shared" si="2"/>
        <v>2.5115740740740966E-3</v>
      </c>
      <c r="K76" s="55">
        <f t="shared" si="3"/>
        <v>43.704131353485906</v>
      </c>
      <c r="L76" s="33"/>
      <c r="M76" s="37"/>
    </row>
    <row r="77" spans="1:13" s="4" customFormat="1" ht="18" x14ac:dyDescent="0.25">
      <c r="A77" s="35" t="s">
        <v>214</v>
      </c>
      <c r="B77" s="36">
        <v>116</v>
      </c>
      <c r="C77" s="39">
        <v>10054294116</v>
      </c>
      <c r="D77" s="34"/>
      <c r="E77" s="113" t="s">
        <v>179</v>
      </c>
      <c r="F77" s="102">
        <v>36658</v>
      </c>
      <c r="G77" s="80" t="s">
        <v>25</v>
      </c>
      <c r="H77" s="100" t="s">
        <v>163</v>
      </c>
      <c r="I77" s="72">
        <v>0.50119212962962967</v>
      </c>
      <c r="J77" s="72">
        <f t="shared" si="2"/>
        <v>2.5115740740740966E-3</v>
      </c>
      <c r="K77" s="55">
        <f t="shared" si="3"/>
        <v>43.704131353485906</v>
      </c>
      <c r="L77" s="33"/>
      <c r="M77" s="37"/>
    </row>
    <row r="78" spans="1:13" s="4" customFormat="1" ht="18" x14ac:dyDescent="0.25">
      <c r="A78" s="35" t="s">
        <v>214</v>
      </c>
      <c r="B78" s="36">
        <v>119</v>
      </c>
      <c r="C78" s="39">
        <v>10014587063</v>
      </c>
      <c r="D78" s="34"/>
      <c r="E78" s="113" t="s">
        <v>180</v>
      </c>
      <c r="F78" s="102">
        <v>35886</v>
      </c>
      <c r="G78" s="80" t="s">
        <v>22</v>
      </c>
      <c r="H78" s="100" t="s">
        <v>163</v>
      </c>
      <c r="I78" s="72">
        <v>0.50121527777777775</v>
      </c>
      <c r="J78" s="72">
        <f t="shared" si="2"/>
        <v>2.5347222222221744E-3</v>
      </c>
      <c r="K78" s="55">
        <f t="shared" si="3"/>
        <v>43.702112919986156</v>
      </c>
      <c r="L78" s="33"/>
      <c r="M78" s="37"/>
    </row>
    <row r="79" spans="1:13" s="4" customFormat="1" ht="18" x14ac:dyDescent="0.25">
      <c r="A79" s="35" t="s">
        <v>214</v>
      </c>
      <c r="B79" s="36">
        <v>114</v>
      </c>
      <c r="C79" s="39">
        <v>10015978510</v>
      </c>
      <c r="D79" s="34"/>
      <c r="E79" s="113" t="s">
        <v>181</v>
      </c>
      <c r="F79" s="102">
        <v>36850</v>
      </c>
      <c r="G79" s="80" t="s">
        <v>25</v>
      </c>
      <c r="H79" s="100" t="s">
        <v>163</v>
      </c>
      <c r="I79" s="72">
        <v>0.50122685185185178</v>
      </c>
      <c r="J79" s="72">
        <f t="shared" si="2"/>
        <v>2.5462962962962132E-3</v>
      </c>
      <c r="K79" s="55">
        <f t="shared" si="3"/>
        <v>43.701103773149221</v>
      </c>
      <c r="L79" s="33"/>
      <c r="M79" s="37"/>
    </row>
    <row r="80" spans="1:13" s="4" customFormat="1" ht="18" x14ac:dyDescent="0.25">
      <c r="A80" s="35">
        <v>44</v>
      </c>
      <c r="B80" s="36">
        <v>32</v>
      </c>
      <c r="C80" s="39">
        <v>10090445915</v>
      </c>
      <c r="D80" s="34"/>
      <c r="E80" s="113" t="s">
        <v>182</v>
      </c>
      <c r="F80" s="102">
        <v>38261</v>
      </c>
      <c r="G80" s="80" t="s">
        <v>38</v>
      </c>
      <c r="H80" s="100" t="s">
        <v>183</v>
      </c>
      <c r="I80" s="72">
        <v>0.50124999999999997</v>
      </c>
      <c r="J80" s="72">
        <f t="shared" si="2"/>
        <v>2.569444444444402E-3</v>
      </c>
      <c r="K80" s="55">
        <f t="shared" si="3"/>
        <v>43.699085619285128</v>
      </c>
      <c r="L80" s="33"/>
      <c r="M80" s="37"/>
    </row>
    <row r="81" spans="1:13" s="4" customFormat="1" ht="18" x14ac:dyDescent="0.25">
      <c r="A81" s="35">
        <v>45</v>
      </c>
      <c r="B81" s="36">
        <v>34</v>
      </c>
      <c r="C81" s="39">
        <v>10036078122</v>
      </c>
      <c r="D81" s="34"/>
      <c r="E81" s="113" t="s">
        <v>184</v>
      </c>
      <c r="F81" s="102">
        <v>37359</v>
      </c>
      <c r="G81" s="80" t="s">
        <v>25</v>
      </c>
      <c r="H81" s="100" t="s">
        <v>216</v>
      </c>
      <c r="I81" s="72">
        <v>0.50137731481481485</v>
      </c>
      <c r="J81" s="72">
        <f t="shared" si="2"/>
        <v>2.6967592592592737E-3</v>
      </c>
      <c r="K81" s="55">
        <f t="shared" si="3"/>
        <v>43.687989104088274</v>
      </c>
      <c r="L81" s="33"/>
      <c r="M81" s="37"/>
    </row>
    <row r="82" spans="1:13" s="4" customFormat="1" ht="18" x14ac:dyDescent="0.25">
      <c r="A82" s="35" t="s">
        <v>214</v>
      </c>
      <c r="B82" s="36">
        <v>118</v>
      </c>
      <c r="C82" s="39">
        <v>10009713118</v>
      </c>
      <c r="D82" s="34"/>
      <c r="E82" s="113" t="s">
        <v>185</v>
      </c>
      <c r="F82" s="102">
        <v>34720</v>
      </c>
      <c r="G82" s="80" t="s">
        <v>22</v>
      </c>
      <c r="H82" s="100" t="s">
        <v>163</v>
      </c>
      <c r="I82" s="72">
        <v>0.50197916666666664</v>
      </c>
      <c r="J82" s="72">
        <f t="shared" si="2"/>
        <v>3.2986111111110716E-3</v>
      </c>
      <c r="K82" s="55">
        <f t="shared" si="3"/>
        <v>43.635609047520241</v>
      </c>
      <c r="L82" s="33"/>
      <c r="M82" s="37"/>
    </row>
    <row r="83" spans="1:13" s="4" customFormat="1" ht="18" x14ac:dyDescent="0.25">
      <c r="A83" s="35" t="s">
        <v>214</v>
      </c>
      <c r="B83" s="36">
        <v>112</v>
      </c>
      <c r="C83" s="39">
        <v>10060545865</v>
      </c>
      <c r="D83" s="34"/>
      <c r="E83" s="113" t="s">
        <v>186</v>
      </c>
      <c r="F83" s="102">
        <v>37396</v>
      </c>
      <c r="G83" s="80" t="s">
        <v>22</v>
      </c>
      <c r="H83" s="100" t="s">
        <v>163</v>
      </c>
      <c r="I83" s="72">
        <v>0.5020486111111111</v>
      </c>
      <c r="J83" s="72">
        <f t="shared" si="2"/>
        <v>3.3680555555555269E-3</v>
      </c>
      <c r="K83" s="55">
        <f t="shared" si="3"/>
        <v>43.62957327616018</v>
      </c>
      <c r="L83" s="33"/>
      <c r="M83" s="37"/>
    </row>
    <row r="84" spans="1:13" s="4" customFormat="1" ht="18" x14ac:dyDescent="0.25">
      <c r="A84" s="35">
        <v>46</v>
      </c>
      <c r="B84" s="36">
        <v>101</v>
      </c>
      <c r="C84" s="39">
        <v>10095959858</v>
      </c>
      <c r="D84" s="34"/>
      <c r="E84" s="113" t="s">
        <v>187</v>
      </c>
      <c r="F84" s="102">
        <v>31117</v>
      </c>
      <c r="G84" s="80" t="s">
        <v>38</v>
      </c>
      <c r="H84" s="100" t="s">
        <v>188</v>
      </c>
      <c r="I84" s="72">
        <v>0.50236111111111115</v>
      </c>
      <c r="J84" s="72">
        <f t="shared" si="2"/>
        <v>3.6805555555555758E-3</v>
      </c>
      <c r="K84" s="55">
        <f t="shared" si="3"/>
        <v>43.60243295548797</v>
      </c>
      <c r="L84" s="33"/>
      <c r="M84" s="37"/>
    </row>
    <row r="85" spans="1:13" s="4" customFormat="1" ht="18" x14ac:dyDescent="0.25">
      <c r="A85" s="35">
        <v>47</v>
      </c>
      <c r="B85" s="36">
        <v>83</v>
      </c>
      <c r="C85" s="39">
        <v>10111413978</v>
      </c>
      <c r="D85" s="34"/>
      <c r="E85" s="113" t="s">
        <v>93</v>
      </c>
      <c r="F85" s="102">
        <v>37957</v>
      </c>
      <c r="G85" s="80" t="s">
        <v>38</v>
      </c>
      <c r="H85" s="100" t="s">
        <v>52</v>
      </c>
      <c r="I85" s="72">
        <v>0.5025115740740741</v>
      </c>
      <c r="J85" s="72">
        <f t="shared" si="2"/>
        <v>3.8310185185185253E-3</v>
      </c>
      <c r="K85" s="55">
        <f t="shared" si="3"/>
        <v>43.589377432802827</v>
      </c>
      <c r="L85" s="33"/>
      <c r="M85" s="37"/>
    </row>
    <row r="86" spans="1:13" s="4" customFormat="1" ht="18" x14ac:dyDescent="0.25">
      <c r="A86" s="35">
        <v>48</v>
      </c>
      <c r="B86" s="36">
        <v>96</v>
      </c>
      <c r="C86" s="39">
        <v>10009047353</v>
      </c>
      <c r="D86" s="34"/>
      <c r="E86" s="113" t="s">
        <v>189</v>
      </c>
      <c r="F86" s="102">
        <v>34520</v>
      </c>
      <c r="G86" s="80" t="s">
        <v>38</v>
      </c>
      <c r="H86" s="100" t="s">
        <v>53</v>
      </c>
      <c r="I86" s="72">
        <v>0.50291666666666668</v>
      </c>
      <c r="J86" s="72">
        <f t="shared" si="2"/>
        <v>4.2361111111111072E-3</v>
      </c>
      <c r="K86" s="55">
        <f t="shared" si="3"/>
        <v>43.554266777133392</v>
      </c>
      <c r="L86" s="33"/>
      <c r="M86" s="37"/>
    </row>
    <row r="87" spans="1:13" s="4" customFormat="1" ht="18" x14ac:dyDescent="0.25">
      <c r="A87" s="35">
        <v>49</v>
      </c>
      <c r="B87" s="36">
        <v>62</v>
      </c>
      <c r="C87" s="39">
        <v>10056230981</v>
      </c>
      <c r="D87" s="34"/>
      <c r="E87" s="113" t="s">
        <v>190</v>
      </c>
      <c r="F87" s="102">
        <v>37881</v>
      </c>
      <c r="G87" s="80" t="s">
        <v>38</v>
      </c>
      <c r="H87" s="100" t="s">
        <v>158</v>
      </c>
      <c r="I87" s="72">
        <v>0.50331018518518522</v>
      </c>
      <c r="J87" s="72">
        <f t="shared" si="2"/>
        <v>4.6296296296296502E-3</v>
      </c>
      <c r="K87" s="55">
        <f t="shared" si="3"/>
        <v>43.520213402014448</v>
      </c>
      <c r="L87" s="33"/>
      <c r="M87" s="37"/>
    </row>
    <row r="88" spans="1:13" s="4" customFormat="1" ht="18" x14ac:dyDescent="0.25">
      <c r="A88" s="35">
        <v>50</v>
      </c>
      <c r="B88" s="36">
        <v>93</v>
      </c>
      <c r="C88" s="39">
        <v>10080039633</v>
      </c>
      <c r="D88" s="34"/>
      <c r="E88" s="113" t="s">
        <v>113</v>
      </c>
      <c r="F88" s="102">
        <v>36833</v>
      </c>
      <c r="G88" s="80" t="s">
        <v>46</v>
      </c>
      <c r="H88" s="100" t="s">
        <v>83</v>
      </c>
      <c r="I88" s="72">
        <v>0.5070486111111111</v>
      </c>
      <c r="J88" s="72">
        <f t="shared" si="2"/>
        <v>8.3680555555555314E-3</v>
      </c>
      <c r="K88" s="55">
        <f t="shared" si="3"/>
        <v>43.19934260083545</v>
      </c>
      <c r="L88" s="33"/>
      <c r="M88" s="37"/>
    </row>
    <row r="89" spans="1:13" s="4" customFormat="1" ht="18" x14ac:dyDescent="0.25">
      <c r="A89" s="35">
        <v>51</v>
      </c>
      <c r="B89" s="36">
        <v>38</v>
      </c>
      <c r="C89" s="39">
        <v>10091410760</v>
      </c>
      <c r="D89" s="34"/>
      <c r="E89" s="113" t="s">
        <v>118</v>
      </c>
      <c r="F89" s="102">
        <v>38265</v>
      </c>
      <c r="G89" s="80" t="s">
        <v>25</v>
      </c>
      <c r="H89" s="100" t="s">
        <v>216</v>
      </c>
      <c r="I89" s="72">
        <v>0.5088773148148148</v>
      </c>
      <c r="J89" s="72">
        <f t="shared" si="2"/>
        <v>1.0196759259259225E-2</v>
      </c>
      <c r="K89" s="55">
        <f t="shared" si="3"/>
        <v>43.044101257761504</v>
      </c>
      <c r="L89" s="33"/>
      <c r="M89" s="37"/>
    </row>
    <row r="90" spans="1:13" s="4" customFormat="1" ht="18" x14ac:dyDescent="0.25">
      <c r="A90" s="35" t="s">
        <v>48</v>
      </c>
      <c r="B90" s="36">
        <v>4</v>
      </c>
      <c r="C90" s="39">
        <v>10094941661</v>
      </c>
      <c r="D90" s="116"/>
      <c r="E90" s="114" t="s">
        <v>108</v>
      </c>
      <c r="F90" s="115">
        <v>38106</v>
      </c>
      <c r="G90" s="102" t="s">
        <v>38</v>
      </c>
      <c r="H90" s="80" t="s">
        <v>63</v>
      </c>
      <c r="I90" s="72"/>
      <c r="J90" s="72"/>
      <c r="K90" s="55"/>
      <c r="L90" s="33"/>
      <c r="M90" s="37" t="s">
        <v>135</v>
      </c>
    </row>
    <row r="91" spans="1:13" s="4" customFormat="1" ht="18" x14ac:dyDescent="0.25">
      <c r="A91" s="35" t="s">
        <v>48</v>
      </c>
      <c r="B91" s="36">
        <v>16</v>
      </c>
      <c r="C91" s="39">
        <v>10009658352</v>
      </c>
      <c r="D91" s="116"/>
      <c r="E91" s="114" t="s">
        <v>94</v>
      </c>
      <c r="F91" s="115">
        <v>35607</v>
      </c>
      <c r="G91" s="102" t="s">
        <v>25</v>
      </c>
      <c r="H91" s="80" t="s">
        <v>63</v>
      </c>
      <c r="I91" s="72"/>
      <c r="J91" s="72"/>
      <c r="K91" s="55"/>
      <c r="L91" s="33"/>
      <c r="M91" s="37" t="s">
        <v>135</v>
      </c>
    </row>
    <row r="92" spans="1:13" s="4" customFormat="1" ht="18" x14ac:dyDescent="0.25">
      <c r="A92" s="35" t="s">
        <v>48</v>
      </c>
      <c r="B92" s="36">
        <v>19</v>
      </c>
      <c r="C92" s="39">
        <v>10036050739</v>
      </c>
      <c r="D92" s="116"/>
      <c r="E92" s="114" t="s">
        <v>119</v>
      </c>
      <c r="F92" s="115">
        <v>37795</v>
      </c>
      <c r="G92" s="102" t="s">
        <v>38</v>
      </c>
      <c r="H92" s="80" t="s">
        <v>78</v>
      </c>
      <c r="I92" s="72"/>
      <c r="J92" s="72"/>
      <c r="K92" s="55"/>
      <c r="L92" s="33"/>
      <c r="M92" s="37" t="s">
        <v>135</v>
      </c>
    </row>
    <row r="93" spans="1:13" s="4" customFormat="1" ht="18" x14ac:dyDescent="0.25">
      <c r="A93" s="35" t="s">
        <v>48</v>
      </c>
      <c r="B93" s="36">
        <v>31</v>
      </c>
      <c r="C93" s="39">
        <v>10104926601</v>
      </c>
      <c r="D93" s="116"/>
      <c r="E93" s="114" t="s">
        <v>191</v>
      </c>
      <c r="F93" s="115">
        <v>38118</v>
      </c>
      <c r="G93" s="102" t="s">
        <v>38</v>
      </c>
      <c r="H93" s="80" t="s">
        <v>183</v>
      </c>
      <c r="I93" s="72"/>
      <c r="J93" s="72"/>
      <c r="K93" s="55"/>
      <c r="L93" s="33"/>
      <c r="M93" s="37" t="s">
        <v>135</v>
      </c>
    </row>
    <row r="94" spans="1:13" s="4" customFormat="1" ht="18" x14ac:dyDescent="0.25">
      <c r="A94" s="35" t="s">
        <v>48</v>
      </c>
      <c r="B94" s="36">
        <v>40</v>
      </c>
      <c r="C94" s="39">
        <v>10091418137</v>
      </c>
      <c r="D94" s="116"/>
      <c r="E94" s="114" t="s">
        <v>133</v>
      </c>
      <c r="F94" s="115">
        <v>38079</v>
      </c>
      <c r="G94" s="102" t="s">
        <v>38</v>
      </c>
      <c r="H94" s="80" t="s">
        <v>54</v>
      </c>
      <c r="I94" s="72"/>
      <c r="J94" s="72"/>
      <c r="K94" s="55"/>
      <c r="L94" s="33"/>
      <c r="M94" s="37" t="s">
        <v>135</v>
      </c>
    </row>
    <row r="95" spans="1:13" s="4" customFormat="1" ht="18" x14ac:dyDescent="0.25">
      <c r="A95" s="35" t="s">
        <v>48</v>
      </c>
      <c r="B95" s="36">
        <v>45</v>
      </c>
      <c r="C95" s="39">
        <v>10036037605</v>
      </c>
      <c r="D95" s="116"/>
      <c r="E95" s="114" t="s">
        <v>129</v>
      </c>
      <c r="F95" s="115">
        <v>37165</v>
      </c>
      <c r="G95" s="102" t="s">
        <v>25</v>
      </c>
      <c r="H95" s="80" t="s">
        <v>124</v>
      </c>
      <c r="I95" s="72"/>
      <c r="J95" s="72"/>
      <c r="K95" s="55"/>
      <c r="L95" s="33"/>
      <c r="M95" s="37" t="s">
        <v>135</v>
      </c>
    </row>
    <row r="96" spans="1:13" s="4" customFormat="1" ht="18" x14ac:dyDescent="0.25">
      <c r="A96" s="35" t="s">
        <v>48</v>
      </c>
      <c r="B96" s="36">
        <v>46</v>
      </c>
      <c r="C96" s="39">
        <v>10064166490</v>
      </c>
      <c r="D96" s="116"/>
      <c r="E96" s="114" t="s">
        <v>192</v>
      </c>
      <c r="F96" s="115">
        <v>37406</v>
      </c>
      <c r="G96" s="102" t="s">
        <v>38</v>
      </c>
      <c r="H96" s="80" t="s">
        <v>124</v>
      </c>
      <c r="I96" s="72"/>
      <c r="J96" s="72"/>
      <c r="K96" s="55"/>
      <c r="L96" s="33"/>
      <c r="M96" s="37" t="s">
        <v>135</v>
      </c>
    </row>
    <row r="97" spans="1:13" s="4" customFormat="1" ht="18" x14ac:dyDescent="0.25">
      <c r="A97" s="35" t="s">
        <v>48</v>
      </c>
      <c r="B97" s="36">
        <v>47</v>
      </c>
      <c r="C97" s="39">
        <v>10034959184</v>
      </c>
      <c r="D97" s="116"/>
      <c r="E97" s="114" t="s">
        <v>193</v>
      </c>
      <c r="F97" s="115">
        <v>36392</v>
      </c>
      <c r="G97" s="102" t="s">
        <v>46</v>
      </c>
      <c r="H97" s="80" t="s">
        <v>124</v>
      </c>
      <c r="I97" s="72"/>
      <c r="J97" s="72"/>
      <c r="K97" s="55"/>
      <c r="L97" s="33"/>
      <c r="M97" s="37" t="s">
        <v>135</v>
      </c>
    </row>
    <row r="98" spans="1:13" s="4" customFormat="1" ht="18" x14ac:dyDescent="0.25">
      <c r="A98" s="35" t="s">
        <v>48</v>
      </c>
      <c r="B98" s="36">
        <v>50</v>
      </c>
      <c r="C98" s="39">
        <v>10078794292</v>
      </c>
      <c r="D98" s="116"/>
      <c r="E98" s="114" t="s">
        <v>194</v>
      </c>
      <c r="F98" s="115">
        <v>37768</v>
      </c>
      <c r="G98" s="102" t="s">
        <v>25</v>
      </c>
      <c r="H98" s="80" t="s">
        <v>156</v>
      </c>
      <c r="I98" s="72"/>
      <c r="J98" s="72"/>
      <c r="K98" s="55"/>
      <c r="L98" s="33"/>
      <c r="M98" s="37" t="s">
        <v>135</v>
      </c>
    </row>
    <row r="99" spans="1:13" s="4" customFormat="1" ht="18" x14ac:dyDescent="0.25">
      <c r="A99" s="35" t="s">
        <v>48</v>
      </c>
      <c r="B99" s="36">
        <v>53</v>
      </c>
      <c r="C99" s="39">
        <v>10105865881</v>
      </c>
      <c r="D99" s="116"/>
      <c r="E99" s="114" t="s">
        <v>195</v>
      </c>
      <c r="F99" s="115">
        <v>37827</v>
      </c>
      <c r="G99" s="102" t="s">
        <v>38</v>
      </c>
      <c r="H99" s="80" t="s">
        <v>156</v>
      </c>
      <c r="I99" s="72"/>
      <c r="J99" s="72"/>
      <c r="K99" s="55"/>
      <c r="L99" s="33"/>
      <c r="M99" s="37" t="s">
        <v>135</v>
      </c>
    </row>
    <row r="100" spans="1:13" s="4" customFormat="1" ht="18" x14ac:dyDescent="0.25">
      <c r="A100" s="35" t="s">
        <v>48</v>
      </c>
      <c r="B100" s="36">
        <v>60</v>
      </c>
      <c r="C100" s="39">
        <v>10036013555</v>
      </c>
      <c r="D100" s="116"/>
      <c r="E100" s="114" t="s">
        <v>196</v>
      </c>
      <c r="F100" s="115">
        <v>37278</v>
      </c>
      <c r="G100" s="102" t="s">
        <v>25</v>
      </c>
      <c r="H100" s="80" t="s">
        <v>158</v>
      </c>
      <c r="I100" s="72"/>
      <c r="J100" s="72"/>
      <c r="K100" s="55"/>
      <c r="L100" s="33"/>
      <c r="M100" s="37" t="s">
        <v>135</v>
      </c>
    </row>
    <row r="101" spans="1:13" s="4" customFormat="1" ht="18" x14ac:dyDescent="0.25">
      <c r="A101" s="35" t="s">
        <v>48</v>
      </c>
      <c r="B101" s="36">
        <v>70</v>
      </c>
      <c r="C101" s="39">
        <v>10034943626</v>
      </c>
      <c r="D101" s="116"/>
      <c r="E101" s="114" t="s">
        <v>114</v>
      </c>
      <c r="F101" s="115">
        <v>36727</v>
      </c>
      <c r="G101" s="102" t="s">
        <v>38</v>
      </c>
      <c r="H101" s="80" t="s">
        <v>61</v>
      </c>
      <c r="I101" s="72"/>
      <c r="J101" s="72"/>
      <c r="K101" s="55"/>
      <c r="L101" s="33"/>
      <c r="M101" s="37" t="s">
        <v>135</v>
      </c>
    </row>
    <row r="102" spans="1:13" s="4" customFormat="1" ht="18" x14ac:dyDescent="0.25">
      <c r="A102" s="35" t="s">
        <v>48</v>
      </c>
      <c r="B102" s="36">
        <v>75</v>
      </c>
      <c r="C102" s="39">
        <v>10036019215</v>
      </c>
      <c r="D102" s="116"/>
      <c r="E102" s="114" t="s">
        <v>109</v>
      </c>
      <c r="F102" s="115">
        <v>37112</v>
      </c>
      <c r="G102" s="102" t="s">
        <v>25</v>
      </c>
      <c r="H102" s="80" t="s">
        <v>110</v>
      </c>
      <c r="I102" s="72"/>
      <c r="J102" s="72"/>
      <c r="K102" s="55"/>
      <c r="L102" s="33"/>
      <c r="M102" s="37" t="s">
        <v>135</v>
      </c>
    </row>
    <row r="103" spans="1:13" s="4" customFormat="1" ht="18" x14ac:dyDescent="0.25">
      <c r="A103" s="35" t="s">
        <v>48</v>
      </c>
      <c r="B103" s="36">
        <v>86</v>
      </c>
      <c r="C103" s="39">
        <v>10036049123</v>
      </c>
      <c r="D103" s="116"/>
      <c r="E103" s="114" t="s">
        <v>197</v>
      </c>
      <c r="F103" s="115">
        <v>37978</v>
      </c>
      <c r="G103" s="102" t="s">
        <v>38</v>
      </c>
      <c r="H103" s="80" t="s">
        <v>138</v>
      </c>
      <c r="I103" s="72"/>
      <c r="J103" s="72"/>
      <c r="K103" s="55"/>
      <c r="L103" s="33"/>
      <c r="M103" s="37" t="s">
        <v>135</v>
      </c>
    </row>
    <row r="104" spans="1:13" s="4" customFormat="1" ht="18" x14ac:dyDescent="0.25">
      <c r="A104" s="35" t="s">
        <v>48</v>
      </c>
      <c r="B104" s="36">
        <v>87</v>
      </c>
      <c r="C104" s="39">
        <v>10131265737</v>
      </c>
      <c r="D104" s="116"/>
      <c r="E104" s="114" t="s">
        <v>198</v>
      </c>
      <c r="F104" s="115">
        <v>32207</v>
      </c>
      <c r="G104" s="102" t="s">
        <v>22</v>
      </c>
      <c r="H104" s="80" t="s">
        <v>199</v>
      </c>
      <c r="I104" s="72"/>
      <c r="J104" s="72"/>
      <c r="K104" s="55"/>
      <c r="L104" s="33"/>
      <c r="M104" s="37" t="s">
        <v>135</v>
      </c>
    </row>
    <row r="105" spans="1:13" s="4" customFormat="1" ht="18" x14ac:dyDescent="0.25">
      <c r="A105" s="35" t="s">
        <v>48</v>
      </c>
      <c r="B105" s="36">
        <v>104</v>
      </c>
      <c r="C105" s="39">
        <v>10095787480</v>
      </c>
      <c r="D105" s="116"/>
      <c r="E105" s="114" t="s">
        <v>102</v>
      </c>
      <c r="F105" s="115">
        <v>37065</v>
      </c>
      <c r="G105" s="102" t="s">
        <v>38</v>
      </c>
      <c r="H105" s="80" t="s">
        <v>74</v>
      </c>
      <c r="I105" s="72"/>
      <c r="J105" s="72"/>
      <c r="K105" s="55"/>
      <c r="L105" s="33"/>
      <c r="M105" s="37" t="s">
        <v>135</v>
      </c>
    </row>
    <row r="106" spans="1:13" s="4" customFormat="1" ht="18" x14ac:dyDescent="0.25">
      <c r="A106" s="35" t="s">
        <v>48</v>
      </c>
      <c r="B106" s="36">
        <v>108</v>
      </c>
      <c r="C106" s="39">
        <v>10080986896</v>
      </c>
      <c r="D106" s="116"/>
      <c r="E106" s="114" t="s">
        <v>200</v>
      </c>
      <c r="F106" s="115">
        <v>37886</v>
      </c>
      <c r="G106" s="102" t="s">
        <v>38</v>
      </c>
      <c r="H106" s="80" t="s">
        <v>51</v>
      </c>
      <c r="I106" s="72"/>
      <c r="J106" s="72"/>
      <c r="K106" s="55"/>
      <c r="L106" s="33"/>
      <c r="M106" s="37" t="s">
        <v>135</v>
      </c>
    </row>
    <row r="107" spans="1:13" s="4" customFormat="1" ht="18" x14ac:dyDescent="0.25">
      <c r="A107" s="35" t="s">
        <v>48</v>
      </c>
      <c r="B107" s="36">
        <v>2</v>
      </c>
      <c r="C107" s="39">
        <v>10127948236</v>
      </c>
      <c r="D107" s="116"/>
      <c r="E107" s="114" t="s">
        <v>106</v>
      </c>
      <c r="F107" s="115">
        <v>38283</v>
      </c>
      <c r="G107" s="102" t="s">
        <v>38</v>
      </c>
      <c r="H107" s="80" t="s">
        <v>76</v>
      </c>
      <c r="I107" s="72"/>
      <c r="J107" s="72"/>
      <c r="K107" s="55"/>
      <c r="L107" s="33"/>
      <c r="M107" s="37" t="s">
        <v>140</v>
      </c>
    </row>
    <row r="108" spans="1:13" s="4" customFormat="1" ht="18" x14ac:dyDescent="0.25">
      <c r="A108" s="35" t="s">
        <v>48</v>
      </c>
      <c r="B108" s="36">
        <v>20</v>
      </c>
      <c r="C108" s="39">
        <v>10091718433</v>
      </c>
      <c r="D108" s="116"/>
      <c r="E108" s="114" t="s">
        <v>127</v>
      </c>
      <c r="F108" s="115">
        <v>38335</v>
      </c>
      <c r="G108" s="102" t="s">
        <v>38</v>
      </c>
      <c r="H108" s="80" t="s">
        <v>78</v>
      </c>
      <c r="I108" s="72"/>
      <c r="J108" s="72"/>
      <c r="K108" s="55"/>
      <c r="L108" s="33"/>
      <c r="M108" s="37" t="s">
        <v>140</v>
      </c>
    </row>
    <row r="109" spans="1:13" s="4" customFormat="1" ht="18" x14ac:dyDescent="0.25">
      <c r="A109" s="35" t="s">
        <v>48</v>
      </c>
      <c r="B109" s="36">
        <v>21</v>
      </c>
      <c r="C109" s="39">
        <v>10091971744</v>
      </c>
      <c r="D109" s="116"/>
      <c r="E109" s="114" t="s">
        <v>103</v>
      </c>
      <c r="F109" s="115">
        <v>38145</v>
      </c>
      <c r="G109" s="102" t="s">
        <v>38</v>
      </c>
      <c r="H109" s="80" t="s">
        <v>78</v>
      </c>
      <c r="I109" s="72"/>
      <c r="J109" s="72"/>
      <c r="K109" s="55"/>
      <c r="L109" s="33"/>
      <c r="M109" s="37" t="s">
        <v>140</v>
      </c>
    </row>
    <row r="110" spans="1:13" s="4" customFormat="1" ht="18" x14ac:dyDescent="0.25">
      <c r="A110" s="35" t="s">
        <v>48</v>
      </c>
      <c r="B110" s="36">
        <v>23</v>
      </c>
      <c r="C110" s="39">
        <v>10089252310</v>
      </c>
      <c r="D110" s="116"/>
      <c r="E110" s="114" t="s">
        <v>111</v>
      </c>
      <c r="F110" s="115">
        <v>38144</v>
      </c>
      <c r="G110" s="102" t="s">
        <v>38</v>
      </c>
      <c r="H110" s="80" t="s">
        <v>78</v>
      </c>
      <c r="I110" s="72"/>
      <c r="J110" s="72"/>
      <c r="K110" s="55"/>
      <c r="L110" s="33"/>
      <c r="M110" s="37" t="s">
        <v>140</v>
      </c>
    </row>
    <row r="111" spans="1:13" s="4" customFormat="1" ht="18" x14ac:dyDescent="0.25">
      <c r="A111" s="35" t="s">
        <v>48</v>
      </c>
      <c r="B111" s="36">
        <v>73</v>
      </c>
      <c r="C111" s="39">
        <v>10034978079</v>
      </c>
      <c r="D111" s="116"/>
      <c r="E111" s="114" t="s">
        <v>105</v>
      </c>
      <c r="F111" s="115">
        <v>38103</v>
      </c>
      <c r="G111" s="102" t="s">
        <v>38</v>
      </c>
      <c r="H111" s="80" t="s">
        <v>61</v>
      </c>
      <c r="I111" s="72"/>
      <c r="J111" s="72"/>
      <c r="K111" s="55"/>
      <c r="L111" s="33"/>
      <c r="M111" s="37" t="s">
        <v>140</v>
      </c>
    </row>
    <row r="112" spans="1:13" s="4" customFormat="1" ht="18" x14ac:dyDescent="0.25">
      <c r="A112" s="35" t="s">
        <v>48</v>
      </c>
      <c r="B112" s="36">
        <v>74</v>
      </c>
      <c r="C112" s="39">
        <v>10065491047</v>
      </c>
      <c r="D112" s="116"/>
      <c r="E112" s="114" t="s">
        <v>201</v>
      </c>
      <c r="F112" s="115">
        <v>37837</v>
      </c>
      <c r="G112" s="102" t="s">
        <v>38</v>
      </c>
      <c r="H112" s="80" t="s">
        <v>61</v>
      </c>
      <c r="I112" s="72"/>
      <c r="J112" s="72"/>
      <c r="K112" s="55"/>
      <c r="L112" s="33"/>
      <c r="M112" s="37" t="s">
        <v>140</v>
      </c>
    </row>
    <row r="113" spans="1:13" s="4" customFormat="1" ht="18" x14ac:dyDescent="0.25">
      <c r="A113" s="35" t="s">
        <v>48</v>
      </c>
      <c r="B113" s="36">
        <v>105</v>
      </c>
      <c r="C113" s="39">
        <v>10014927270</v>
      </c>
      <c r="D113" s="116"/>
      <c r="E113" s="114" t="s">
        <v>73</v>
      </c>
      <c r="F113" s="115">
        <v>35369</v>
      </c>
      <c r="G113" s="102" t="s">
        <v>25</v>
      </c>
      <c r="H113" s="80" t="s">
        <v>74</v>
      </c>
      <c r="I113" s="72"/>
      <c r="J113" s="72"/>
      <c r="K113" s="55"/>
      <c r="L113" s="33"/>
      <c r="M113" s="37" t="s">
        <v>140</v>
      </c>
    </row>
    <row r="114" spans="1:13" s="4" customFormat="1" ht="18" x14ac:dyDescent="0.25">
      <c r="A114" s="35" t="s">
        <v>48</v>
      </c>
      <c r="B114" s="36">
        <v>5</v>
      </c>
      <c r="C114" s="39">
        <v>10083910741</v>
      </c>
      <c r="D114" s="34"/>
      <c r="E114" s="113" t="s">
        <v>121</v>
      </c>
      <c r="F114" s="102">
        <v>38104</v>
      </c>
      <c r="G114" s="80" t="s">
        <v>38</v>
      </c>
      <c r="H114" s="100" t="s">
        <v>63</v>
      </c>
      <c r="I114" s="72"/>
      <c r="J114" s="72"/>
      <c r="K114" s="55"/>
      <c r="L114" s="33"/>
      <c r="M114" s="37" t="s">
        <v>66</v>
      </c>
    </row>
    <row r="115" spans="1:13" s="4" customFormat="1" ht="18" x14ac:dyDescent="0.25">
      <c r="A115" s="35" t="s">
        <v>48</v>
      </c>
      <c r="B115" s="36">
        <v>42</v>
      </c>
      <c r="C115" s="39">
        <v>10034920182</v>
      </c>
      <c r="D115" s="34"/>
      <c r="E115" s="113" t="s">
        <v>81</v>
      </c>
      <c r="F115" s="102">
        <v>36588</v>
      </c>
      <c r="G115" s="80" t="s">
        <v>38</v>
      </c>
      <c r="H115" s="100" t="s">
        <v>54</v>
      </c>
      <c r="I115" s="72"/>
      <c r="J115" s="72"/>
      <c r="K115" s="55"/>
      <c r="L115" s="33"/>
      <c r="M115" s="37" t="s">
        <v>66</v>
      </c>
    </row>
    <row r="116" spans="1:13" s="4" customFormat="1" ht="18" x14ac:dyDescent="0.25">
      <c r="A116" s="35" t="s">
        <v>48</v>
      </c>
      <c r="B116" s="36">
        <v>67</v>
      </c>
      <c r="C116" s="39">
        <v>10077688896</v>
      </c>
      <c r="D116" s="34"/>
      <c r="E116" s="113" t="s">
        <v>115</v>
      </c>
      <c r="F116" s="102">
        <v>38098</v>
      </c>
      <c r="G116" s="80" t="s">
        <v>38</v>
      </c>
      <c r="H116" s="100" t="s">
        <v>61</v>
      </c>
      <c r="I116" s="72"/>
      <c r="J116" s="72"/>
      <c r="K116" s="55"/>
      <c r="L116" s="33"/>
      <c r="M116" s="37" t="s">
        <v>66</v>
      </c>
    </row>
    <row r="117" spans="1:13" s="4" customFormat="1" ht="18" x14ac:dyDescent="0.25">
      <c r="A117" s="35" t="s">
        <v>48</v>
      </c>
      <c r="B117" s="36">
        <v>1</v>
      </c>
      <c r="C117" s="39">
        <v>10002652528</v>
      </c>
      <c r="D117" s="34"/>
      <c r="E117" s="113" t="s">
        <v>75</v>
      </c>
      <c r="F117" s="102">
        <v>30135</v>
      </c>
      <c r="G117" s="80" t="s">
        <v>22</v>
      </c>
      <c r="H117" s="100" t="s">
        <v>76</v>
      </c>
      <c r="I117" s="72"/>
      <c r="J117" s="72"/>
      <c r="K117" s="55"/>
      <c r="L117" s="33"/>
      <c r="M117" s="37" t="s">
        <v>65</v>
      </c>
    </row>
    <row r="118" spans="1:13" s="4" customFormat="1" ht="18" x14ac:dyDescent="0.25">
      <c r="A118" s="35" t="s">
        <v>48</v>
      </c>
      <c r="B118" s="36">
        <v>10</v>
      </c>
      <c r="C118" s="39">
        <v>10080256265</v>
      </c>
      <c r="D118" s="34"/>
      <c r="E118" s="113" t="s">
        <v>88</v>
      </c>
      <c r="F118" s="102">
        <v>37809</v>
      </c>
      <c r="G118" s="80" t="s">
        <v>38</v>
      </c>
      <c r="H118" s="100" t="s">
        <v>63</v>
      </c>
      <c r="I118" s="72"/>
      <c r="J118" s="72"/>
      <c r="K118" s="55"/>
      <c r="L118" s="33"/>
      <c r="M118" s="37" t="s">
        <v>65</v>
      </c>
    </row>
    <row r="119" spans="1:13" s="4" customFormat="1" ht="18" x14ac:dyDescent="0.25">
      <c r="A119" s="35" t="s">
        <v>48</v>
      </c>
      <c r="B119" s="36">
        <v>22</v>
      </c>
      <c r="C119" s="39">
        <v>10060269316</v>
      </c>
      <c r="D119" s="34"/>
      <c r="E119" s="113" t="s">
        <v>104</v>
      </c>
      <c r="F119" s="102">
        <v>38158</v>
      </c>
      <c r="G119" s="80" t="s">
        <v>38</v>
      </c>
      <c r="H119" s="100" t="s">
        <v>78</v>
      </c>
      <c r="I119" s="72"/>
      <c r="J119" s="72"/>
      <c r="K119" s="55"/>
      <c r="L119" s="33"/>
      <c r="M119" s="37" t="s">
        <v>65</v>
      </c>
    </row>
    <row r="120" spans="1:13" s="4" customFormat="1" ht="18" x14ac:dyDescent="0.25">
      <c r="A120" s="35" t="s">
        <v>48</v>
      </c>
      <c r="B120" s="36">
        <v>28</v>
      </c>
      <c r="C120" s="39">
        <v>10012927050</v>
      </c>
      <c r="D120" s="34"/>
      <c r="E120" s="113" t="s">
        <v>202</v>
      </c>
      <c r="F120" s="102">
        <v>32643</v>
      </c>
      <c r="G120" s="80" t="s">
        <v>38</v>
      </c>
      <c r="H120" s="100" t="s">
        <v>78</v>
      </c>
      <c r="I120" s="72"/>
      <c r="J120" s="72"/>
      <c r="K120" s="55"/>
      <c r="L120" s="33"/>
      <c r="M120" s="37" t="s">
        <v>141</v>
      </c>
    </row>
    <row r="121" spans="1:13" s="4" customFormat="1" ht="18" x14ac:dyDescent="0.25">
      <c r="A121" s="35" t="s">
        <v>48</v>
      </c>
      <c r="B121" s="36">
        <v>68</v>
      </c>
      <c r="C121" s="39">
        <v>10077305142</v>
      </c>
      <c r="D121" s="34"/>
      <c r="E121" s="113" t="s">
        <v>90</v>
      </c>
      <c r="F121" s="102">
        <v>37921</v>
      </c>
      <c r="G121" s="80" t="s">
        <v>38</v>
      </c>
      <c r="H121" s="100" t="s">
        <v>61</v>
      </c>
      <c r="I121" s="72"/>
      <c r="J121" s="72"/>
      <c r="K121" s="55"/>
      <c r="L121" s="33"/>
      <c r="M121" s="37" t="s">
        <v>141</v>
      </c>
    </row>
    <row r="122" spans="1:13" s="4" customFormat="1" ht="18" x14ac:dyDescent="0.25">
      <c r="A122" s="35" t="s">
        <v>48</v>
      </c>
      <c r="B122" s="36">
        <v>18</v>
      </c>
      <c r="C122" s="39">
        <v>10068485923</v>
      </c>
      <c r="D122" s="34"/>
      <c r="E122" s="113" t="s">
        <v>116</v>
      </c>
      <c r="F122" s="102">
        <v>38077</v>
      </c>
      <c r="G122" s="80" t="s">
        <v>46</v>
      </c>
      <c r="H122" s="100" t="s">
        <v>78</v>
      </c>
      <c r="I122" s="72"/>
      <c r="J122" s="72"/>
      <c r="K122" s="55"/>
      <c r="L122" s="33"/>
      <c r="M122" s="37" t="s">
        <v>62</v>
      </c>
    </row>
    <row r="123" spans="1:13" s="4" customFormat="1" ht="18" x14ac:dyDescent="0.25">
      <c r="A123" s="35" t="s">
        <v>48</v>
      </c>
      <c r="B123" s="36">
        <v>29</v>
      </c>
      <c r="C123" s="39">
        <v>10093563251</v>
      </c>
      <c r="D123" s="34"/>
      <c r="E123" s="113" t="s">
        <v>131</v>
      </c>
      <c r="F123" s="102">
        <v>38099</v>
      </c>
      <c r="G123" s="80" t="s">
        <v>38</v>
      </c>
      <c r="H123" s="100" t="s">
        <v>78</v>
      </c>
      <c r="I123" s="72"/>
      <c r="J123" s="72"/>
      <c r="K123" s="55"/>
      <c r="L123" s="33"/>
      <c r="M123" s="37" t="s">
        <v>62</v>
      </c>
    </row>
    <row r="124" spans="1:13" s="4" customFormat="1" ht="18" x14ac:dyDescent="0.25">
      <c r="A124" s="35" t="s">
        <v>48</v>
      </c>
      <c r="B124" s="36">
        <v>30</v>
      </c>
      <c r="C124" s="39">
        <v>10036044978</v>
      </c>
      <c r="D124" s="34"/>
      <c r="E124" s="113" t="s">
        <v>92</v>
      </c>
      <c r="F124" s="102">
        <v>37133</v>
      </c>
      <c r="G124" s="80" t="s">
        <v>25</v>
      </c>
      <c r="H124" s="100" t="s">
        <v>78</v>
      </c>
      <c r="I124" s="72"/>
      <c r="J124" s="72"/>
      <c r="K124" s="55"/>
      <c r="L124" s="33"/>
      <c r="M124" s="37" t="s">
        <v>62</v>
      </c>
    </row>
    <row r="125" spans="1:13" s="4" customFormat="1" ht="18" x14ac:dyDescent="0.25">
      <c r="A125" s="35" t="s">
        <v>48</v>
      </c>
      <c r="B125" s="36">
        <v>44</v>
      </c>
      <c r="C125" s="39">
        <v>10089459040</v>
      </c>
      <c r="D125" s="34"/>
      <c r="E125" s="113" t="s">
        <v>132</v>
      </c>
      <c r="F125" s="102">
        <v>38118</v>
      </c>
      <c r="G125" s="80" t="s">
        <v>38</v>
      </c>
      <c r="H125" s="100" t="s">
        <v>124</v>
      </c>
      <c r="I125" s="72"/>
      <c r="J125" s="72"/>
      <c r="K125" s="55"/>
      <c r="L125" s="33"/>
      <c r="M125" s="37" t="s">
        <v>62</v>
      </c>
    </row>
    <row r="126" spans="1:13" s="4" customFormat="1" ht="18" x14ac:dyDescent="0.25">
      <c r="A126" s="35" t="s">
        <v>48</v>
      </c>
      <c r="B126" s="36">
        <v>66</v>
      </c>
      <c r="C126" s="39">
        <v>10036090347</v>
      </c>
      <c r="D126" s="34"/>
      <c r="E126" s="113" t="s">
        <v>125</v>
      </c>
      <c r="F126" s="102">
        <v>37666</v>
      </c>
      <c r="G126" s="80" t="s">
        <v>38</v>
      </c>
      <c r="H126" s="100" t="s">
        <v>61</v>
      </c>
      <c r="I126" s="72"/>
      <c r="J126" s="72"/>
      <c r="K126" s="55"/>
      <c r="L126" s="33"/>
      <c r="M126" s="37" t="s">
        <v>62</v>
      </c>
    </row>
    <row r="127" spans="1:13" s="4" customFormat="1" ht="18" x14ac:dyDescent="0.25">
      <c r="A127" s="35" t="s">
        <v>48</v>
      </c>
      <c r="B127" s="36">
        <v>102</v>
      </c>
      <c r="C127" s="39">
        <v>10119755978</v>
      </c>
      <c r="D127" s="34"/>
      <c r="E127" s="113" t="s">
        <v>203</v>
      </c>
      <c r="F127" s="102">
        <v>38025</v>
      </c>
      <c r="G127" s="80" t="s">
        <v>46</v>
      </c>
      <c r="H127" s="100" t="s">
        <v>188</v>
      </c>
      <c r="I127" s="72"/>
      <c r="J127" s="72"/>
      <c r="K127" s="55"/>
      <c r="L127" s="33"/>
      <c r="M127" s="37" t="s">
        <v>62</v>
      </c>
    </row>
    <row r="128" spans="1:13" s="4" customFormat="1" ht="18" x14ac:dyDescent="0.25">
      <c r="A128" s="35" t="s">
        <v>139</v>
      </c>
      <c r="B128" s="36">
        <v>27</v>
      </c>
      <c r="C128" s="39">
        <v>10140577131</v>
      </c>
      <c r="D128" s="34"/>
      <c r="E128" s="113" t="s">
        <v>204</v>
      </c>
      <c r="F128" s="102">
        <v>35286</v>
      </c>
      <c r="G128" s="80" t="s">
        <v>46</v>
      </c>
      <c r="H128" s="100" t="s">
        <v>78</v>
      </c>
      <c r="I128" s="72"/>
      <c r="J128" s="72"/>
      <c r="K128" s="55"/>
      <c r="L128" s="33"/>
      <c r="M128" s="37"/>
    </row>
    <row r="129" spans="1:13" s="4" customFormat="1" ht="18" x14ac:dyDescent="0.25">
      <c r="A129" s="35" t="s">
        <v>139</v>
      </c>
      <c r="B129" s="36">
        <v>48</v>
      </c>
      <c r="C129" s="39">
        <v>10021681504</v>
      </c>
      <c r="D129" s="34"/>
      <c r="E129" s="113" t="s">
        <v>205</v>
      </c>
      <c r="F129" s="102">
        <v>34232</v>
      </c>
      <c r="G129" s="80" t="s">
        <v>46</v>
      </c>
      <c r="H129" s="100" t="s">
        <v>124</v>
      </c>
      <c r="I129" s="72"/>
      <c r="J129" s="72"/>
      <c r="K129" s="55"/>
      <c r="L129" s="33"/>
      <c r="M129" s="37"/>
    </row>
    <row r="130" spans="1:13" s="4" customFormat="1" ht="18" x14ac:dyDescent="0.25">
      <c r="A130" s="35" t="s">
        <v>139</v>
      </c>
      <c r="B130" s="36">
        <v>52</v>
      </c>
      <c r="C130" s="39">
        <v>10034972524</v>
      </c>
      <c r="D130" s="34"/>
      <c r="E130" s="113" t="s">
        <v>206</v>
      </c>
      <c r="F130" s="102">
        <v>26718</v>
      </c>
      <c r="G130" s="80" t="s">
        <v>22</v>
      </c>
      <c r="H130" s="100" t="s">
        <v>156</v>
      </c>
      <c r="I130" s="72"/>
      <c r="J130" s="72"/>
      <c r="K130" s="55"/>
      <c r="L130" s="33"/>
      <c r="M130" s="37"/>
    </row>
    <row r="131" spans="1:13" s="4" customFormat="1" ht="18" x14ac:dyDescent="0.25">
      <c r="A131" s="35" t="s">
        <v>139</v>
      </c>
      <c r="B131" s="36">
        <v>63</v>
      </c>
      <c r="C131" s="39">
        <v>10005408742</v>
      </c>
      <c r="D131" s="34"/>
      <c r="E131" s="113" t="s">
        <v>207</v>
      </c>
      <c r="F131" s="102">
        <v>32573</v>
      </c>
      <c r="G131" s="80" t="s">
        <v>22</v>
      </c>
      <c r="H131" s="100" t="s">
        <v>158</v>
      </c>
      <c r="I131" s="72"/>
      <c r="J131" s="72"/>
      <c r="K131" s="55"/>
      <c r="L131" s="33"/>
      <c r="M131" s="37"/>
    </row>
    <row r="132" spans="1:13" s="4" customFormat="1" ht="18" x14ac:dyDescent="0.25">
      <c r="A132" s="35" t="s">
        <v>139</v>
      </c>
      <c r="B132" s="36">
        <v>65</v>
      </c>
      <c r="C132" s="39">
        <v>10015958605</v>
      </c>
      <c r="D132" s="34"/>
      <c r="E132" s="113" t="s">
        <v>208</v>
      </c>
      <c r="F132" s="102">
        <v>35886</v>
      </c>
      <c r="G132" s="80" t="s">
        <v>25</v>
      </c>
      <c r="H132" s="100" t="s">
        <v>158</v>
      </c>
      <c r="I132" s="72"/>
      <c r="J132" s="72"/>
      <c r="K132" s="55"/>
      <c r="L132" s="33"/>
      <c r="M132" s="37"/>
    </row>
    <row r="133" spans="1:13" s="4" customFormat="1" ht="18" x14ac:dyDescent="0.25">
      <c r="A133" s="35" t="s">
        <v>139</v>
      </c>
      <c r="B133" s="36">
        <v>76</v>
      </c>
      <c r="C133" s="39">
        <v>10093996317</v>
      </c>
      <c r="D133" s="34"/>
      <c r="E133" s="113" t="s">
        <v>209</v>
      </c>
      <c r="F133" s="102">
        <v>29092</v>
      </c>
      <c r="G133" s="80" t="s">
        <v>38</v>
      </c>
      <c r="H133" s="100" t="s">
        <v>110</v>
      </c>
      <c r="I133" s="72"/>
      <c r="J133" s="72"/>
      <c r="K133" s="55"/>
      <c r="L133" s="33"/>
      <c r="M133" s="37"/>
    </row>
    <row r="134" spans="1:13" s="4" customFormat="1" ht="18" x14ac:dyDescent="0.25">
      <c r="A134" s="35" t="s">
        <v>139</v>
      </c>
      <c r="B134" s="36">
        <v>77</v>
      </c>
      <c r="C134" s="39">
        <v>10105935195</v>
      </c>
      <c r="D134" s="34"/>
      <c r="E134" s="113" t="s">
        <v>210</v>
      </c>
      <c r="F134" s="102">
        <v>38190</v>
      </c>
      <c r="G134" s="80" t="s">
        <v>38</v>
      </c>
      <c r="H134" s="100" t="s">
        <v>211</v>
      </c>
      <c r="I134" s="72"/>
      <c r="J134" s="72"/>
      <c r="K134" s="55"/>
      <c r="L134" s="33"/>
      <c r="M134" s="37"/>
    </row>
    <row r="135" spans="1:13" s="4" customFormat="1" ht="18" x14ac:dyDescent="0.25">
      <c r="A135" s="35" t="s">
        <v>139</v>
      </c>
      <c r="B135" s="36">
        <v>88</v>
      </c>
      <c r="C135" s="39">
        <v>10034925438</v>
      </c>
      <c r="D135" s="34"/>
      <c r="E135" s="113" t="s">
        <v>212</v>
      </c>
      <c r="F135" s="102">
        <v>36192</v>
      </c>
      <c r="G135" s="80" t="s">
        <v>25</v>
      </c>
      <c r="H135" s="100" t="s">
        <v>137</v>
      </c>
      <c r="I135" s="72"/>
      <c r="J135" s="72"/>
      <c r="K135" s="55"/>
      <c r="L135" s="33"/>
      <c r="M135" s="37"/>
    </row>
    <row r="136" spans="1:13" s="4" customFormat="1" ht="18" x14ac:dyDescent="0.25">
      <c r="A136" s="35" t="s">
        <v>139</v>
      </c>
      <c r="B136" s="36">
        <v>103</v>
      </c>
      <c r="C136" s="39">
        <v>10013902104</v>
      </c>
      <c r="D136" s="34"/>
      <c r="E136" s="113" t="s">
        <v>128</v>
      </c>
      <c r="F136" s="102">
        <v>35191</v>
      </c>
      <c r="G136" s="80" t="s">
        <v>25</v>
      </c>
      <c r="H136" s="100" t="s">
        <v>74</v>
      </c>
      <c r="I136" s="72"/>
      <c r="J136" s="72"/>
      <c r="K136" s="55"/>
      <c r="L136" s="33"/>
      <c r="M136" s="37"/>
    </row>
    <row r="137" spans="1:13" s="4" customFormat="1" ht="18" x14ac:dyDescent="0.25">
      <c r="A137" s="35" t="s">
        <v>139</v>
      </c>
      <c r="B137" s="36">
        <v>109</v>
      </c>
      <c r="C137" s="39">
        <v>10141649888</v>
      </c>
      <c r="D137" s="34"/>
      <c r="E137" s="113" t="s">
        <v>213</v>
      </c>
      <c r="F137" s="102">
        <v>32047</v>
      </c>
      <c r="G137" s="80" t="s">
        <v>38</v>
      </c>
      <c r="H137" s="100" t="s">
        <v>51</v>
      </c>
      <c r="I137" s="72"/>
      <c r="J137" s="72"/>
      <c r="K137" s="55"/>
      <c r="L137" s="33"/>
      <c r="M137" s="37"/>
    </row>
    <row r="138" spans="1:13" s="4" customFormat="1" ht="18" x14ac:dyDescent="0.25">
      <c r="A138" s="35" t="s">
        <v>139</v>
      </c>
      <c r="B138" s="36">
        <v>127</v>
      </c>
      <c r="C138" s="39">
        <v>10009986233</v>
      </c>
      <c r="D138" s="34"/>
      <c r="E138" s="113" t="s">
        <v>134</v>
      </c>
      <c r="F138" s="102">
        <v>35406</v>
      </c>
      <c r="G138" s="80" t="s">
        <v>25</v>
      </c>
      <c r="H138" s="100" t="s">
        <v>70</v>
      </c>
      <c r="I138" s="72"/>
      <c r="J138" s="72"/>
      <c r="K138" s="55"/>
      <c r="L138" s="33"/>
      <c r="M138" s="37"/>
    </row>
    <row r="139" spans="1:13" s="4" customFormat="1" ht="13.2" customHeight="1" thickBot="1" x14ac:dyDescent="0.3">
      <c r="A139" s="93"/>
      <c r="B139" s="94"/>
      <c r="C139" s="95"/>
      <c r="D139" s="96"/>
      <c r="E139" s="97"/>
      <c r="F139" s="104"/>
      <c r="G139" s="98"/>
      <c r="H139" s="101"/>
      <c r="I139" s="89"/>
      <c r="J139" s="89"/>
      <c r="K139" s="79"/>
      <c r="L139" s="90"/>
      <c r="M139" s="99"/>
    </row>
    <row r="140" spans="1:13" ht="9" customHeight="1" thickTop="1" thickBot="1" x14ac:dyDescent="0.35">
      <c r="A140" s="105"/>
      <c r="B140" s="106"/>
      <c r="C140" s="106"/>
      <c r="D140" s="107"/>
      <c r="E140" s="108"/>
      <c r="F140" s="109"/>
      <c r="G140" s="110"/>
      <c r="H140" s="111"/>
      <c r="I140" s="112"/>
      <c r="J140" s="112"/>
      <c r="K140" s="56"/>
      <c r="L140" s="112"/>
      <c r="M140" s="112"/>
    </row>
    <row r="141" spans="1:13" ht="15" thickTop="1" x14ac:dyDescent="0.25">
      <c r="A141" s="135" t="s">
        <v>5</v>
      </c>
      <c r="B141" s="136"/>
      <c r="C141" s="136"/>
      <c r="D141" s="136"/>
      <c r="E141" s="136"/>
      <c r="F141" s="136"/>
      <c r="G141" s="136"/>
      <c r="H141" s="136" t="s">
        <v>6</v>
      </c>
      <c r="I141" s="136"/>
      <c r="J141" s="136"/>
      <c r="K141" s="136"/>
      <c r="L141" s="136"/>
      <c r="M141" s="137"/>
    </row>
    <row r="142" spans="1:13" x14ac:dyDescent="0.25">
      <c r="A142" s="40" t="s">
        <v>28</v>
      </c>
      <c r="B142" s="41"/>
      <c r="C142" s="44"/>
      <c r="D142" s="41"/>
      <c r="E142" s="84"/>
      <c r="F142" s="60"/>
      <c r="G142" s="66"/>
      <c r="H142" s="45" t="s">
        <v>39</v>
      </c>
      <c r="I142" s="81">
        <v>27</v>
      </c>
      <c r="J142" s="60"/>
      <c r="K142" s="61"/>
      <c r="L142" s="57" t="s">
        <v>37</v>
      </c>
      <c r="M142" s="103">
        <f>COUNTIF(G23:G139,"ЗМС")</f>
        <v>0</v>
      </c>
    </row>
    <row r="143" spans="1:13" x14ac:dyDescent="0.25">
      <c r="A143" s="40" t="s">
        <v>29</v>
      </c>
      <c r="B143" s="8"/>
      <c r="C143" s="46"/>
      <c r="D143" s="8"/>
      <c r="E143" s="82"/>
      <c r="F143" s="67"/>
      <c r="G143" s="68"/>
      <c r="H143" s="47" t="s">
        <v>32</v>
      </c>
      <c r="I143" s="81">
        <f>I144+I149</f>
        <v>100</v>
      </c>
      <c r="J143" s="62"/>
      <c r="K143" s="63"/>
      <c r="L143" s="58" t="s">
        <v>22</v>
      </c>
      <c r="M143" s="103">
        <f>COUNTIF(G23:G139,"МСМК")</f>
        <v>13</v>
      </c>
    </row>
    <row r="144" spans="1:13" x14ac:dyDescent="0.25">
      <c r="A144" s="40" t="s">
        <v>30</v>
      </c>
      <c r="B144" s="8"/>
      <c r="C144" s="49"/>
      <c r="D144" s="8"/>
      <c r="E144" s="81"/>
      <c r="F144" s="67"/>
      <c r="G144" s="68"/>
      <c r="H144" s="47" t="s">
        <v>33</v>
      </c>
      <c r="I144" s="81">
        <f>I145+I146+I147+I148</f>
        <v>89</v>
      </c>
      <c r="J144" s="62"/>
      <c r="K144" s="63"/>
      <c r="L144" s="58" t="s">
        <v>25</v>
      </c>
      <c r="M144" s="103">
        <f>COUNTIF(G23:G139,"МС")</f>
        <v>54</v>
      </c>
    </row>
    <row r="145" spans="1:13" x14ac:dyDescent="0.25">
      <c r="A145" s="40" t="s">
        <v>31</v>
      </c>
      <c r="B145" s="8"/>
      <c r="C145" s="49"/>
      <c r="D145" s="8"/>
      <c r="E145" s="81"/>
      <c r="F145" s="67"/>
      <c r="G145" s="68"/>
      <c r="H145" s="47" t="s">
        <v>34</v>
      </c>
      <c r="I145" s="81">
        <f>COUNT(A23:A169)</f>
        <v>51</v>
      </c>
      <c r="J145" s="62"/>
      <c r="K145" s="63"/>
      <c r="L145" s="58" t="s">
        <v>38</v>
      </c>
      <c r="M145" s="103">
        <f>COUNTIF(G23:G139,"КМС")</f>
        <v>43</v>
      </c>
    </row>
    <row r="146" spans="1:13" x14ac:dyDescent="0.25">
      <c r="A146" s="40"/>
      <c r="B146" s="8"/>
      <c r="C146" s="49"/>
      <c r="D146" s="8"/>
      <c r="E146" s="30"/>
      <c r="F146" s="67"/>
      <c r="G146" s="68"/>
      <c r="H146" s="47" t="s">
        <v>47</v>
      </c>
      <c r="I146" s="81">
        <f>COUNTIF(A23:A168,"ЛИМ")</f>
        <v>0</v>
      </c>
      <c r="J146" s="62"/>
      <c r="K146" s="63"/>
      <c r="L146" s="58" t="s">
        <v>46</v>
      </c>
      <c r="M146" s="103">
        <f>COUNTIF(G23:G139,"1 СР")</f>
        <v>6</v>
      </c>
    </row>
    <row r="147" spans="1:13" x14ac:dyDescent="0.25">
      <c r="A147" s="40"/>
      <c r="B147" s="8"/>
      <c r="C147" s="8"/>
      <c r="D147" s="8"/>
      <c r="E147" s="30"/>
      <c r="F147" s="67"/>
      <c r="G147" s="68"/>
      <c r="H147" s="47" t="s">
        <v>35</v>
      </c>
      <c r="I147" s="81">
        <f>COUNTIF(A23:A168,"НФ")</f>
        <v>38</v>
      </c>
      <c r="J147" s="62"/>
      <c r="K147" s="63"/>
      <c r="L147" s="58" t="s">
        <v>49</v>
      </c>
      <c r="M147" s="103">
        <f>COUNTIF(G23:G139,"2 СР")</f>
        <v>0</v>
      </c>
    </row>
    <row r="148" spans="1:13" x14ac:dyDescent="0.25">
      <c r="A148" s="40"/>
      <c r="B148" s="8"/>
      <c r="C148" s="8"/>
      <c r="D148" s="8"/>
      <c r="E148" s="30"/>
      <c r="F148" s="67"/>
      <c r="G148" s="68"/>
      <c r="H148" s="47" t="s">
        <v>40</v>
      </c>
      <c r="I148" s="81">
        <f>COUNTIF(A23:A168,"ДСКВ")</f>
        <v>0</v>
      </c>
      <c r="J148" s="62"/>
      <c r="K148" s="63"/>
      <c r="L148" s="58" t="s">
        <v>50</v>
      </c>
      <c r="M148" s="103">
        <f>COUNTIF(G23:G140,"3 СР")</f>
        <v>0</v>
      </c>
    </row>
    <row r="149" spans="1:13" x14ac:dyDescent="0.25">
      <c r="A149" s="40"/>
      <c r="B149" s="8"/>
      <c r="C149" s="8"/>
      <c r="D149" s="8"/>
      <c r="E149" s="30"/>
      <c r="F149" s="69"/>
      <c r="G149" s="70"/>
      <c r="H149" s="47" t="s">
        <v>36</v>
      </c>
      <c r="I149" s="81">
        <f>COUNTIF(A23:A168,"НС")</f>
        <v>11</v>
      </c>
      <c r="J149" s="64"/>
      <c r="K149" s="65"/>
      <c r="L149" s="58"/>
      <c r="M149" s="48"/>
    </row>
    <row r="150" spans="1:13" ht="9.75" customHeight="1" x14ac:dyDescent="0.25">
      <c r="A150" s="20"/>
      <c r="M150" s="21"/>
    </row>
    <row r="151" spans="1:13" ht="15.6" x14ac:dyDescent="0.25">
      <c r="A151" s="138" t="s">
        <v>3</v>
      </c>
      <c r="B151" s="139"/>
      <c r="C151" s="139"/>
      <c r="D151" s="139"/>
      <c r="E151" s="139"/>
      <c r="F151" s="139" t="s">
        <v>13</v>
      </c>
      <c r="G151" s="139"/>
      <c r="H151" s="139"/>
      <c r="I151" s="139"/>
      <c r="J151" s="139" t="s">
        <v>4</v>
      </c>
      <c r="K151" s="139"/>
      <c r="L151" s="139"/>
      <c r="M151" s="140"/>
    </row>
    <row r="152" spans="1:13" x14ac:dyDescent="0.25">
      <c r="A152" s="122"/>
      <c r="B152" s="123"/>
      <c r="C152" s="123"/>
      <c r="D152" s="123"/>
      <c r="E152" s="123"/>
      <c r="F152" s="123"/>
      <c r="G152" s="117"/>
      <c r="H152" s="117"/>
      <c r="I152" s="117"/>
      <c r="J152" s="117"/>
      <c r="K152" s="117"/>
      <c r="L152" s="117"/>
      <c r="M152" s="118"/>
    </row>
    <row r="153" spans="1:13" x14ac:dyDescent="0.25">
      <c r="A153" s="75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7"/>
    </row>
    <row r="154" spans="1:13" x14ac:dyDescent="0.25">
      <c r="A154" s="75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7"/>
    </row>
    <row r="155" spans="1:13" x14ac:dyDescent="0.25">
      <c r="A155" s="122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4"/>
    </row>
    <row r="156" spans="1:13" x14ac:dyDescent="0.25">
      <c r="A156" s="122"/>
      <c r="B156" s="123"/>
      <c r="C156" s="123"/>
      <c r="D156" s="123"/>
      <c r="E156" s="123"/>
      <c r="F156" s="123"/>
      <c r="G156" s="127"/>
      <c r="H156" s="127"/>
      <c r="I156" s="127"/>
      <c r="J156" s="127"/>
      <c r="K156" s="127"/>
      <c r="L156" s="127"/>
      <c r="M156" s="128"/>
    </row>
    <row r="157" spans="1:13" ht="16.2" thickBot="1" x14ac:dyDescent="0.3">
      <c r="A157" s="119"/>
      <c r="B157" s="120"/>
      <c r="C157" s="120"/>
      <c r="D157" s="120"/>
      <c r="E157" s="120"/>
      <c r="F157" s="120" t="str">
        <f>H17</f>
        <v>Мальцев С.Ю. (ВК, г.Сочи)</v>
      </c>
      <c r="G157" s="120"/>
      <c r="H157" s="120"/>
      <c r="I157" s="120"/>
      <c r="J157" s="120" t="str">
        <f>H18</f>
        <v>Азаров С.Н. (ВК, Санкт‐Петербург)</v>
      </c>
      <c r="K157" s="120"/>
      <c r="L157" s="120"/>
      <c r="M157" s="121"/>
    </row>
    <row r="158" spans="1:13" ht="14.4" thickTop="1" x14ac:dyDescent="0.25"/>
  </sheetData>
  <mergeCells count="41">
    <mergeCell ref="I15:M15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156:F156"/>
    <mergeCell ref="G156:M156"/>
    <mergeCell ref="I21:I22"/>
    <mergeCell ref="J21:J22"/>
    <mergeCell ref="K21:K22"/>
    <mergeCell ref="L21:L22"/>
    <mergeCell ref="M21:M22"/>
    <mergeCell ref="A141:G141"/>
    <mergeCell ref="H141:M141"/>
    <mergeCell ref="A151:E151"/>
    <mergeCell ref="F151:I151"/>
    <mergeCell ref="J151:M151"/>
    <mergeCell ref="A152:F152"/>
    <mergeCell ref="G152:M152"/>
    <mergeCell ref="A157:E157"/>
    <mergeCell ref="F157:I157"/>
    <mergeCell ref="J157:M157"/>
    <mergeCell ref="A155:F155"/>
    <mergeCell ref="G155:M155"/>
  </mergeCells>
  <phoneticPr fontId="23" type="noConversion"/>
  <conditionalFormatting sqref="B1 B6:B7 B9:B11 B13:B14 B16:B1048576">
    <cfRule type="duplicateValues" dxfId="3" priority="5"/>
  </conditionalFormatting>
  <conditionalFormatting sqref="B2">
    <cfRule type="duplicateValues" dxfId="2" priority="4"/>
  </conditionalFormatting>
  <conditionalFormatting sqref="B3">
    <cfRule type="duplicateValues" dxfId="1" priority="3"/>
  </conditionalFormatting>
  <conditionalFormatting sqref="B4">
    <cfRule type="duplicateValues" dxfId="0" priority="2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 мужчины</vt:lpstr>
      <vt:lpstr>'многодневная гонка мужчины'!Заголовки_для_печати</vt:lpstr>
      <vt:lpstr>'многодневная гонка мужчины'!Область_печати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2022-03-14T01:54:10Z</cp:lastPrinted>
  <dcterms:created xsi:type="dcterms:W3CDTF">1996-10-08T23:32:33Z</dcterms:created>
  <dcterms:modified xsi:type="dcterms:W3CDTF">2023-05-03T10:16:48Z</dcterms:modified>
</cp:coreProperties>
</file>