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8_{834D0981-9FD5-4594-B48B-1473EECFCC46}" xr6:coauthVersionLast="47" xr6:coauthVersionMax="47" xr10:uidLastSave="{00000000-0000-0000-0000-000000000000}"/>
  <bookViews>
    <workbookView xWindow="-120" yWindow="-120" windowWidth="20730" windowHeight="11040" tabRatio="789" activeTab="1" xr2:uid="{00000000-000D-0000-FFFF-FFFF00000000}"/>
  </bookViews>
  <sheets>
    <sheet name="Гр г. 07.07" sheetId="123" r:id="rId1"/>
    <sheet name="Гр г. 08.07" sheetId="124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0">'Гр г. 07.07'!$21:$22</definedName>
    <definedName name="_xlnm.Print_Titles" localSheetId="1">'Гр г. 08.07'!$21:$22</definedName>
    <definedName name="_xlnm.Print_Area" localSheetId="0">'Гр г. 07.07'!$A$1:$L$70</definedName>
    <definedName name="_xlnm.Print_Area" localSheetId="1">'Гр г. 08.07'!$A$1:$L$70</definedName>
  </definedNames>
  <calcPr calcId="181029"/>
</workbook>
</file>

<file path=xl/calcChain.xml><?xml version="1.0" encoding="utf-8"?>
<calcChain xmlns="http://schemas.openxmlformats.org/spreadsheetml/2006/main">
  <c r="I70" i="124" l="1"/>
  <c r="G70" i="124"/>
  <c r="D70" i="124"/>
  <c r="H62" i="124"/>
  <c r="L61" i="124"/>
  <c r="H61" i="124"/>
  <c r="L60" i="124"/>
  <c r="H60" i="124"/>
  <c r="L59" i="124"/>
  <c r="H59" i="124"/>
  <c r="L58" i="124"/>
  <c r="H58" i="124"/>
  <c r="L57" i="124"/>
  <c r="L56" i="124"/>
  <c r="L55" i="124"/>
  <c r="J52" i="124"/>
  <c r="J51" i="124"/>
  <c r="J50" i="124"/>
  <c r="J49" i="124"/>
  <c r="J48" i="124"/>
  <c r="J47" i="124"/>
  <c r="J46" i="124"/>
  <c r="J45" i="124"/>
  <c r="J44" i="124"/>
  <c r="J43" i="124"/>
  <c r="I43" i="124"/>
  <c r="J42" i="124"/>
  <c r="I42" i="124"/>
  <c r="J41" i="124"/>
  <c r="I41" i="124"/>
  <c r="J40" i="124"/>
  <c r="I40" i="124"/>
  <c r="J39" i="124"/>
  <c r="I39" i="124"/>
  <c r="J38" i="124"/>
  <c r="I38" i="124"/>
  <c r="J37" i="124"/>
  <c r="I37" i="124"/>
  <c r="J36" i="124"/>
  <c r="I36" i="124"/>
  <c r="J35" i="124"/>
  <c r="I35" i="124"/>
  <c r="J34" i="124"/>
  <c r="I34" i="124"/>
  <c r="J33" i="124"/>
  <c r="I33" i="124"/>
  <c r="J32" i="124"/>
  <c r="I32" i="124"/>
  <c r="J31" i="124"/>
  <c r="I31" i="124"/>
  <c r="J30" i="124"/>
  <c r="I30" i="124"/>
  <c r="J29" i="124"/>
  <c r="I29" i="124"/>
  <c r="J28" i="124"/>
  <c r="I28" i="124"/>
  <c r="J27" i="124"/>
  <c r="I27" i="124"/>
  <c r="J26" i="124"/>
  <c r="I26" i="124"/>
  <c r="J25" i="124"/>
  <c r="I25" i="124"/>
  <c r="J24" i="124"/>
  <c r="I24" i="124"/>
  <c r="J23" i="124"/>
  <c r="I42" i="123"/>
  <c r="J42" i="123"/>
  <c r="I43" i="123"/>
  <c r="J43" i="123"/>
  <c r="I44" i="123"/>
  <c r="J44" i="123"/>
  <c r="I45" i="123"/>
  <c r="J45" i="123"/>
  <c r="I46" i="123"/>
  <c r="J46" i="123"/>
  <c r="I47" i="123"/>
  <c r="J47" i="123"/>
  <c r="I48" i="123"/>
  <c r="J48" i="123"/>
  <c r="I49" i="123"/>
  <c r="J49" i="123"/>
  <c r="I50" i="123"/>
  <c r="J50" i="123"/>
  <c r="I51" i="123"/>
  <c r="J51" i="123"/>
  <c r="J23" i="123"/>
  <c r="I37" i="123"/>
  <c r="I38" i="123"/>
  <c r="I39" i="123"/>
  <c r="I40" i="123"/>
  <c r="I41" i="123"/>
  <c r="I36" i="123"/>
  <c r="I70" i="123"/>
  <c r="G70" i="123"/>
  <c r="D70" i="123"/>
  <c r="H62" i="123"/>
  <c r="L61" i="123"/>
  <c r="H61" i="123"/>
  <c r="L60" i="123"/>
  <c r="H60" i="123"/>
  <c r="L59" i="123"/>
  <c r="H59" i="123"/>
  <c r="L58" i="123"/>
  <c r="H58" i="123"/>
  <c r="L57" i="123"/>
  <c r="L56" i="123"/>
  <c r="L55" i="123"/>
  <c r="J52" i="123"/>
  <c r="J41" i="123"/>
  <c r="J40" i="123"/>
  <c r="J39" i="123"/>
  <c r="J38" i="123"/>
  <c r="J37" i="123"/>
  <c r="J36" i="123"/>
  <c r="J35" i="123"/>
  <c r="I35" i="123"/>
  <c r="J34" i="123"/>
  <c r="I34" i="123"/>
  <c r="J33" i="123"/>
  <c r="I33" i="123"/>
  <c r="J32" i="123"/>
  <c r="I32" i="123"/>
  <c r="J31" i="123"/>
  <c r="I31" i="123"/>
  <c r="J30" i="123"/>
  <c r="I30" i="123"/>
  <c r="J29" i="123"/>
  <c r="I29" i="123"/>
  <c r="J28" i="123"/>
  <c r="I28" i="123"/>
  <c r="J27" i="123"/>
  <c r="I27" i="123"/>
  <c r="J26" i="123"/>
  <c r="I26" i="123"/>
  <c r="J25" i="123"/>
  <c r="I25" i="123"/>
  <c r="J24" i="123"/>
  <c r="I24" i="123"/>
  <c r="H57" i="124" l="1"/>
  <c r="H56" i="124" s="1"/>
  <c r="H57" i="123"/>
  <c r="H56" i="123" s="1"/>
</calcChain>
</file>

<file path=xl/sharedStrings.xml><?xml version="1.0" encoding="utf-8"?>
<sst xmlns="http://schemas.openxmlformats.org/spreadsheetml/2006/main" count="382" uniqueCount="140">
  <si>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</si>
  <si>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</si>
  <si>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</si>
  <si>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</si>
  <si>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</si>
  <si>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</si>
  <si>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</si>
  <si>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</si>
  <si>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</si>
  <si>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</si>
  <si>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</si>
  <si>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</si>
  <si>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</si>
  <si>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</si>
  <si>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</si>
  <si>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</si>
  <si>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</si>
  <si>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</si>
  <si>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</si>
  <si>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</si>
  <si>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</si>
  <si>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</si>
  <si>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</si>
  <si>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</si>
  <si>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</si>
  <si>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</si>
  <si>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</si>
  <si>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</si>
  <si>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</si>
  <si>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</si>
  <si>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</si>
  <si>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</si>
  <si>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</si>
  <si>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</si>
  <si>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</si>
  <si>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</si>
  <si>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</si>
  <si>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</si>
  <si>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</si>
  <si>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ВЫПОЛНЕНИЕ НТУ ЕВСК</t>
  </si>
  <si>
    <t>НФ</t>
  </si>
  <si>
    <t>СУДЬЯ НА ФИНИШЕ</t>
  </si>
  <si>
    <t>2 СР</t>
  </si>
  <si>
    <t>3 СР</t>
  </si>
  <si>
    <t>МИНИСТЕРСТВО СПОРТА РЕСПУБЛИКИ БАШКОРТОСТАН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</si>
  <si>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</si>
  <si>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</si>
  <si>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РЕСПУБЛИКИ БАШКОРТОСТАН</t>
  </si>
  <si>
    <t>Ветер:</t>
  </si>
  <si>
    <t>ДИСТАНЦИЯ: ДЛИНА КРУГА/КРУГОВ</t>
  </si>
  <si>
    <t>НАЗВАНИЕ ТРАССЫ / РЕГ. НОМЕР: Биатлон</t>
  </si>
  <si>
    <t>шоссе - групповая гонка</t>
  </si>
  <si>
    <t>№ ВРВС: 0080611611Я</t>
  </si>
  <si>
    <t>Республика Башкортостан</t>
  </si>
  <si>
    <t xml:space="preserve">НАЧАЛО ГОНКИ: 13ч 00м </t>
  </si>
  <si>
    <t>Маликов Руслан</t>
  </si>
  <si>
    <t>19.09.2008</t>
  </si>
  <si>
    <t>ВСЕРОССИЙСКИЕ СОРЕВНОВАНИЯ</t>
  </si>
  <si>
    <t>Стаценко Станислав</t>
  </si>
  <si>
    <t>15.01.2007</t>
  </si>
  <si>
    <t>Гурьянов Кирилл</t>
  </si>
  <si>
    <t>02.10.2008</t>
  </si>
  <si>
    <t>кмс</t>
  </si>
  <si>
    <t>Александров Дмитрий</t>
  </si>
  <si>
    <t>11.12.2007</t>
  </si>
  <si>
    <t>ДАТА ПРОВЕДЕНИЯ: 07 июля 2023 г.</t>
  </si>
  <si>
    <t>Юниоры 17-18 лет</t>
  </si>
  <si>
    <t>№ ЕКП 2023: 31313</t>
  </si>
  <si>
    <t>ОКОНЧАНИЕ ГОНКИ:  15ч 32м</t>
  </si>
  <si>
    <t>МЕСТО ПРОВЕДЕНИЯ: г. Белорецк</t>
  </si>
  <si>
    <t>4,0 км/20</t>
  </si>
  <si>
    <t>Мухамадеева Н.С. (1К, Республика Башкортостан)</t>
  </si>
  <si>
    <t>Мухамадеев Р.Р. (1К, Республика Башкортостан)</t>
  </si>
  <si>
    <t xml:space="preserve"> Завьялов П.И. (ВК, Ульяновская область)</t>
  </si>
  <si>
    <t>Температура: +30+32</t>
  </si>
  <si>
    <t>Влажность: 27 %</t>
  </si>
  <si>
    <t>Осадки: солнечно, без осадков</t>
  </si>
  <si>
    <t>Косарев Сергей</t>
  </si>
  <si>
    <t>08.06.2006</t>
  </si>
  <si>
    <t>Белоусов Иван</t>
  </si>
  <si>
    <t>16.05.2006</t>
  </si>
  <si>
    <t>Калининградская область</t>
  </si>
  <si>
    <t>Чучва Егор</t>
  </si>
  <si>
    <t>10.10.2006</t>
  </si>
  <si>
    <t>Зотов Арсентий</t>
  </si>
  <si>
    <t>12.07.2005</t>
  </si>
  <si>
    <t>Самарская область</t>
  </si>
  <si>
    <t>Сергеев Егор</t>
  </si>
  <si>
    <t>03.06.2006</t>
  </si>
  <si>
    <t>Дяченко Андрей</t>
  </si>
  <si>
    <t>11.02.2007</t>
  </si>
  <si>
    <t>Санкт-Петербург</t>
  </si>
  <si>
    <t>Кормщиков Иван</t>
  </si>
  <si>
    <t>04.05.2005</t>
  </si>
  <si>
    <t>Кировская область</t>
  </si>
  <si>
    <t>Бертунов Максим</t>
  </si>
  <si>
    <t>10.06.2008</t>
  </si>
  <si>
    <t>Иркутская область</t>
  </si>
  <si>
    <t>Скалкин Кирилл</t>
  </si>
  <si>
    <t>23.10.2008</t>
  </si>
  <si>
    <t>Трифонов Степан</t>
  </si>
  <si>
    <t>28.03.2006</t>
  </si>
  <si>
    <t>Шматов Никита</t>
  </si>
  <si>
    <t>30.04.2005</t>
  </si>
  <si>
    <t>Хабипов Дамир</t>
  </si>
  <si>
    <t>22.06.2006</t>
  </si>
  <si>
    <t>Мыцов Данила</t>
  </si>
  <si>
    <t>14.07.2006</t>
  </si>
  <si>
    <t>Ахтамов Кирилл</t>
  </si>
  <si>
    <t>13.07.2007</t>
  </si>
  <si>
    <t>Шарапа Иван</t>
  </si>
  <si>
    <t>16.01.2006</t>
  </si>
  <si>
    <t>Ахмедов Амир</t>
  </si>
  <si>
    <t>21.02.2006</t>
  </si>
  <si>
    <t>Клыпин Никита</t>
  </si>
  <si>
    <t>20.02.2007</t>
  </si>
  <si>
    <t>Михин Кирилл</t>
  </si>
  <si>
    <t>13.03.2005</t>
  </si>
  <si>
    <t>Иванов Алексей</t>
  </si>
  <si>
    <t>30.05.2007</t>
  </si>
  <si>
    <t>Уразов Артем</t>
  </si>
  <si>
    <t>04.09.2007</t>
  </si>
  <si>
    <t>Жидков Степан</t>
  </si>
  <si>
    <t>03.02.2005</t>
  </si>
  <si>
    <t>Московская область</t>
  </si>
  <si>
    <t>19.10.2006</t>
  </si>
  <si>
    <t>Шинкарецкий Виталий</t>
  </si>
  <si>
    <t>01.04.2005</t>
  </si>
  <si>
    <t>Мукадясов Роберт</t>
  </si>
  <si>
    <t>12.05.2005</t>
  </si>
  <si>
    <t>Епифанов Вячеслав</t>
  </si>
  <si>
    <t>05.02.2005</t>
  </si>
  <si>
    <t>Зиманов Олег</t>
  </si>
  <si>
    <t>23.01.2006</t>
  </si>
  <si>
    <t>Холкин Геннадий</t>
  </si>
  <si>
    <t>Республика Татарстан</t>
  </si>
  <si>
    <t>ДАТА ПРОВЕДЕНИЯ: 08 июля 2023 г.</t>
  </si>
  <si>
    <t>3,0 км/20</t>
  </si>
  <si>
    <t>ОКОНЧАНИЕ ГОНКИ:  14ч 50м</t>
  </si>
  <si>
    <t>Температура: +28+32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</si>
</sst>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h:mm:ss.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7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8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1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0" fontId="14" fillId="0" borderId="9" xfId="2" applyFont="1" applyBorder="1" applyAlignment="1">
      <alignment horizontal="right" vertical="center"/>
    </xf>
    <xf numFmtId="0" fontId="11" fillId="0" borderId="10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4" fillId="0" borderId="11" xfId="2" applyFont="1" applyBorder="1" applyAlignment="1">
      <alignment horizontal="right" vertical="center"/>
    </xf>
    <xf numFmtId="0" fontId="11" fillId="0" borderId="12" xfId="2" applyFont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11" fillId="0" borderId="5" xfId="2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2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9" fontId="12" fillId="0" borderId="4" xfId="2" applyNumberFormat="1" applyFont="1" applyBorder="1" applyAlignment="1">
      <alignment vertical="center"/>
    </xf>
    <xf numFmtId="49" fontId="12" fillId="0" borderId="0" xfId="2" applyNumberFormat="1" applyFont="1" applyAlignment="1">
      <alignment vertical="center"/>
    </xf>
    <xf numFmtId="49" fontId="12" fillId="0" borderId="13" xfId="2" applyNumberFormat="1" applyFont="1" applyBorder="1" applyAlignment="1">
      <alignment vertical="center"/>
    </xf>
    <xf numFmtId="0" fontId="12" fillId="0" borderId="1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14" fontId="12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1" fontId="5" fillId="0" borderId="1" xfId="2" applyNumberFormat="1" applyFont="1" applyBorder="1" applyAlignment="1">
      <alignment horizontal="center" vertical="center"/>
    </xf>
    <xf numFmtId="0" fontId="11" fillId="2" borderId="19" xfId="2" applyFont="1" applyFill="1" applyBorder="1" applyAlignment="1">
      <alignment vertical="center"/>
    </xf>
    <xf numFmtId="49" fontId="12" fillId="0" borderId="5" xfId="2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center" vertical="center"/>
    </xf>
    <xf numFmtId="9" fontId="12" fillId="0" borderId="5" xfId="2" applyNumberFormat="1" applyFont="1" applyBorder="1" applyAlignment="1">
      <alignment horizontal="right" vertical="center"/>
    </xf>
    <xf numFmtId="0" fontId="12" fillId="0" borderId="12" xfId="2" applyFont="1" applyBorder="1" applyAlignment="1">
      <alignment horizontal="left" vertical="center"/>
    </xf>
    <xf numFmtId="0" fontId="5" fillId="0" borderId="12" xfId="2" applyFont="1" applyBorder="1" applyAlignment="1">
      <alignment vertical="center"/>
    </xf>
    <xf numFmtId="0" fontId="3" fillId="0" borderId="12" xfId="0" applyFont="1" applyBorder="1"/>
    <xf numFmtId="0" fontId="11" fillId="3" borderId="2" xfId="0" applyFont="1" applyFill="1" applyBorder="1" applyAlignment="1">
      <alignment vertical="center"/>
    </xf>
    <xf numFmtId="0" fontId="5" fillId="0" borderId="3" xfId="2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166" fontId="9" fillId="0" borderId="31" xfId="0" applyNumberFormat="1" applyFont="1" applyBorder="1" applyAlignment="1">
      <alignment horizontal="left" vertical="center"/>
    </xf>
    <xf numFmtId="0" fontId="5" fillId="0" borderId="17" xfId="2" applyFont="1" applyBorder="1" applyAlignment="1">
      <alignment vertical="center"/>
    </xf>
    <xf numFmtId="0" fontId="6" fillId="0" borderId="17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1" fillId="0" borderId="16" xfId="2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right" vertical="center"/>
    </xf>
    <xf numFmtId="0" fontId="5" fillId="0" borderId="14" xfId="2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165" fontId="5" fillId="0" borderId="34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1" fontId="5" fillId="0" borderId="34" xfId="2" applyNumberFormat="1" applyFont="1" applyBorder="1" applyAlignment="1">
      <alignment horizontal="center" vertical="center"/>
    </xf>
    <xf numFmtId="165" fontId="5" fillId="0" borderId="35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34" xfId="0" applyNumberFormat="1" applyFont="1" applyBorder="1" applyAlignment="1">
      <alignment horizontal="center" vertical="top"/>
    </xf>
    <xf numFmtId="0" fontId="18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165" fontId="5" fillId="0" borderId="34" xfId="2" applyNumberFormat="1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17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21" fontId="9" fillId="2" borderId="24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24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4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80D8-C5ED-4E00-AA91-7FA5E393C1CC}">
  <sheetPr>
    <tabColor theme="3" tint="0.59999389629810485"/>
    <pageSetUpPr fitToPage="1"/>
  </sheetPr>
  <dimension ref="A1:M71"/>
  <sheetViews>
    <sheetView view="pageBreakPreview" topLeftCell="A23" zoomScale="82" zoomScaleNormal="100" zoomScaleSheetLayoutView="82" workbookViewId="0">
      <selection activeCell="D42" sqref="D42"/>
    </sheetView>
  </sheetViews>
  <sheetFormatPr defaultColWidth="9.140625" defaultRowHeight="12.75" x14ac:dyDescent="0.2"/>
  <cols>
    <col min="1" max="1" width="7" style="1" customWidth="1"/>
    <col min="2" max="2" width="7" style="35" customWidth="1"/>
    <col min="3" max="3" width="12.42578125" style="35" customWidth="1"/>
    <col min="4" max="4" width="21.28515625" style="1" customWidth="1"/>
    <col min="5" max="5" width="11.42578125" style="1" customWidth="1"/>
    <col min="6" max="6" width="8.42578125" style="1" customWidth="1"/>
    <col min="7" max="7" width="23" style="1" customWidth="1"/>
    <col min="8" max="8" width="15.5703125" style="1" customWidth="1"/>
    <col min="9" max="9" width="13" style="1" customWidth="1"/>
    <col min="10" max="10" width="9.85546875" style="1" bestFit="1" customWidth="1"/>
    <col min="11" max="11" width="12.85546875" style="1" customWidth="1"/>
    <col min="12" max="12" width="12" style="1" customWidth="1"/>
    <col min="13" max="14" width="11.7109375" style="1" bestFit="1" customWidth="1"/>
    <col min="15" max="16384" width="9.140625" style="1"/>
  </cols>
  <sheetData>
    <row r="1" spans="1:12" ht="21" customHeight="1" x14ac:dyDescent="0.2">
      <c r="A1" s="125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1" customHeight="1" x14ac:dyDescent="0.2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1" customHeight="1" x14ac:dyDescent="0.2">
      <c r="A3" s="125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21" customHeight="1" x14ac:dyDescent="0.2">
      <c r="A4" s="125" t="s">
        <v>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6.75" customHeight="1" x14ac:dyDescent="0.2"/>
    <row r="6" spans="1:12" s="2" customFormat="1" ht="23.25" customHeight="1" x14ac:dyDescent="0.2">
      <c r="A6" s="126" t="s">
        <v>57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s="2" customFormat="1" ht="18" customHeight="1" x14ac:dyDescent="0.2">
      <c r="A7" s="127" t="s">
        <v>15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s="2" customFormat="1" ht="4.5" customHeight="1" thickBo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ht="18" customHeight="1" thickTop="1" x14ac:dyDescent="0.2">
      <c r="A9" s="129" t="s">
        <v>37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12" ht="18" customHeight="1" x14ac:dyDescent="0.2">
      <c r="A10" s="132" t="s">
        <v>51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</row>
    <row r="11" spans="1:12" ht="19.5" customHeight="1" x14ac:dyDescent="0.2">
      <c r="A11" s="132" t="s">
        <v>66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4"/>
    </row>
    <row r="12" spans="1:12" ht="6" customHeight="1" x14ac:dyDescent="0.2">
      <c r="A12" s="135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36"/>
    </row>
    <row r="13" spans="1:12" ht="15.75" x14ac:dyDescent="0.2">
      <c r="A13" s="3" t="s">
        <v>69</v>
      </c>
      <c r="B13" s="4"/>
      <c r="C13" s="4"/>
      <c r="D13" s="5"/>
      <c r="E13" s="6"/>
      <c r="F13" s="6"/>
      <c r="G13" s="50" t="s">
        <v>54</v>
      </c>
      <c r="H13" s="50"/>
      <c r="I13" s="6"/>
      <c r="J13" s="6"/>
      <c r="K13" s="6"/>
      <c r="L13" s="7" t="s">
        <v>52</v>
      </c>
    </row>
    <row r="14" spans="1:12" ht="15.75" x14ac:dyDescent="0.2">
      <c r="A14" s="8" t="s">
        <v>65</v>
      </c>
      <c r="B14" s="9"/>
      <c r="C14" s="51"/>
      <c r="D14" s="34"/>
      <c r="E14" s="10"/>
      <c r="F14" s="10"/>
      <c r="G14" s="52" t="s">
        <v>68</v>
      </c>
      <c r="H14" s="52"/>
      <c r="I14" s="10"/>
      <c r="J14" s="10"/>
      <c r="K14" s="10"/>
      <c r="L14" s="11" t="s">
        <v>67</v>
      </c>
    </row>
    <row r="15" spans="1:12" ht="15" x14ac:dyDescent="0.2">
      <c r="A15" s="120" t="s">
        <v>9</v>
      </c>
      <c r="B15" s="121"/>
      <c r="C15" s="121"/>
      <c r="D15" s="121"/>
      <c r="E15" s="121"/>
      <c r="F15" s="121"/>
      <c r="G15" s="122"/>
      <c r="H15" s="123" t="s">
        <v>0</v>
      </c>
      <c r="I15" s="121"/>
      <c r="J15" s="121"/>
      <c r="K15" s="121"/>
      <c r="L15" s="124"/>
    </row>
    <row r="16" spans="1:12" ht="15" x14ac:dyDescent="0.2">
      <c r="A16" s="12" t="s">
        <v>16</v>
      </c>
      <c r="B16" s="13"/>
      <c r="C16" s="13"/>
      <c r="D16" s="14"/>
      <c r="E16" s="15"/>
      <c r="F16" s="14"/>
      <c r="G16" s="16"/>
      <c r="H16" s="55" t="s">
        <v>50</v>
      </c>
      <c r="I16" s="41"/>
      <c r="J16" s="17"/>
      <c r="K16" s="17"/>
      <c r="L16" s="56"/>
    </row>
    <row r="17" spans="1:12" ht="15" x14ac:dyDescent="0.2">
      <c r="A17" s="12" t="s">
        <v>17</v>
      </c>
      <c r="B17" s="13"/>
      <c r="C17" s="13"/>
      <c r="D17" s="16"/>
      <c r="F17" s="14"/>
      <c r="G17" s="53" t="s">
        <v>71</v>
      </c>
      <c r="H17" s="55" t="s">
        <v>38</v>
      </c>
      <c r="I17" s="41"/>
      <c r="J17" s="17"/>
      <c r="K17" s="17"/>
      <c r="L17" s="56"/>
    </row>
    <row r="18" spans="1:12" ht="15" x14ac:dyDescent="0.2">
      <c r="A18" s="12" t="s">
        <v>18</v>
      </c>
      <c r="B18" s="13"/>
      <c r="C18" s="13"/>
      <c r="D18" s="16"/>
      <c r="E18" s="16"/>
      <c r="F18" s="14"/>
      <c r="G18" s="54" t="s">
        <v>72</v>
      </c>
      <c r="H18" s="55" t="s">
        <v>31</v>
      </c>
      <c r="I18" s="41"/>
      <c r="J18" s="17"/>
      <c r="K18" s="17"/>
      <c r="L18" s="56"/>
    </row>
    <row r="19" spans="1:12" ht="15.75" thickBot="1" x14ac:dyDescent="0.25">
      <c r="A19" s="61" t="s">
        <v>14</v>
      </c>
      <c r="B19" s="62"/>
      <c r="C19" s="62"/>
      <c r="D19" s="58"/>
      <c r="E19" s="63"/>
      <c r="F19" s="58"/>
      <c r="G19" s="64" t="s">
        <v>73</v>
      </c>
      <c r="H19" s="57" t="s">
        <v>49</v>
      </c>
      <c r="I19" s="59"/>
      <c r="J19" s="68">
        <v>80</v>
      </c>
      <c r="K19" s="60"/>
      <c r="L19" s="69" t="s">
        <v>70</v>
      </c>
    </row>
    <row r="20" spans="1:12" ht="6.75" customHeight="1" thickTop="1" thickBot="1" x14ac:dyDescent="0.25">
      <c r="A20" s="20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6.5" customHeight="1" thickTop="1" x14ac:dyDescent="0.2">
      <c r="A21" s="112" t="s">
        <v>6</v>
      </c>
      <c r="B21" s="114" t="s">
        <v>11</v>
      </c>
      <c r="C21" s="114" t="s">
        <v>35</v>
      </c>
      <c r="D21" s="114" t="s">
        <v>1</v>
      </c>
      <c r="E21" s="114" t="s">
        <v>33</v>
      </c>
      <c r="F21" s="114" t="s">
        <v>8</v>
      </c>
      <c r="G21" s="114" t="s">
        <v>12</v>
      </c>
      <c r="H21" s="114" t="s">
        <v>7</v>
      </c>
      <c r="I21" s="116" t="s">
        <v>22</v>
      </c>
      <c r="J21" s="114" t="s">
        <v>20</v>
      </c>
      <c r="K21" s="118" t="s">
        <v>39</v>
      </c>
      <c r="L21" s="110" t="s">
        <v>13</v>
      </c>
    </row>
    <row r="22" spans="1:12" s="21" customFormat="1" ht="17.25" customHeight="1" x14ac:dyDescent="0.2">
      <c r="A22" s="113"/>
      <c r="B22" s="115"/>
      <c r="C22" s="115"/>
      <c r="D22" s="115"/>
      <c r="E22" s="115"/>
      <c r="F22" s="115"/>
      <c r="G22" s="115"/>
      <c r="H22" s="115"/>
      <c r="I22" s="117"/>
      <c r="J22" s="115"/>
      <c r="K22" s="119"/>
      <c r="L22" s="111"/>
    </row>
    <row r="23" spans="1:12" ht="20.25" customHeight="1" x14ac:dyDescent="0.2">
      <c r="A23" s="75">
        <v>1</v>
      </c>
      <c r="B23" s="86">
        <v>1</v>
      </c>
      <c r="C23" s="86">
        <v>10114922853</v>
      </c>
      <c r="D23" s="76" t="s">
        <v>77</v>
      </c>
      <c r="E23" s="86" t="s">
        <v>78</v>
      </c>
      <c r="F23" s="86" t="s">
        <v>62</v>
      </c>
      <c r="G23" s="86" t="s">
        <v>53</v>
      </c>
      <c r="H23" s="72">
        <v>9.0219907407407415E-2</v>
      </c>
      <c r="I23" s="71"/>
      <c r="J23" s="40">
        <f>IFERROR($J$19*3600/(HOUR(H23)*3600+MINUTE(H23)*60+SECOND(H23)),"")</f>
        <v>36.946760744066708</v>
      </c>
      <c r="K23" s="42"/>
      <c r="L23" s="65"/>
    </row>
    <row r="24" spans="1:12" ht="20.25" customHeight="1" x14ac:dyDescent="0.2">
      <c r="A24" s="78">
        <v>2</v>
      </c>
      <c r="B24" s="79">
        <v>24</v>
      </c>
      <c r="C24" s="79">
        <v>10084014613</v>
      </c>
      <c r="D24" s="77" t="s">
        <v>79</v>
      </c>
      <c r="E24" s="86" t="s">
        <v>80</v>
      </c>
      <c r="F24" s="86" t="s">
        <v>62</v>
      </c>
      <c r="G24" s="86" t="s">
        <v>81</v>
      </c>
      <c r="H24" s="88">
        <v>9.3055555555555558E-2</v>
      </c>
      <c r="I24" s="72">
        <f>H24-$H$23</f>
        <v>2.8356481481481427E-3</v>
      </c>
      <c r="J24" s="40">
        <f t="shared" ref="J24:J52" si="0">IFERROR($J$19*3600/(HOUR(H24)*3600+MINUTE(H24)*60+SECOND(H24)),"")</f>
        <v>35.820895522388057</v>
      </c>
      <c r="K24" s="42"/>
      <c r="L24" s="65"/>
    </row>
    <row r="25" spans="1:12" ht="20.25" customHeight="1" x14ac:dyDescent="0.2">
      <c r="A25" s="78">
        <v>3</v>
      </c>
      <c r="B25" s="79">
        <v>2</v>
      </c>
      <c r="C25" s="79">
        <v>10104991871</v>
      </c>
      <c r="D25" s="77" t="s">
        <v>82</v>
      </c>
      <c r="E25" s="86" t="s">
        <v>83</v>
      </c>
      <c r="F25" s="86" t="s">
        <v>62</v>
      </c>
      <c r="G25" s="86" t="s">
        <v>53</v>
      </c>
      <c r="H25" s="88">
        <v>9.3055555555555558E-2</v>
      </c>
      <c r="I25" s="72">
        <f>H25-$H$23</f>
        <v>2.8356481481481427E-3</v>
      </c>
      <c r="J25" s="40">
        <f t="shared" si="0"/>
        <v>35.820895522388057</v>
      </c>
      <c r="K25" s="42"/>
      <c r="L25" s="65"/>
    </row>
    <row r="26" spans="1:12" ht="20.25" customHeight="1" x14ac:dyDescent="0.2">
      <c r="A26" s="78">
        <v>4</v>
      </c>
      <c r="B26" s="79">
        <v>26</v>
      </c>
      <c r="C26" s="79">
        <v>10104991972</v>
      </c>
      <c r="D26" s="77" t="s">
        <v>84</v>
      </c>
      <c r="E26" s="86" t="s">
        <v>85</v>
      </c>
      <c r="F26" s="86" t="s">
        <v>62</v>
      </c>
      <c r="G26" s="86" t="s">
        <v>86</v>
      </c>
      <c r="H26" s="88">
        <v>9.3055555555555558E-2</v>
      </c>
      <c r="I26" s="72">
        <f t="shared" ref="I26:I35" si="1">H26-$H$23</f>
        <v>2.8356481481481427E-3</v>
      </c>
      <c r="J26" s="40">
        <f t="shared" si="0"/>
        <v>35.820895522388057</v>
      </c>
      <c r="K26" s="42"/>
      <c r="L26" s="65"/>
    </row>
    <row r="27" spans="1:12" ht="20.25" customHeight="1" x14ac:dyDescent="0.2">
      <c r="A27" s="78">
        <v>5</v>
      </c>
      <c r="B27" s="79">
        <v>29</v>
      </c>
      <c r="C27" s="79">
        <v>10091971138</v>
      </c>
      <c r="D27" s="77" t="s">
        <v>87</v>
      </c>
      <c r="E27" s="86" t="s">
        <v>88</v>
      </c>
      <c r="F27" s="86" t="s">
        <v>62</v>
      </c>
      <c r="G27" s="86" t="s">
        <v>86</v>
      </c>
      <c r="H27" s="88">
        <v>9.3055555555555558E-2</v>
      </c>
      <c r="I27" s="72">
        <f t="shared" si="1"/>
        <v>2.8356481481481427E-3</v>
      </c>
      <c r="J27" s="40">
        <f t="shared" si="0"/>
        <v>35.820895522388057</v>
      </c>
      <c r="K27" s="42"/>
      <c r="L27" s="65"/>
    </row>
    <row r="28" spans="1:12" ht="20.25" customHeight="1" x14ac:dyDescent="0.2">
      <c r="A28" s="78">
        <v>6</v>
      </c>
      <c r="B28" s="79">
        <v>21</v>
      </c>
      <c r="C28" s="79">
        <v>10104034605</v>
      </c>
      <c r="D28" s="77" t="s">
        <v>89</v>
      </c>
      <c r="E28" s="86" t="s">
        <v>90</v>
      </c>
      <c r="F28" s="86" t="s">
        <v>62</v>
      </c>
      <c r="G28" s="86" t="s">
        <v>91</v>
      </c>
      <c r="H28" s="88">
        <v>9.3055555555555558E-2</v>
      </c>
      <c r="I28" s="72">
        <f t="shared" si="1"/>
        <v>2.8356481481481427E-3</v>
      </c>
      <c r="J28" s="40">
        <f t="shared" si="0"/>
        <v>35.820895522388057</v>
      </c>
      <c r="K28" s="42"/>
      <c r="L28" s="65"/>
    </row>
    <row r="29" spans="1:12" ht="20.25" customHeight="1" x14ac:dyDescent="0.2">
      <c r="A29" s="78">
        <v>7</v>
      </c>
      <c r="B29" s="79">
        <v>16</v>
      </c>
      <c r="C29" s="79">
        <v>10116820720</v>
      </c>
      <c r="D29" s="77" t="s">
        <v>92</v>
      </c>
      <c r="E29" s="86" t="s">
        <v>93</v>
      </c>
      <c r="F29" s="86" t="s">
        <v>62</v>
      </c>
      <c r="G29" s="86" t="s">
        <v>94</v>
      </c>
      <c r="H29" s="88">
        <v>9.3055555555555558E-2</v>
      </c>
      <c r="I29" s="72">
        <f t="shared" si="1"/>
        <v>2.8356481481481427E-3</v>
      </c>
      <c r="J29" s="40">
        <f t="shared" si="0"/>
        <v>35.820895522388057</v>
      </c>
      <c r="K29" s="42"/>
      <c r="L29" s="65"/>
    </row>
    <row r="30" spans="1:12" ht="20.25" customHeight="1" x14ac:dyDescent="0.2">
      <c r="A30" s="78">
        <v>8</v>
      </c>
      <c r="B30" s="79">
        <v>13</v>
      </c>
      <c r="C30" s="79">
        <v>10140222473</v>
      </c>
      <c r="D30" s="77" t="s">
        <v>95</v>
      </c>
      <c r="E30" s="86" t="s">
        <v>96</v>
      </c>
      <c r="F30" s="86" t="s">
        <v>32</v>
      </c>
      <c r="G30" s="86" t="s">
        <v>97</v>
      </c>
      <c r="H30" s="88">
        <v>9.3055555555555558E-2</v>
      </c>
      <c r="I30" s="72">
        <f t="shared" si="1"/>
        <v>2.8356481481481427E-3</v>
      </c>
      <c r="J30" s="40">
        <f t="shared" si="0"/>
        <v>35.820895522388057</v>
      </c>
      <c r="K30" s="42"/>
      <c r="L30" s="65"/>
    </row>
    <row r="31" spans="1:12" ht="20.25" customHeight="1" x14ac:dyDescent="0.2">
      <c r="A31" s="78">
        <v>9</v>
      </c>
      <c r="B31" s="79">
        <v>12</v>
      </c>
      <c r="C31" s="79">
        <v>10140309369</v>
      </c>
      <c r="D31" s="77" t="s">
        <v>98</v>
      </c>
      <c r="E31" s="86" t="s">
        <v>99</v>
      </c>
      <c r="F31" s="86" t="s">
        <v>62</v>
      </c>
      <c r="G31" s="86" t="s">
        <v>97</v>
      </c>
      <c r="H31" s="88">
        <v>9.3055555555555558E-2</v>
      </c>
      <c r="I31" s="72">
        <f t="shared" si="1"/>
        <v>2.8356481481481427E-3</v>
      </c>
      <c r="J31" s="40">
        <f t="shared" si="0"/>
        <v>35.820895522388057</v>
      </c>
      <c r="K31" s="42"/>
      <c r="L31" s="65"/>
    </row>
    <row r="32" spans="1:12" ht="20.25" customHeight="1" x14ac:dyDescent="0.2">
      <c r="A32" s="78">
        <v>10</v>
      </c>
      <c r="B32" s="79">
        <v>7</v>
      </c>
      <c r="C32" s="79">
        <v>10133902824</v>
      </c>
      <c r="D32" s="77" t="s">
        <v>58</v>
      </c>
      <c r="E32" s="86" t="s">
        <v>59</v>
      </c>
      <c r="F32" s="86" t="s">
        <v>32</v>
      </c>
      <c r="G32" s="86" t="s">
        <v>53</v>
      </c>
      <c r="H32" s="88">
        <v>9.3055555555555558E-2</v>
      </c>
      <c r="I32" s="72">
        <f t="shared" si="1"/>
        <v>2.8356481481481427E-3</v>
      </c>
      <c r="J32" s="40">
        <f t="shared" si="0"/>
        <v>35.820895522388057</v>
      </c>
      <c r="K32" s="42"/>
      <c r="L32" s="65"/>
    </row>
    <row r="33" spans="1:12" ht="20.25" customHeight="1" x14ac:dyDescent="0.2">
      <c r="A33" s="78">
        <v>11</v>
      </c>
      <c r="B33" s="79">
        <v>22</v>
      </c>
      <c r="C33" s="79">
        <v>10105272161</v>
      </c>
      <c r="D33" s="77" t="s">
        <v>100</v>
      </c>
      <c r="E33" s="86" t="s">
        <v>101</v>
      </c>
      <c r="F33" s="86" t="s">
        <v>32</v>
      </c>
      <c r="G33" s="86" t="s">
        <v>81</v>
      </c>
      <c r="H33" s="88">
        <v>9.3055555555555558E-2</v>
      </c>
      <c r="I33" s="72">
        <f t="shared" si="1"/>
        <v>2.8356481481481427E-3</v>
      </c>
      <c r="J33" s="40">
        <f t="shared" si="0"/>
        <v>35.820895522388057</v>
      </c>
      <c r="K33" s="42"/>
      <c r="L33" s="65"/>
    </row>
    <row r="34" spans="1:12" ht="20.25" customHeight="1" x14ac:dyDescent="0.2">
      <c r="A34" s="78">
        <v>12</v>
      </c>
      <c r="B34" s="79">
        <v>30</v>
      </c>
      <c r="C34" s="79">
        <v>10117846492</v>
      </c>
      <c r="D34" s="77" t="s">
        <v>102</v>
      </c>
      <c r="E34" s="86" t="s">
        <v>103</v>
      </c>
      <c r="F34" s="86" t="s">
        <v>62</v>
      </c>
      <c r="G34" s="86" t="s">
        <v>86</v>
      </c>
      <c r="H34" s="88">
        <v>9.3055555555555558E-2</v>
      </c>
      <c r="I34" s="72">
        <f t="shared" si="1"/>
        <v>2.8356481481481427E-3</v>
      </c>
      <c r="J34" s="40">
        <f t="shared" si="0"/>
        <v>35.820895522388057</v>
      </c>
      <c r="K34" s="42"/>
      <c r="L34" s="65"/>
    </row>
    <row r="35" spans="1:12" ht="20.25" customHeight="1" x14ac:dyDescent="0.2">
      <c r="A35" s="78">
        <v>13</v>
      </c>
      <c r="B35" s="79">
        <v>8</v>
      </c>
      <c r="C35" s="79">
        <v>10096563278</v>
      </c>
      <c r="D35" s="77" t="s">
        <v>104</v>
      </c>
      <c r="E35" s="86" t="s">
        <v>105</v>
      </c>
      <c r="F35" s="86" t="s">
        <v>62</v>
      </c>
      <c r="G35" s="86" t="s">
        <v>135</v>
      </c>
      <c r="H35" s="88">
        <v>9.3055555555555558E-2</v>
      </c>
      <c r="I35" s="72">
        <f t="shared" si="1"/>
        <v>2.8356481481481427E-3</v>
      </c>
      <c r="J35" s="40">
        <f t="shared" si="0"/>
        <v>35.820895522388057</v>
      </c>
      <c r="K35" s="42"/>
      <c r="L35" s="65"/>
    </row>
    <row r="36" spans="1:12" ht="20.25" customHeight="1" x14ac:dyDescent="0.2">
      <c r="A36" s="78">
        <v>14</v>
      </c>
      <c r="B36" s="79">
        <v>28</v>
      </c>
      <c r="C36" s="79">
        <v>10096408987</v>
      </c>
      <c r="D36" s="77" t="s">
        <v>106</v>
      </c>
      <c r="E36" s="86" t="s">
        <v>107</v>
      </c>
      <c r="F36" s="86" t="s">
        <v>62</v>
      </c>
      <c r="G36" s="86" t="s">
        <v>86</v>
      </c>
      <c r="H36" s="88">
        <v>9.3055555555555558E-2</v>
      </c>
      <c r="I36" s="72">
        <f>H36-$H$23</f>
        <v>2.8356481481481427E-3</v>
      </c>
      <c r="J36" s="40">
        <f t="shared" si="0"/>
        <v>35.820895522388057</v>
      </c>
      <c r="K36" s="42"/>
      <c r="L36" s="65"/>
    </row>
    <row r="37" spans="1:12" ht="20.25" customHeight="1" x14ac:dyDescent="0.2">
      <c r="A37" s="78">
        <v>15</v>
      </c>
      <c r="B37" s="79">
        <v>10</v>
      </c>
      <c r="C37" s="79">
        <v>10131547845</v>
      </c>
      <c r="D37" s="77" t="s">
        <v>108</v>
      </c>
      <c r="E37" s="86" t="s">
        <v>109</v>
      </c>
      <c r="F37" s="86" t="s">
        <v>62</v>
      </c>
      <c r="G37" s="86" t="s">
        <v>97</v>
      </c>
      <c r="H37" s="88">
        <v>9.3055555555555558E-2</v>
      </c>
      <c r="I37" s="72">
        <f t="shared" ref="I37:I41" si="2">H37-$H$23</f>
        <v>2.8356481481481427E-3</v>
      </c>
      <c r="J37" s="40">
        <f t="shared" si="0"/>
        <v>35.820895522388057</v>
      </c>
      <c r="K37" s="42"/>
      <c r="L37" s="65"/>
    </row>
    <row r="38" spans="1:12" ht="20.25" customHeight="1" x14ac:dyDescent="0.2">
      <c r="A38" s="78">
        <v>16</v>
      </c>
      <c r="B38" s="79">
        <v>5</v>
      </c>
      <c r="C38" s="79">
        <v>10133917170</v>
      </c>
      <c r="D38" s="77" t="s">
        <v>60</v>
      </c>
      <c r="E38" s="86" t="s">
        <v>61</v>
      </c>
      <c r="F38" s="86" t="s">
        <v>32</v>
      </c>
      <c r="G38" s="86" t="s">
        <v>53</v>
      </c>
      <c r="H38" s="88">
        <v>9.3055555555555558E-2</v>
      </c>
      <c r="I38" s="72">
        <f t="shared" si="2"/>
        <v>2.8356481481481427E-3</v>
      </c>
      <c r="J38" s="40">
        <f t="shared" si="0"/>
        <v>35.820895522388057</v>
      </c>
      <c r="K38" s="42"/>
      <c r="L38" s="65"/>
    </row>
    <row r="39" spans="1:12" ht="20.25" customHeight="1" x14ac:dyDescent="0.2">
      <c r="A39" s="78">
        <v>17</v>
      </c>
      <c r="B39" s="79">
        <v>6</v>
      </c>
      <c r="C39" s="79">
        <v>10129113246</v>
      </c>
      <c r="D39" s="77" t="s">
        <v>55</v>
      </c>
      <c r="E39" s="86" t="s">
        <v>56</v>
      </c>
      <c r="F39" s="86" t="s">
        <v>32</v>
      </c>
      <c r="G39" s="86" t="s">
        <v>53</v>
      </c>
      <c r="H39" s="88">
        <v>9.3055555555555558E-2</v>
      </c>
      <c r="I39" s="72">
        <f t="shared" si="2"/>
        <v>2.8356481481481427E-3</v>
      </c>
      <c r="J39" s="40">
        <f t="shared" si="0"/>
        <v>35.820895522388057</v>
      </c>
      <c r="K39" s="42"/>
      <c r="L39" s="65"/>
    </row>
    <row r="40" spans="1:12" ht="20.25" customHeight="1" x14ac:dyDescent="0.2">
      <c r="A40" s="78">
        <v>18</v>
      </c>
      <c r="B40" s="79">
        <v>23</v>
      </c>
      <c r="C40" s="79">
        <v>10105272060</v>
      </c>
      <c r="D40" s="77" t="s">
        <v>110</v>
      </c>
      <c r="E40" s="86" t="s">
        <v>111</v>
      </c>
      <c r="F40" s="86" t="s">
        <v>62</v>
      </c>
      <c r="G40" s="86" t="s">
        <v>81</v>
      </c>
      <c r="H40" s="88">
        <v>9.420138888888889E-2</v>
      </c>
      <c r="I40" s="72">
        <f t="shared" si="2"/>
        <v>3.9814814814814747E-3</v>
      </c>
      <c r="J40" s="40">
        <f t="shared" si="0"/>
        <v>35.385182454847033</v>
      </c>
      <c r="K40" s="42"/>
      <c r="L40" s="65"/>
    </row>
    <row r="41" spans="1:12" ht="20.25" customHeight="1" x14ac:dyDescent="0.2">
      <c r="A41" s="78">
        <v>19</v>
      </c>
      <c r="B41" s="79">
        <v>25</v>
      </c>
      <c r="C41" s="79">
        <v>10104925082</v>
      </c>
      <c r="D41" s="77" t="s">
        <v>112</v>
      </c>
      <c r="E41" s="86" t="s">
        <v>113</v>
      </c>
      <c r="F41" s="86" t="s">
        <v>62</v>
      </c>
      <c r="G41" s="86" t="s">
        <v>86</v>
      </c>
      <c r="H41" s="88">
        <v>9.5833333333333326E-2</v>
      </c>
      <c r="I41" s="72">
        <f t="shared" si="2"/>
        <v>5.6134259259259106E-3</v>
      </c>
      <c r="J41" s="40">
        <f t="shared" si="0"/>
        <v>34.782608695652172</v>
      </c>
      <c r="K41" s="42"/>
      <c r="L41" s="65"/>
    </row>
    <row r="42" spans="1:12" ht="20.25" customHeight="1" x14ac:dyDescent="0.2">
      <c r="A42" s="78">
        <v>20</v>
      </c>
      <c r="B42" s="79">
        <v>11</v>
      </c>
      <c r="C42" s="79">
        <v>10131546936</v>
      </c>
      <c r="D42" s="77" t="s">
        <v>114</v>
      </c>
      <c r="E42" s="86" t="s">
        <v>115</v>
      </c>
      <c r="F42" s="86" t="s">
        <v>62</v>
      </c>
      <c r="G42" s="86" t="s">
        <v>97</v>
      </c>
      <c r="H42" s="88">
        <v>9.8773148148148152E-2</v>
      </c>
      <c r="I42" s="72">
        <f t="shared" ref="I42:I51" si="3">H42-$H$23</f>
        <v>8.5532407407407363E-3</v>
      </c>
      <c r="J42" s="40">
        <f t="shared" ref="J42:J51" si="4">IFERROR($J$19*3600/(HOUR(H42)*3600+MINUTE(H42)*60+SECOND(H42)),"")</f>
        <v>33.74736348722756</v>
      </c>
      <c r="K42" s="42"/>
      <c r="L42" s="65"/>
    </row>
    <row r="43" spans="1:12" ht="20.25" customHeight="1" x14ac:dyDescent="0.2">
      <c r="A43" s="78">
        <v>21</v>
      </c>
      <c r="B43" s="79">
        <v>27</v>
      </c>
      <c r="C43" s="79">
        <v>10083942972</v>
      </c>
      <c r="D43" s="77" t="s">
        <v>116</v>
      </c>
      <c r="E43" s="86" t="s">
        <v>117</v>
      </c>
      <c r="F43" s="86" t="s">
        <v>62</v>
      </c>
      <c r="G43" s="86" t="s">
        <v>86</v>
      </c>
      <c r="H43" s="88">
        <v>9.9097222222222225E-2</v>
      </c>
      <c r="I43" s="72">
        <f t="shared" si="3"/>
        <v>8.8773148148148101E-3</v>
      </c>
      <c r="J43" s="40">
        <f t="shared" si="4"/>
        <v>33.637000700770848</v>
      </c>
      <c r="K43" s="42"/>
      <c r="L43" s="65"/>
    </row>
    <row r="44" spans="1:12" ht="20.25" customHeight="1" x14ac:dyDescent="0.2">
      <c r="A44" s="78">
        <v>22</v>
      </c>
      <c r="B44" s="79">
        <v>4</v>
      </c>
      <c r="C44" s="79">
        <v>10141016156</v>
      </c>
      <c r="D44" s="77" t="s">
        <v>63</v>
      </c>
      <c r="E44" s="86" t="s">
        <v>64</v>
      </c>
      <c r="F44" s="86" t="s">
        <v>42</v>
      </c>
      <c r="G44" s="86" t="s">
        <v>53</v>
      </c>
      <c r="H44" s="88">
        <v>0.10219907407407408</v>
      </c>
      <c r="I44" s="72">
        <f t="shared" si="3"/>
        <v>1.1979166666666666E-2</v>
      </c>
      <c r="J44" s="40">
        <f t="shared" si="4"/>
        <v>32.616081540203851</v>
      </c>
      <c r="K44" s="42"/>
      <c r="L44" s="65"/>
    </row>
    <row r="45" spans="1:12" ht="20.25" customHeight="1" x14ac:dyDescent="0.2">
      <c r="A45" s="78">
        <v>23</v>
      </c>
      <c r="B45" s="79">
        <v>14</v>
      </c>
      <c r="C45" s="79">
        <v>10130809433</v>
      </c>
      <c r="D45" s="77" t="s">
        <v>118</v>
      </c>
      <c r="E45" s="86" t="s">
        <v>119</v>
      </c>
      <c r="F45" s="86" t="s">
        <v>62</v>
      </c>
      <c r="G45" s="86" t="s">
        <v>97</v>
      </c>
      <c r="H45" s="88">
        <v>0.10260416666666666</v>
      </c>
      <c r="I45" s="72">
        <f t="shared" si="3"/>
        <v>1.2384259259259248E-2</v>
      </c>
      <c r="J45" s="40">
        <f t="shared" si="4"/>
        <v>32.487309644670049</v>
      </c>
      <c r="K45" s="42"/>
      <c r="L45" s="65"/>
    </row>
    <row r="46" spans="1:12" ht="20.25" customHeight="1" x14ac:dyDescent="0.2">
      <c r="A46" s="78">
        <v>24</v>
      </c>
      <c r="B46" s="79">
        <v>15</v>
      </c>
      <c r="C46" s="79">
        <v>10128927734</v>
      </c>
      <c r="D46" s="77" t="s">
        <v>120</v>
      </c>
      <c r="E46" s="86" t="s">
        <v>121</v>
      </c>
      <c r="F46" s="86" t="s">
        <v>62</v>
      </c>
      <c r="G46" s="86" t="s">
        <v>97</v>
      </c>
      <c r="H46" s="88">
        <v>0.10260416666666666</v>
      </c>
      <c r="I46" s="72">
        <f t="shared" si="3"/>
        <v>1.2384259259259248E-2</v>
      </c>
      <c r="J46" s="40">
        <f t="shared" si="4"/>
        <v>32.487309644670049</v>
      </c>
      <c r="K46" s="42"/>
      <c r="L46" s="65"/>
    </row>
    <row r="47" spans="1:12" ht="20.25" customHeight="1" x14ac:dyDescent="0.2">
      <c r="A47" s="78">
        <v>25</v>
      </c>
      <c r="B47" s="79">
        <v>17</v>
      </c>
      <c r="C47" s="79">
        <v>10081050251</v>
      </c>
      <c r="D47" s="77" t="s">
        <v>122</v>
      </c>
      <c r="E47" s="86" t="s">
        <v>123</v>
      </c>
      <c r="F47" s="86" t="s">
        <v>62</v>
      </c>
      <c r="G47" s="86" t="s">
        <v>124</v>
      </c>
      <c r="H47" s="88">
        <v>0.10354166666666666</v>
      </c>
      <c r="I47" s="72">
        <f t="shared" si="3"/>
        <v>1.3321759259259242E-2</v>
      </c>
      <c r="J47" s="40">
        <f t="shared" si="4"/>
        <v>32.193158953722332</v>
      </c>
      <c r="K47" s="42"/>
      <c r="L47" s="65"/>
    </row>
    <row r="48" spans="1:12" ht="20.25" customHeight="1" x14ac:dyDescent="0.2">
      <c r="A48" s="78">
        <v>26</v>
      </c>
      <c r="B48" s="79">
        <v>9</v>
      </c>
      <c r="C48" s="79">
        <v>10126123929</v>
      </c>
      <c r="D48" s="77" t="s">
        <v>134</v>
      </c>
      <c r="E48" s="86" t="s">
        <v>125</v>
      </c>
      <c r="F48" s="86" t="s">
        <v>32</v>
      </c>
      <c r="G48" s="86" t="s">
        <v>135</v>
      </c>
      <c r="H48" s="88">
        <v>0.10423611111111113</v>
      </c>
      <c r="I48" s="72">
        <f t="shared" si="3"/>
        <v>1.4016203703703711E-2</v>
      </c>
      <c r="J48" s="40">
        <f t="shared" si="4"/>
        <v>31.978680879413723</v>
      </c>
      <c r="K48" s="42"/>
      <c r="L48" s="65"/>
    </row>
    <row r="49" spans="1:13" ht="20.25" customHeight="1" x14ac:dyDescent="0.2">
      <c r="A49" s="78">
        <v>27</v>
      </c>
      <c r="B49" s="79">
        <v>18</v>
      </c>
      <c r="C49" s="79">
        <v>10114988632</v>
      </c>
      <c r="D49" s="77" t="s">
        <v>126</v>
      </c>
      <c r="E49" s="86" t="s">
        <v>127</v>
      </c>
      <c r="F49" s="86" t="s">
        <v>62</v>
      </c>
      <c r="G49" s="86" t="s">
        <v>124</v>
      </c>
      <c r="H49" s="88">
        <v>0.10451388888888889</v>
      </c>
      <c r="I49" s="72">
        <f t="shared" si="3"/>
        <v>1.4293981481481477E-2</v>
      </c>
      <c r="J49" s="40">
        <f t="shared" si="4"/>
        <v>31.893687707641195</v>
      </c>
      <c r="K49" s="42"/>
      <c r="L49" s="65"/>
    </row>
    <row r="50" spans="1:13" ht="20.25" customHeight="1" x14ac:dyDescent="0.2">
      <c r="A50" s="78">
        <v>28</v>
      </c>
      <c r="B50" s="79">
        <v>20</v>
      </c>
      <c r="C50" s="79">
        <v>10089250791</v>
      </c>
      <c r="D50" s="77" t="s">
        <v>128</v>
      </c>
      <c r="E50" s="86" t="s">
        <v>129</v>
      </c>
      <c r="F50" s="86" t="s">
        <v>62</v>
      </c>
      <c r="G50" s="86" t="s">
        <v>124</v>
      </c>
      <c r="H50" s="88">
        <v>0.10508101851851852</v>
      </c>
      <c r="I50" s="72">
        <f t="shared" si="3"/>
        <v>1.4861111111111103E-2</v>
      </c>
      <c r="J50" s="40">
        <f t="shared" si="4"/>
        <v>31.721555237360942</v>
      </c>
      <c r="K50" s="42"/>
      <c r="L50" s="65"/>
    </row>
    <row r="51" spans="1:13" ht="20.25" customHeight="1" x14ac:dyDescent="0.2">
      <c r="A51" s="78">
        <v>29</v>
      </c>
      <c r="B51" s="79">
        <v>19</v>
      </c>
      <c r="C51" s="79">
        <v>10084014512</v>
      </c>
      <c r="D51" s="77" t="s">
        <v>130</v>
      </c>
      <c r="E51" s="86" t="s">
        <v>131</v>
      </c>
      <c r="F51" s="86" t="s">
        <v>62</v>
      </c>
      <c r="G51" s="86" t="s">
        <v>124</v>
      </c>
      <c r="H51" s="88">
        <v>0.10508101851851852</v>
      </c>
      <c r="I51" s="72">
        <f t="shared" si="3"/>
        <v>1.4861111111111103E-2</v>
      </c>
      <c r="J51" s="40">
        <f t="shared" si="4"/>
        <v>31.721555237360942</v>
      </c>
      <c r="K51" s="42"/>
      <c r="L51" s="65"/>
    </row>
    <row r="52" spans="1:13" ht="20.25" customHeight="1" thickBot="1" x14ac:dyDescent="0.25">
      <c r="A52" s="80" t="s">
        <v>40</v>
      </c>
      <c r="B52" s="87">
        <v>3</v>
      </c>
      <c r="C52" s="87">
        <v>10104924678</v>
      </c>
      <c r="D52" s="81" t="s">
        <v>132</v>
      </c>
      <c r="E52" s="87" t="s">
        <v>133</v>
      </c>
      <c r="F52" s="87" t="s">
        <v>62</v>
      </c>
      <c r="G52" s="87" t="s">
        <v>53</v>
      </c>
      <c r="H52" s="89"/>
      <c r="I52" s="82"/>
      <c r="J52" s="83" t="str">
        <f t="shared" si="0"/>
        <v/>
      </c>
      <c r="K52" s="84"/>
      <c r="L52" s="85"/>
    </row>
    <row r="53" spans="1:13" ht="8.25" customHeight="1" thickTop="1" thickBot="1" x14ac:dyDescent="0.25">
      <c r="A53" s="22"/>
      <c r="B53" s="23"/>
      <c r="C53" s="23"/>
      <c r="D53" s="24"/>
      <c r="E53" s="25"/>
      <c r="F53" s="26"/>
      <c r="G53" s="25"/>
      <c r="H53" s="25"/>
      <c r="I53" s="27"/>
      <c r="J53" s="27"/>
      <c r="K53" s="27"/>
      <c r="L53" s="27"/>
    </row>
    <row r="54" spans="1:13" ht="15.75" thickTop="1" x14ac:dyDescent="0.2">
      <c r="A54" s="103" t="s">
        <v>4</v>
      </c>
      <c r="B54" s="104"/>
      <c r="C54" s="104"/>
      <c r="D54" s="104"/>
      <c r="E54" s="43"/>
      <c r="F54" s="43"/>
      <c r="G54" s="105" t="s">
        <v>5</v>
      </c>
      <c r="H54" s="105"/>
      <c r="I54" s="105"/>
      <c r="J54" s="105"/>
      <c r="K54" s="105"/>
      <c r="L54" s="106"/>
    </row>
    <row r="55" spans="1:13" ht="13.5" customHeight="1" x14ac:dyDescent="0.2">
      <c r="A55" s="49" t="s">
        <v>74</v>
      </c>
      <c r="B55" s="32"/>
      <c r="C55" s="44"/>
      <c r="D55" s="45"/>
      <c r="E55" s="4"/>
      <c r="F55" s="4"/>
      <c r="G55" s="28" t="s">
        <v>30</v>
      </c>
      <c r="H55" s="36">
        <v>8</v>
      </c>
      <c r="K55" s="37" t="s">
        <v>28</v>
      </c>
      <c r="L55" s="38">
        <f>COUNTIF(F23:F52,"ЗМС")</f>
        <v>0</v>
      </c>
      <c r="M55" s="29"/>
    </row>
    <row r="56" spans="1:13" ht="13.5" customHeight="1" x14ac:dyDescent="0.2">
      <c r="A56" s="49" t="s">
        <v>75</v>
      </c>
      <c r="B56" s="32"/>
      <c r="C56" s="46"/>
      <c r="D56" s="45"/>
      <c r="E56" s="66"/>
      <c r="F56" s="66"/>
      <c r="G56" s="28" t="s">
        <v>23</v>
      </c>
      <c r="H56" s="36">
        <f>H57+H62</f>
        <v>30</v>
      </c>
      <c r="K56" s="37" t="s">
        <v>19</v>
      </c>
      <c r="L56" s="38">
        <f>COUNTIF(F23:F52,"МСМК")</f>
        <v>0</v>
      </c>
      <c r="M56" s="29"/>
    </row>
    <row r="57" spans="1:13" ht="13.5" customHeight="1" x14ac:dyDescent="0.2">
      <c r="A57" s="49" t="s">
        <v>76</v>
      </c>
      <c r="B57" s="32"/>
      <c r="C57" s="16"/>
      <c r="D57" s="45"/>
      <c r="E57" s="66"/>
      <c r="F57" s="66"/>
      <c r="G57" s="28" t="s">
        <v>24</v>
      </c>
      <c r="H57" s="36">
        <f>H58+H59+H60+H61</f>
        <v>30</v>
      </c>
      <c r="K57" s="37" t="s">
        <v>21</v>
      </c>
      <c r="L57" s="38">
        <f>COUNTIF(F23:F52,"МС")</f>
        <v>0</v>
      </c>
      <c r="M57" s="29"/>
    </row>
    <row r="58" spans="1:13" ht="13.5" customHeight="1" x14ac:dyDescent="0.2">
      <c r="A58" s="49" t="s">
        <v>48</v>
      </c>
      <c r="B58" s="32"/>
      <c r="C58" s="16"/>
      <c r="D58" s="45"/>
      <c r="E58" s="66"/>
      <c r="F58" s="66"/>
      <c r="G58" s="28" t="s">
        <v>25</v>
      </c>
      <c r="H58" s="36">
        <f>COUNT(A23:A52)</f>
        <v>29</v>
      </c>
      <c r="K58" s="39" t="s">
        <v>29</v>
      </c>
      <c r="L58" s="38">
        <f>COUNTIF(F23:F52,"КМС")</f>
        <v>23</v>
      </c>
      <c r="M58" s="29"/>
    </row>
    <row r="59" spans="1:13" ht="13.5" customHeight="1" x14ac:dyDescent="0.2">
      <c r="A59" s="47"/>
      <c r="B59" s="32"/>
      <c r="C59" s="16"/>
      <c r="D59" s="45"/>
      <c r="E59" s="66"/>
      <c r="F59" s="66"/>
      <c r="G59" s="28" t="s">
        <v>36</v>
      </c>
      <c r="H59" s="36">
        <f>COUNTIF(A23:A52,"ЛИМ")</f>
        <v>0</v>
      </c>
      <c r="K59" s="39" t="s">
        <v>32</v>
      </c>
      <c r="L59" s="38">
        <f>COUNTIF(F23:F52,"1 СР")</f>
        <v>6</v>
      </c>
      <c r="M59" s="29"/>
    </row>
    <row r="60" spans="1:13" ht="13.5" customHeight="1" x14ac:dyDescent="0.2">
      <c r="A60" s="48"/>
      <c r="B60" s="18"/>
      <c r="C60" s="18"/>
      <c r="D60" s="45"/>
      <c r="E60" s="66"/>
      <c r="F60" s="66"/>
      <c r="G60" s="28" t="s">
        <v>26</v>
      </c>
      <c r="H60" s="36">
        <f>COUNTIF(A23:A52,"НФ")</f>
        <v>1</v>
      </c>
      <c r="K60" s="39" t="s">
        <v>42</v>
      </c>
      <c r="L60" s="38">
        <f>COUNTIF(F23:F52,"2 СР")</f>
        <v>1</v>
      </c>
      <c r="M60" s="29"/>
    </row>
    <row r="61" spans="1:13" ht="13.5" customHeight="1" x14ac:dyDescent="0.2">
      <c r="A61" s="31"/>
      <c r="B61" s="32"/>
      <c r="C61" s="32"/>
      <c r="D61" s="45"/>
      <c r="E61" s="66"/>
      <c r="F61" s="66"/>
      <c r="G61" s="28" t="s">
        <v>34</v>
      </c>
      <c r="H61" s="36">
        <f>COUNTIF(A23:A52,"ДСКВ")</f>
        <v>0</v>
      </c>
      <c r="K61" s="39" t="s">
        <v>43</v>
      </c>
      <c r="L61" s="38">
        <f>COUNTIF(F23:F52,"3 СР")</f>
        <v>0</v>
      </c>
      <c r="M61" s="29"/>
    </row>
    <row r="62" spans="1:13" ht="13.5" customHeight="1" x14ac:dyDescent="0.2">
      <c r="A62" s="31"/>
      <c r="B62" s="32"/>
      <c r="C62" s="32"/>
      <c r="D62" s="45"/>
      <c r="E62" s="66"/>
      <c r="F62" s="66"/>
      <c r="G62" s="28" t="s">
        <v>27</v>
      </c>
      <c r="H62" s="36">
        <f>COUNTIF(A23:A52,"НС")</f>
        <v>0</v>
      </c>
      <c r="K62" s="28"/>
      <c r="L62" s="30"/>
      <c r="M62" s="29"/>
    </row>
    <row r="63" spans="1:13" ht="5.25" customHeight="1" x14ac:dyDescent="0.2">
      <c r="A63" s="31"/>
      <c r="B63" s="32"/>
      <c r="C63" s="32"/>
      <c r="D63" s="32"/>
      <c r="E63" s="32"/>
      <c r="F63" s="32"/>
      <c r="G63" s="18"/>
      <c r="H63" s="18"/>
      <c r="I63" s="33"/>
      <c r="J63" s="18"/>
      <c r="K63" s="18"/>
      <c r="L63" s="67"/>
      <c r="M63" s="29"/>
    </row>
    <row r="64" spans="1:13" ht="15.75" x14ac:dyDescent="0.2">
      <c r="A64" s="107" t="s">
        <v>2</v>
      </c>
      <c r="B64" s="108"/>
      <c r="C64" s="108"/>
      <c r="D64" s="108" t="s">
        <v>10</v>
      </c>
      <c r="E64" s="108"/>
      <c r="F64" s="108"/>
      <c r="G64" s="108" t="s">
        <v>3</v>
      </c>
      <c r="H64" s="108"/>
      <c r="I64" s="108" t="s">
        <v>41</v>
      </c>
      <c r="J64" s="108"/>
      <c r="K64" s="108"/>
      <c r="L64" s="109"/>
    </row>
    <row r="65" spans="1:12" x14ac:dyDescent="0.2">
      <c r="A65" s="100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2"/>
    </row>
    <row r="66" spans="1:12" x14ac:dyDescent="0.2">
      <c r="A66" s="73"/>
      <c r="D66" s="35"/>
      <c r="E66" s="35"/>
      <c r="F66" s="35"/>
      <c r="G66" s="35"/>
      <c r="H66" s="35"/>
      <c r="I66" s="35"/>
      <c r="J66" s="35"/>
      <c r="K66" s="35"/>
      <c r="L66" s="74"/>
    </row>
    <row r="67" spans="1:12" x14ac:dyDescent="0.2">
      <c r="A67" s="73"/>
      <c r="D67" s="35"/>
      <c r="E67" s="35"/>
      <c r="F67" s="35"/>
      <c r="G67" s="35"/>
      <c r="H67" s="35"/>
      <c r="I67" s="35"/>
      <c r="J67" s="35"/>
      <c r="K67" s="35"/>
      <c r="L67" s="74"/>
    </row>
    <row r="68" spans="1:12" x14ac:dyDescent="0.2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2"/>
    </row>
    <row r="69" spans="1:12" x14ac:dyDescent="0.2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2"/>
    </row>
    <row r="70" spans="1:12" s="90" customFormat="1" thickBot="1" x14ac:dyDescent="0.25">
      <c r="A70" s="97"/>
      <c r="B70" s="98"/>
      <c r="C70" s="98"/>
      <c r="D70" s="98" t="str">
        <f>G17</f>
        <v>Мухамадеева Н.С. (1К, Республика Башкортостан)</v>
      </c>
      <c r="E70" s="98"/>
      <c r="F70" s="98"/>
      <c r="G70" s="98" t="str">
        <f>G18</f>
        <v>Мухамадеев Р.Р. (1К, Республика Башкортостан)</v>
      </c>
      <c r="H70" s="98"/>
      <c r="I70" s="98" t="str">
        <f>G19</f>
        <v xml:space="preserve"> Завьялов П.И. (ВК, Ульяновская область)</v>
      </c>
      <c r="J70" s="98"/>
      <c r="K70" s="98"/>
      <c r="L70" s="99"/>
    </row>
    <row r="71" spans="1:12" ht="13.5" thickTop="1" x14ac:dyDescent="0.2"/>
  </sheetData>
  <sheetProtection formatCells="0" formatColumns="0" formatRows="0" sort="0" autoFilter="0" pivotTables="0"/>
  <mergeCells count="41">
    <mergeCell ref="A15:G15"/>
    <mergeCell ref="H15:L15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54:D54"/>
    <mergeCell ref="G54:L54"/>
    <mergeCell ref="A64:C64"/>
    <mergeCell ref="D64:F64"/>
    <mergeCell ref="G64:H64"/>
    <mergeCell ref="I64:L64"/>
    <mergeCell ref="A70:C70"/>
    <mergeCell ref="D70:F70"/>
    <mergeCell ref="G70:H70"/>
    <mergeCell ref="I70:L70"/>
    <mergeCell ref="A65:E65"/>
    <mergeCell ref="F65:L65"/>
    <mergeCell ref="A68:E68"/>
    <mergeCell ref="F68:L68"/>
    <mergeCell ref="A69:E69"/>
    <mergeCell ref="F69:L69"/>
  </mergeCells>
  <conditionalFormatting sqref="B71:B1048576 B6:B53 B1:B3 B65:B69 B55:B63">
    <cfRule type="duplicateValues" dxfId="3" priority="2"/>
  </conditionalFormatting>
  <conditionalFormatting sqref="H23:H52 J23:L52">
    <cfRule type="cellIs" dxfId="2" priority="1" operator="equal">
      <formula>0</formula>
    </cfRule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B461-2873-48EC-B06E-5E38246522D9}">
  <sheetPr>
    <tabColor theme="3" tint="0.59999389629810485"/>
    <pageSetUpPr fitToPage="1"/>
  </sheetPr>
  <dimension ref="A1:M71"/>
  <sheetViews>
    <sheetView tabSelected="1" view="pageBreakPreview" topLeftCell="A20" zoomScaleNormal="100" zoomScaleSheetLayoutView="100" workbookViewId="0">
      <selection activeCell="D47" sqref="D47"/>
    </sheetView>
  </sheetViews>
  <sheetFormatPr defaultColWidth="9.140625" defaultRowHeight="12.75" x14ac:dyDescent="0.2"/>
  <cols>
    <col min="1" max="1" width="7" style="1" customWidth="1"/>
    <col min="2" max="2" width="7" style="35" customWidth="1"/>
    <col min="3" max="3" width="12.42578125" style="35" customWidth="1"/>
    <col min="4" max="4" width="21.28515625" style="1" customWidth="1"/>
    <col min="5" max="5" width="11.42578125" style="1" customWidth="1"/>
    <col min="6" max="6" width="8.42578125" style="1" customWidth="1"/>
    <col min="7" max="7" width="23" style="1" customWidth="1"/>
    <col min="8" max="8" width="15.5703125" style="1" customWidth="1"/>
    <col min="9" max="9" width="13" style="1" customWidth="1"/>
    <col min="10" max="10" width="9.85546875" style="1" bestFit="1" customWidth="1"/>
    <col min="11" max="11" width="12.85546875" style="1" customWidth="1"/>
    <col min="12" max="12" width="12" style="1" customWidth="1"/>
    <col min="13" max="14" width="11.7109375" style="1" bestFit="1" customWidth="1"/>
    <col min="15" max="16384" width="9.140625" style="1"/>
  </cols>
  <sheetData>
    <row r="1" spans="1:12" ht="21" customHeight="1" x14ac:dyDescent="0.2">
      <c r="A1" s="125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1" customHeight="1" x14ac:dyDescent="0.2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1" customHeight="1" x14ac:dyDescent="0.2">
      <c r="A3" s="125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21" customHeight="1" x14ac:dyDescent="0.2">
      <c r="A4" s="125" t="s">
        <v>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6.75" customHeight="1" x14ac:dyDescent="0.2"/>
    <row r="6" spans="1:12" s="2" customFormat="1" ht="23.25" customHeight="1" x14ac:dyDescent="0.2">
      <c r="A6" s="126" t="s">
        <v>57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s="2" customFormat="1" ht="18" customHeight="1" x14ac:dyDescent="0.2">
      <c r="A7" s="127" t="s">
        <v>15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s="2" customFormat="1" ht="4.5" customHeight="1" thickBo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ht="18" customHeight="1" thickTop="1" x14ac:dyDescent="0.2">
      <c r="A9" s="129" t="s">
        <v>37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12" ht="18" customHeight="1" x14ac:dyDescent="0.2">
      <c r="A10" s="132" t="s">
        <v>51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</row>
    <row r="11" spans="1:12" ht="19.5" customHeight="1" x14ac:dyDescent="0.2">
      <c r="A11" s="132" t="s">
        <v>66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4"/>
    </row>
    <row r="12" spans="1:12" ht="6" customHeight="1" x14ac:dyDescent="0.2">
      <c r="A12" s="135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36"/>
    </row>
    <row r="13" spans="1:12" ht="15.75" x14ac:dyDescent="0.2">
      <c r="A13" s="3" t="s">
        <v>69</v>
      </c>
      <c r="B13" s="4"/>
      <c r="C13" s="4"/>
      <c r="D13" s="5"/>
      <c r="E13" s="6"/>
      <c r="F13" s="6"/>
      <c r="G13" s="50" t="s">
        <v>54</v>
      </c>
      <c r="H13" s="50"/>
      <c r="I13" s="6"/>
      <c r="J13" s="6"/>
      <c r="K13" s="6"/>
      <c r="L13" s="7" t="s">
        <v>52</v>
      </c>
    </row>
    <row r="14" spans="1:12" ht="15.75" x14ac:dyDescent="0.2">
      <c r="A14" s="8" t="s">
        <v>136</v>
      </c>
      <c r="B14" s="9"/>
      <c r="C14" s="51"/>
      <c r="D14" s="34"/>
      <c r="E14" s="10"/>
      <c r="F14" s="10"/>
      <c r="G14" s="52" t="s">
        <v>138</v>
      </c>
      <c r="H14" s="52"/>
      <c r="I14" s="10"/>
      <c r="J14" s="10"/>
      <c r="K14" s="10"/>
      <c r="L14" s="11" t="s">
        <v>67</v>
      </c>
    </row>
    <row r="15" spans="1:12" ht="15" x14ac:dyDescent="0.2">
      <c r="A15" s="120" t="s">
        <v>9</v>
      </c>
      <c r="B15" s="121"/>
      <c r="C15" s="121"/>
      <c r="D15" s="121"/>
      <c r="E15" s="121"/>
      <c r="F15" s="121"/>
      <c r="G15" s="122"/>
      <c r="H15" s="123" t="s">
        <v>0</v>
      </c>
      <c r="I15" s="121"/>
      <c r="J15" s="121"/>
      <c r="K15" s="121"/>
      <c r="L15" s="124"/>
    </row>
    <row r="16" spans="1:12" ht="15" x14ac:dyDescent="0.2">
      <c r="A16" s="12" t="s">
        <v>16</v>
      </c>
      <c r="B16" s="13"/>
      <c r="C16" s="13"/>
      <c r="D16" s="14"/>
      <c r="E16" s="15"/>
      <c r="F16" s="14"/>
      <c r="G16" s="16"/>
      <c r="H16" s="55" t="s">
        <v>50</v>
      </c>
      <c r="I16" s="41"/>
      <c r="J16" s="17"/>
      <c r="K16" s="17"/>
      <c r="L16" s="56"/>
    </row>
    <row r="17" spans="1:12" ht="15" x14ac:dyDescent="0.2">
      <c r="A17" s="12" t="s">
        <v>17</v>
      </c>
      <c r="B17" s="13"/>
      <c r="C17" s="13"/>
      <c r="D17" s="16"/>
      <c r="F17" s="14"/>
      <c r="G17" s="53" t="s">
        <v>71</v>
      </c>
      <c r="H17" s="55" t="s">
        <v>38</v>
      </c>
      <c r="I17" s="41"/>
      <c r="J17" s="17"/>
      <c r="K17" s="17"/>
      <c r="L17" s="56"/>
    </row>
    <row r="18" spans="1:12" ht="15" x14ac:dyDescent="0.2">
      <c r="A18" s="12" t="s">
        <v>18</v>
      </c>
      <c r="B18" s="13"/>
      <c r="C18" s="13"/>
      <c r="D18" s="16"/>
      <c r="E18" s="16"/>
      <c r="F18" s="14"/>
      <c r="G18" s="54" t="s">
        <v>72</v>
      </c>
      <c r="H18" s="55" t="s">
        <v>31</v>
      </c>
      <c r="I18" s="41"/>
      <c r="J18" s="17"/>
      <c r="K18" s="17"/>
      <c r="L18" s="56"/>
    </row>
    <row r="19" spans="1:12" ht="15.75" thickBot="1" x14ac:dyDescent="0.25">
      <c r="A19" s="61" t="s">
        <v>14</v>
      </c>
      <c r="B19" s="62"/>
      <c r="C19" s="62"/>
      <c r="D19" s="58"/>
      <c r="E19" s="63"/>
      <c r="F19" s="58"/>
      <c r="G19" s="64" t="s">
        <v>73</v>
      </c>
      <c r="H19" s="57" t="s">
        <v>49</v>
      </c>
      <c r="I19" s="59"/>
      <c r="J19" s="68">
        <v>60</v>
      </c>
      <c r="K19" s="60"/>
      <c r="L19" s="69" t="s">
        <v>137</v>
      </c>
    </row>
    <row r="20" spans="1:12" ht="6.75" customHeight="1" thickTop="1" thickBot="1" x14ac:dyDescent="0.25">
      <c r="A20" s="20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6.5" customHeight="1" thickTop="1" x14ac:dyDescent="0.2">
      <c r="A21" s="112" t="s">
        <v>6</v>
      </c>
      <c r="B21" s="114" t="s">
        <v>11</v>
      </c>
      <c r="C21" s="114" t="s">
        <v>35</v>
      </c>
      <c r="D21" s="114" t="s">
        <v>1</v>
      </c>
      <c r="E21" s="114" t="s">
        <v>33</v>
      </c>
      <c r="F21" s="114" t="s">
        <v>8</v>
      </c>
      <c r="G21" s="114" t="s">
        <v>12</v>
      </c>
      <c r="H21" s="114" t="s">
        <v>7</v>
      </c>
      <c r="I21" s="116" t="s">
        <v>22</v>
      </c>
      <c r="J21" s="114" t="s">
        <v>20</v>
      </c>
      <c r="K21" s="118" t="s">
        <v>39</v>
      </c>
      <c r="L21" s="110" t="s">
        <v>13</v>
      </c>
    </row>
    <row r="22" spans="1:12" s="21" customFormat="1" ht="17.25" customHeight="1" x14ac:dyDescent="0.2">
      <c r="A22" s="113"/>
      <c r="B22" s="115"/>
      <c r="C22" s="115"/>
      <c r="D22" s="115"/>
      <c r="E22" s="115"/>
      <c r="F22" s="115"/>
      <c r="G22" s="115"/>
      <c r="H22" s="115"/>
      <c r="I22" s="117"/>
      <c r="J22" s="115"/>
      <c r="K22" s="119"/>
      <c r="L22" s="111"/>
    </row>
    <row r="23" spans="1:12" ht="20.25" customHeight="1" x14ac:dyDescent="0.2">
      <c r="A23" s="70">
        <v>1</v>
      </c>
      <c r="B23" s="93">
        <v>21</v>
      </c>
      <c r="C23" s="93">
        <v>10104034605</v>
      </c>
      <c r="D23" s="91" t="s">
        <v>89</v>
      </c>
      <c r="E23" s="93" t="s">
        <v>90</v>
      </c>
      <c r="F23" s="93" t="s">
        <v>29</v>
      </c>
      <c r="G23" s="91" t="s">
        <v>91</v>
      </c>
      <c r="H23" s="71">
        <v>7.2372685185185193E-2</v>
      </c>
      <c r="I23" s="71"/>
      <c r="J23" s="40">
        <f>IFERROR($J$19*3600/(HOUR(H23)*3600+MINUTE(H23)*60+SECOND(H23)),"")</f>
        <v>34.543419158803772</v>
      </c>
      <c r="K23" s="42"/>
      <c r="L23" s="65"/>
    </row>
    <row r="24" spans="1:12" ht="20.25" customHeight="1" x14ac:dyDescent="0.2">
      <c r="A24" s="70">
        <v>2</v>
      </c>
      <c r="B24" s="93">
        <v>16</v>
      </c>
      <c r="C24" s="93">
        <v>10116820720</v>
      </c>
      <c r="D24" s="91" t="s">
        <v>92</v>
      </c>
      <c r="E24" s="93" t="s">
        <v>93</v>
      </c>
      <c r="F24" s="93" t="s">
        <v>29</v>
      </c>
      <c r="G24" s="91" t="s">
        <v>94</v>
      </c>
      <c r="H24" s="71">
        <v>7.2372685185185193E-2</v>
      </c>
      <c r="I24" s="72">
        <f>H24-$H$23</f>
        <v>0</v>
      </c>
      <c r="J24" s="40">
        <f t="shared" ref="J24:J52" si="0">IFERROR($J$19*3600/(HOUR(H24)*3600+MINUTE(H24)*60+SECOND(H24)),"")</f>
        <v>34.543419158803772</v>
      </c>
      <c r="K24" s="42"/>
      <c r="L24" s="65"/>
    </row>
    <row r="25" spans="1:12" ht="20.25" customHeight="1" x14ac:dyDescent="0.2">
      <c r="A25" s="70">
        <v>3</v>
      </c>
      <c r="B25" s="93">
        <v>30</v>
      </c>
      <c r="C25" s="93">
        <v>10117846492</v>
      </c>
      <c r="D25" s="91" t="s">
        <v>102</v>
      </c>
      <c r="E25" s="93" t="s">
        <v>103</v>
      </c>
      <c r="F25" s="93" t="s">
        <v>29</v>
      </c>
      <c r="G25" s="91" t="s">
        <v>86</v>
      </c>
      <c r="H25" s="71">
        <v>7.2372685185185193E-2</v>
      </c>
      <c r="I25" s="72">
        <f>H25-$H$23</f>
        <v>0</v>
      </c>
      <c r="J25" s="40">
        <f t="shared" si="0"/>
        <v>34.543419158803772</v>
      </c>
      <c r="K25" s="42"/>
      <c r="L25" s="65"/>
    </row>
    <row r="26" spans="1:12" ht="20.25" customHeight="1" x14ac:dyDescent="0.2">
      <c r="A26" s="70">
        <v>4</v>
      </c>
      <c r="B26" s="93">
        <v>12</v>
      </c>
      <c r="C26" s="93">
        <v>10140309369</v>
      </c>
      <c r="D26" s="91" t="s">
        <v>98</v>
      </c>
      <c r="E26" s="93" t="s">
        <v>99</v>
      </c>
      <c r="F26" s="93" t="s">
        <v>29</v>
      </c>
      <c r="G26" s="91" t="s">
        <v>97</v>
      </c>
      <c r="H26" s="71">
        <v>7.2372685185185193E-2</v>
      </c>
      <c r="I26" s="72">
        <f t="shared" ref="I26:I35" si="1">H26-$H$23</f>
        <v>0</v>
      </c>
      <c r="J26" s="40">
        <f t="shared" si="0"/>
        <v>34.543419158803772</v>
      </c>
      <c r="K26" s="42"/>
      <c r="L26" s="65"/>
    </row>
    <row r="27" spans="1:12" ht="20.25" customHeight="1" x14ac:dyDescent="0.2">
      <c r="A27" s="70">
        <v>5</v>
      </c>
      <c r="B27" s="93">
        <v>3</v>
      </c>
      <c r="C27" s="93">
        <v>10104924678</v>
      </c>
      <c r="D27" s="91" t="s">
        <v>132</v>
      </c>
      <c r="E27" s="93" t="s">
        <v>133</v>
      </c>
      <c r="F27" s="93" t="s">
        <v>29</v>
      </c>
      <c r="G27" s="91" t="s">
        <v>53</v>
      </c>
      <c r="H27" s="71">
        <v>7.2372685185185193E-2</v>
      </c>
      <c r="I27" s="72">
        <f t="shared" si="1"/>
        <v>0</v>
      </c>
      <c r="J27" s="40">
        <f t="shared" si="0"/>
        <v>34.543419158803772</v>
      </c>
      <c r="K27" s="42"/>
      <c r="L27" s="65"/>
    </row>
    <row r="28" spans="1:12" ht="20.25" customHeight="1" x14ac:dyDescent="0.2">
      <c r="A28" s="70">
        <v>6</v>
      </c>
      <c r="B28" s="93">
        <v>24</v>
      </c>
      <c r="C28" s="93">
        <v>10084014613</v>
      </c>
      <c r="D28" s="91" t="s">
        <v>79</v>
      </c>
      <c r="E28" s="93" t="s">
        <v>80</v>
      </c>
      <c r="F28" s="93" t="s">
        <v>29</v>
      </c>
      <c r="G28" s="91" t="s">
        <v>81</v>
      </c>
      <c r="H28" s="71">
        <v>7.4120370370370378E-2</v>
      </c>
      <c r="I28" s="72">
        <f t="shared" si="1"/>
        <v>1.7476851851851855E-3</v>
      </c>
      <c r="J28" s="40">
        <f t="shared" si="0"/>
        <v>33.728919425359152</v>
      </c>
      <c r="K28" s="42"/>
      <c r="L28" s="65"/>
    </row>
    <row r="29" spans="1:12" ht="20.25" customHeight="1" x14ac:dyDescent="0.2">
      <c r="A29" s="70">
        <v>7</v>
      </c>
      <c r="B29" s="93">
        <v>26</v>
      </c>
      <c r="C29" s="93">
        <v>10104991972</v>
      </c>
      <c r="D29" s="91" t="s">
        <v>84</v>
      </c>
      <c r="E29" s="93" t="s">
        <v>85</v>
      </c>
      <c r="F29" s="93" t="s">
        <v>29</v>
      </c>
      <c r="G29" s="91" t="s">
        <v>86</v>
      </c>
      <c r="H29" s="71">
        <v>7.4120370370370378E-2</v>
      </c>
      <c r="I29" s="72">
        <f t="shared" si="1"/>
        <v>1.7476851851851855E-3</v>
      </c>
      <c r="J29" s="40">
        <f t="shared" si="0"/>
        <v>33.728919425359152</v>
      </c>
      <c r="K29" s="42"/>
      <c r="L29" s="65"/>
    </row>
    <row r="30" spans="1:12" ht="20.25" customHeight="1" x14ac:dyDescent="0.2">
      <c r="A30" s="70">
        <v>8</v>
      </c>
      <c r="B30" s="93">
        <v>10</v>
      </c>
      <c r="C30" s="93">
        <v>10131547845</v>
      </c>
      <c r="D30" s="91" t="s">
        <v>108</v>
      </c>
      <c r="E30" s="93" t="s">
        <v>109</v>
      </c>
      <c r="F30" s="93" t="s">
        <v>29</v>
      </c>
      <c r="G30" s="91" t="s">
        <v>97</v>
      </c>
      <c r="H30" s="71">
        <v>7.4120370370370378E-2</v>
      </c>
      <c r="I30" s="72">
        <f t="shared" si="1"/>
        <v>1.7476851851851855E-3</v>
      </c>
      <c r="J30" s="40">
        <f t="shared" si="0"/>
        <v>33.728919425359152</v>
      </c>
      <c r="K30" s="42"/>
      <c r="L30" s="65"/>
    </row>
    <row r="31" spans="1:12" ht="20.25" customHeight="1" x14ac:dyDescent="0.2">
      <c r="A31" s="70">
        <v>9</v>
      </c>
      <c r="B31" s="93">
        <v>29</v>
      </c>
      <c r="C31" s="93">
        <v>10091971138</v>
      </c>
      <c r="D31" s="91" t="s">
        <v>87</v>
      </c>
      <c r="E31" s="93" t="s">
        <v>88</v>
      </c>
      <c r="F31" s="93" t="s">
        <v>29</v>
      </c>
      <c r="G31" s="91" t="s">
        <v>86</v>
      </c>
      <c r="H31" s="71">
        <v>7.4120370370370378E-2</v>
      </c>
      <c r="I31" s="72">
        <f t="shared" si="1"/>
        <v>1.7476851851851855E-3</v>
      </c>
      <c r="J31" s="40">
        <f t="shared" si="0"/>
        <v>33.728919425359152</v>
      </c>
      <c r="K31" s="42"/>
      <c r="L31" s="65"/>
    </row>
    <row r="32" spans="1:12" ht="20.25" customHeight="1" x14ac:dyDescent="0.2">
      <c r="A32" s="70">
        <v>10</v>
      </c>
      <c r="B32" s="93">
        <v>5</v>
      </c>
      <c r="C32" s="93">
        <v>10133917170</v>
      </c>
      <c r="D32" s="91" t="s">
        <v>60</v>
      </c>
      <c r="E32" s="93" t="s">
        <v>61</v>
      </c>
      <c r="F32" s="93" t="s">
        <v>32</v>
      </c>
      <c r="G32" s="91" t="s">
        <v>53</v>
      </c>
      <c r="H32" s="71">
        <v>7.4386574074074077E-2</v>
      </c>
      <c r="I32" s="72">
        <f t="shared" si="1"/>
        <v>2.0138888888888845E-3</v>
      </c>
      <c r="J32" s="40">
        <f t="shared" si="0"/>
        <v>33.608215341527931</v>
      </c>
      <c r="K32" s="42"/>
      <c r="L32" s="65"/>
    </row>
    <row r="33" spans="1:12" ht="20.25" customHeight="1" x14ac:dyDescent="0.2">
      <c r="A33" s="70">
        <v>11</v>
      </c>
      <c r="B33" s="93">
        <v>1</v>
      </c>
      <c r="C33" s="93">
        <v>10114922853</v>
      </c>
      <c r="D33" s="91" t="s">
        <v>77</v>
      </c>
      <c r="E33" s="93" t="s">
        <v>78</v>
      </c>
      <c r="F33" s="93" t="s">
        <v>29</v>
      </c>
      <c r="G33" s="91" t="s">
        <v>53</v>
      </c>
      <c r="H33" s="71">
        <v>7.4756944444444445E-2</v>
      </c>
      <c r="I33" s="72">
        <f t="shared" si="1"/>
        <v>2.3842592592592526E-3</v>
      </c>
      <c r="J33" s="40">
        <f t="shared" si="0"/>
        <v>33.441709242916858</v>
      </c>
      <c r="K33" s="42"/>
      <c r="L33" s="65"/>
    </row>
    <row r="34" spans="1:12" ht="20.25" customHeight="1" x14ac:dyDescent="0.2">
      <c r="A34" s="70">
        <v>12</v>
      </c>
      <c r="B34" s="93">
        <v>8</v>
      </c>
      <c r="C34" s="93">
        <v>10096563278</v>
      </c>
      <c r="D34" s="91" t="s">
        <v>104</v>
      </c>
      <c r="E34" s="93" t="s">
        <v>105</v>
      </c>
      <c r="F34" s="93" t="s">
        <v>29</v>
      </c>
      <c r="G34" s="91" t="s">
        <v>135</v>
      </c>
      <c r="H34" s="71">
        <v>7.4756944444444445E-2</v>
      </c>
      <c r="I34" s="72">
        <f t="shared" si="1"/>
        <v>2.3842592592592526E-3</v>
      </c>
      <c r="J34" s="40">
        <f t="shared" si="0"/>
        <v>33.441709242916858</v>
      </c>
      <c r="K34" s="42"/>
      <c r="L34" s="65"/>
    </row>
    <row r="35" spans="1:12" ht="20.25" customHeight="1" x14ac:dyDescent="0.2">
      <c r="A35" s="70">
        <v>13</v>
      </c>
      <c r="B35" s="93">
        <v>7</v>
      </c>
      <c r="C35" s="93">
        <v>10133902824</v>
      </c>
      <c r="D35" s="91" t="s">
        <v>58</v>
      </c>
      <c r="E35" s="93" t="s">
        <v>59</v>
      </c>
      <c r="F35" s="93" t="s">
        <v>32</v>
      </c>
      <c r="G35" s="91" t="s">
        <v>53</v>
      </c>
      <c r="H35" s="71">
        <v>7.4756944444444445E-2</v>
      </c>
      <c r="I35" s="72">
        <f t="shared" si="1"/>
        <v>2.3842592592592526E-3</v>
      </c>
      <c r="J35" s="40">
        <f t="shared" si="0"/>
        <v>33.441709242916858</v>
      </c>
      <c r="K35" s="42"/>
      <c r="L35" s="65"/>
    </row>
    <row r="36" spans="1:12" ht="20.25" customHeight="1" x14ac:dyDescent="0.2">
      <c r="A36" s="70">
        <v>14</v>
      </c>
      <c r="B36" s="93">
        <v>6</v>
      </c>
      <c r="C36" s="93">
        <v>10129113246</v>
      </c>
      <c r="D36" s="91" t="s">
        <v>55</v>
      </c>
      <c r="E36" s="93" t="s">
        <v>56</v>
      </c>
      <c r="F36" s="93" t="s">
        <v>32</v>
      </c>
      <c r="G36" s="91" t="s">
        <v>53</v>
      </c>
      <c r="H36" s="71">
        <v>7.4756944444444445E-2</v>
      </c>
      <c r="I36" s="72">
        <f>H36-$H$23</f>
        <v>2.3842592592592526E-3</v>
      </c>
      <c r="J36" s="40">
        <f t="shared" si="0"/>
        <v>33.441709242916858</v>
      </c>
      <c r="K36" s="42"/>
      <c r="L36" s="65"/>
    </row>
    <row r="37" spans="1:12" ht="20.25" customHeight="1" x14ac:dyDescent="0.2">
      <c r="A37" s="70">
        <v>15</v>
      </c>
      <c r="B37" s="93">
        <v>2</v>
      </c>
      <c r="C37" s="93">
        <v>10104991871</v>
      </c>
      <c r="D37" s="91" t="s">
        <v>82</v>
      </c>
      <c r="E37" s="93" t="s">
        <v>83</v>
      </c>
      <c r="F37" s="93" t="s">
        <v>29</v>
      </c>
      <c r="G37" s="91" t="s">
        <v>53</v>
      </c>
      <c r="H37" s="71">
        <v>7.4756944444444445E-2</v>
      </c>
      <c r="I37" s="72">
        <f t="shared" ref="I37:I43" si="2">H37-$H$23</f>
        <v>2.3842592592592526E-3</v>
      </c>
      <c r="J37" s="40">
        <f t="shared" si="0"/>
        <v>33.441709242916858</v>
      </c>
      <c r="K37" s="42"/>
      <c r="L37" s="65"/>
    </row>
    <row r="38" spans="1:12" ht="20.25" customHeight="1" x14ac:dyDescent="0.2">
      <c r="A38" s="70">
        <v>16</v>
      </c>
      <c r="B38" s="93">
        <v>28</v>
      </c>
      <c r="C38" s="93">
        <v>10096408987</v>
      </c>
      <c r="D38" s="91" t="s">
        <v>106</v>
      </c>
      <c r="E38" s="93" t="s">
        <v>107</v>
      </c>
      <c r="F38" s="93" t="s">
        <v>29</v>
      </c>
      <c r="G38" s="91" t="s">
        <v>86</v>
      </c>
      <c r="H38" s="71">
        <v>7.4756944444444445E-2</v>
      </c>
      <c r="I38" s="72">
        <f t="shared" si="2"/>
        <v>2.3842592592592526E-3</v>
      </c>
      <c r="J38" s="40">
        <f t="shared" si="0"/>
        <v>33.441709242916858</v>
      </c>
      <c r="K38" s="42"/>
      <c r="L38" s="65"/>
    </row>
    <row r="39" spans="1:12" ht="20.25" customHeight="1" x14ac:dyDescent="0.2">
      <c r="A39" s="70">
        <v>17</v>
      </c>
      <c r="B39" s="93">
        <v>14</v>
      </c>
      <c r="C39" s="93">
        <v>10130809433</v>
      </c>
      <c r="D39" s="91" t="s">
        <v>118</v>
      </c>
      <c r="E39" s="93" t="s">
        <v>119</v>
      </c>
      <c r="F39" s="93" t="s">
        <v>29</v>
      </c>
      <c r="G39" s="91" t="s">
        <v>97</v>
      </c>
      <c r="H39" s="71">
        <v>7.4918981481481475E-2</v>
      </c>
      <c r="I39" s="72">
        <f t="shared" si="2"/>
        <v>2.5462962962962826E-3</v>
      </c>
      <c r="J39" s="40">
        <f t="shared" si="0"/>
        <v>33.369380503630467</v>
      </c>
      <c r="K39" s="42"/>
      <c r="L39" s="65"/>
    </row>
    <row r="40" spans="1:12" ht="20.25" customHeight="1" x14ac:dyDescent="0.2">
      <c r="A40" s="70">
        <v>18</v>
      </c>
      <c r="B40" s="93">
        <v>22</v>
      </c>
      <c r="C40" s="93">
        <v>10105272161</v>
      </c>
      <c r="D40" s="91" t="s">
        <v>100</v>
      </c>
      <c r="E40" s="93" t="s">
        <v>101</v>
      </c>
      <c r="F40" s="93" t="s">
        <v>32</v>
      </c>
      <c r="G40" s="91" t="s">
        <v>81</v>
      </c>
      <c r="H40" s="71">
        <v>7.4918981481481475E-2</v>
      </c>
      <c r="I40" s="72">
        <f t="shared" si="2"/>
        <v>2.5462962962962826E-3</v>
      </c>
      <c r="J40" s="40">
        <f t="shared" si="0"/>
        <v>33.369380503630467</v>
      </c>
      <c r="K40" s="42"/>
      <c r="L40" s="65"/>
    </row>
    <row r="41" spans="1:12" ht="20.25" customHeight="1" x14ac:dyDescent="0.2">
      <c r="A41" s="70">
        <v>19</v>
      </c>
      <c r="B41" s="93">
        <v>20</v>
      </c>
      <c r="C41" s="93">
        <v>10089250791</v>
      </c>
      <c r="D41" s="91" t="s">
        <v>128</v>
      </c>
      <c r="E41" s="93" t="s">
        <v>129</v>
      </c>
      <c r="F41" s="93" t="s">
        <v>29</v>
      </c>
      <c r="G41" s="91" t="s">
        <v>124</v>
      </c>
      <c r="H41" s="71">
        <v>7.4918981481481475E-2</v>
      </c>
      <c r="I41" s="72">
        <f t="shared" si="2"/>
        <v>2.5462962962962826E-3</v>
      </c>
      <c r="J41" s="40">
        <f t="shared" si="0"/>
        <v>33.369380503630467</v>
      </c>
      <c r="K41" s="42"/>
      <c r="L41" s="65"/>
    </row>
    <row r="42" spans="1:12" ht="20.25" customHeight="1" x14ac:dyDescent="0.2">
      <c r="A42" s="70">
        <v>20</v>
      </c>
      <c r="B42" s="93">
        <v>4</v>
      </c>
      <c r="C42" s="93">
        <v>10141016156</v>
      </c>
      <c r="D42" s="91" t="s">
        <v>63</v>
      </c>
      <c r="E42" s="93" t="s">
        <v>64</v>
      </c>
      <c r="F42" s="93" t="s">
        <v>42</v>
      </c>
      <c r="G42" s="91" t="s">
        <v>53</v>
      </c>
      <c r="H42" s="71">
        <v>7.4918981481481475E-2</v>
      </c>
      <c r="I42" s="72">
        <f t="shared" si="2"/>
        <v>2.5462962962962826E-3</v>
      </c>
      <c r="J42" s="40">
        <f t="shared" si="0"/>
        <v>33.369380503630467</v>
      </c>
      <c r="K42" s="42"/>
      <c r="L42" s="65"/>
    </row>
    <row r="43" spans="1:12" ht="20.25" customHeight="1" x14ac:dyDescent="0.2">
      <c r="A43" s="70">
        <v>21</v>
      </c>
      <c r="B43" s="93">
        <v>27</v>
      </c>
      <c r="C43" s="93">
        <v>10083942972</v>
      </c>
      <c r="D43" s="91" t="s">
        <v>116</v>
      </c>
      <c r="E43" s="93" t="s">
        <v>117</v>
      </c>
      <c r="F43" s="93" t="s">
        <v>29</v>
      </c>
      <c r="G43" s="91" t="s">
        <v>86</v>
      </c>
      <c r="H43" s="71">
        <v>7.7928240740740742E-2</v>
      </c>
      <c r="I43" s="72">
        <f t="shared" si="2"/>
        <v>5.5555555555555497E-3</v>
      </c>
      <c r="J43" s="40">
        <f t="shared" si="0"/>
        <v>32.080796079013815</v>
      </c>
      <c r="K43" s="42"/>
      <c r="L43" s="65"/>
    </row>
    <row r="44" spans="1:12" ht="20.25" customHeight="1" x14ac:dyDescent="0.2">
      <c r="A44" s="70" t="s">
        <v>40</v>
      </c>
      <c r="B44" s="93">
        <v>23</v>
      </c>
      <c r="C44" s="93">
        <v>10105272060</v>
      </c>
      <c r="D44" s="91" t="s">
        <v>110</v>
      </c>
      <c r="E44" s="93" t="s">
        <v>111</v>
      </c>
      <c r="F44" s="93" t="s">
        <v>29</v>
      </c>
      <c r="G44" s="91" t="s">
        <v>81</v>
      </c>
      <c r="H44" s="71"/>
      <c r="I44" s="72"/>
      <c r="J44" s="40" t="str">
        <f t="shared" si="0"/>
        <v/>
      </c>
      <c r="K44" s="42"/>
      <c r="L44" s="65"/>
    </row>
    <row r="45" spans="1:12" ht="20.25" customHeight="1" x14ac:dyDescent="0.2">
      <c r="A45" s="70" t="s">
        <v>40</v>
      </c>
      <c r="B45" s="93">
        <v>25</v>
      </c>
      <c r="C45" s="93">
        <v>10104925082</v>
      </c>
      <c r="D45" s="91" t="s">
        <v>112</v>
      </c>
      <c r="E45" s="93" t="s">
        <v>113</v>
      </c>
      <c r="F45" s="93" t="s">
        <v>29</v>
      </c>
      <c r="G45" s="91" t="s">
        <v>86</v>
      </c>
      <c r="H45" s="71"/>
      <c r="I45" s="72"/>
      <c r="J45" s="40" t="str">
        <f t="shared" si="0"/>
        <v/>
      </c>
      <c r="K45" s="42"/>
      <c r="L45" s="65"/>
    </row>
    <row r="46" spans="1:12" ht="20.25" customHeight="1" x14ac:dyDescent="0.2">
      <c r="A46" s="70" t="s">
        <v>40</v>
      </c>
      <c r="B46" s="93">
        <v>19</v>
      </c>
      <c r="C46" s="93">
        <v>10084014512</v>
      </c>
      <c r="D46" s="91" t="s">
        <v>130</v>
      </c>
      <c r="E46" s="93" t="s">
        <v>131</v>
      </c>
      <c r="F46" s="93" t="s">
        <v>29</v>
      </c>
      <c r="G46" s="91" t="s">
        <v>124</v>
      </c>
      <c r="H46" s="71"/>
      <c r="I46" s="72"/>
      <c r="J46" s="40" t="str">
        <f t="shared" si="0"/>
        <v/>
      </c>
      <c r="K46" s="42"/>
      <c r="L46" s="65"/>
    </row>
    <row r="47" spans="1:12" ht="20.25" customHeight="1" x14ac:dyDescent="0.2">
      <c r="A47" s="70" t="s">
        <v>40</v>
      </c>
      <c r="B47" s="93">
        <v>13</v>
      </c>
      <c r="C47" s="93">
        <v>10140222473</v>
      </c>
      <c r="D47" s="91" t="s">
        <v>95</v>
      </c>
      <c r="E47" s="93" t="s">
        <v>96</v>
      </c>
      <c r="F47" s="93" t="s">
        <v>32</v>
      </c>
      <c r="G47" s="91" t="s">
        <v>97</v>
      </c>
      <c r="H47" s="71"/>
      <c r="I47" s="72"/>
      <c r="J47" s="40" t="str">
        <f t="shared" si="0"/>
        <v/>
      </c>
      <c r="K47" s="42"/>
      <c r="L47" s="65"/>
    </row>
    <row r="48" spans="1:12" ht="20.25" customHeight="1" x14ac:dyDescent="0.2">
      <c r="A48" s="70" t="s">
        <v>40</v>
      </c>
      <c r="B48" s="93">
        <v>15</v>
      </c>
      <c r="C48" s="93">
        <v>10128927734</v>
      </c>
      <c r="D48" s="91" t="s">
        <v>120</v>
      </c>
      <c r="E48" s="93" t="s">
        <v>121</v>
      </c>
      <c r="F48" s="93" t="s">
        <v>29</v>
      </c>
      <c r="G48" s="91" t="s">
        <v>97</v>
      </c>
      <c r="H48" s="71"/>
      <c r="I48" s="72"/>
      <c r="J48" s="40" t="str">
        <f t="shared" si="0"/>
        <v/>
      </c>
      <c r="K48" s="42"/>
      <c r="L48" s="65"/>
    </row>
    <row r="49" spans="1:13" ht="20.25" customHeight="1" x14ac:dyDescent="0.2">
      <c r="A49" s="70" t="s">
        <v>40</v>
      </c>
      <c r="B49" s="93">
        <v>11</v>
      </c>
      <c r="C49" s="93">
        <v>10131546936</v>
      </c>
      <c r="D49" s="91" t="s">
        <v>114</v>
      </c>
      <c r="E49" s="93" t="s">
        <v>115</v>
      </c>
      <c r="F49" s="93" t="s">
        <v>29</v>
      </c>
      <c r="G49" s="91" t="s">
        <v>97</v>
      </c>
      <c r="H49" s="71"/>
      <c r="I49" s="72"/>
      <c r="J49" s="40" t="str">
        <f t="shared" si="0"/>
        <v/>
      </c>
      <c r="K49" s="42"/>
      <c r="L49" s="65"/>
    </row>
    <row r="50" spans="1:13" ht="20.25" customHeight="1" x14ac:dyDescent="0.2">
      <c r="A50" s="70" t="s">
        <v>40</v>
      </c>
      <c r="B50" s="93">
        <v>18</v>
      </c>
      <c r="C50" s="93">
        <v>10114988632</v>
      </c>
      <c r="D50" s="91" t="s">
        <v>126</v>
      </c>
      <c r="E50" s="93" t="s">
        <v>127</v>
      </c>
      <c r="F50" s="93" t="s">
        <v>29</v>
      </c>
      <c r="G50" s="91" t="s">
        <v>124</v>
      </c>
      <c r="H50" s="71"/>
      <c r="I50" s="72"/>
      <c r="J50" s="40" t="str">
        <f t="shared" si="0"/>
        <v/>
      </c>
      <c r="K50" s="42"/>
      <c r="L50" s="65"/>
    </row>
    <row r="51" spans="1:13" ht="20.25" customHeight="1" x14ac:dyDescent="0.2">
      <c r="A51" s="70" t="s">
        <v>40</v>
      </c>
      <c r="B51" s="93">
        <v>9</v>
      </c>
      <c r="C51" s="93">
        <v>10126123929</v>
      </c>
      <c r="D51" s="91" t="s">
        <v>134</v>
      </c>
      <c r="E51" s="93" t="s">
        <v>125</v>
      </c>
      <c r="F51" s="93" t="s">
        <v>32</v>
      </c>
      <c r="G51" s="91" t="s">
        <v>135</v>
      </c>
      <c r="H51" s="71"/>
      <c r="I51" s="72"/>
      <c r="J51" s="40" t="str">
        <f t="shared" si="0"/>
        <v/>
      </c>
      <c r="K51" s="42"/>
      <c r="L51" s="65"/>
    </row>
    <row r="52" spans="1:13" ht="20.25" customHeight="1" thickBot="1" x14ac:dyDescent="0.25">
      <c r="A52" s="94" t="s">
        <v>40</v>
      </c>
      <c r="B52" s="95">
        <v>17</v>
      </c>
      <c r="C52" s="95">
        <v>10081050251</v>
      </c>
      <c r="D52" s="92" t="s">
        <v>122</v>
      </c>
      <c r="E52" s="95" t="s">
        <v>123</v>
      </c>
      <c r="F52" s="95" t="s">
        <v>29</v>
      </c>
      <c r="G52" s="92" t="s">
        <v>124</v>
      </c>
      <c r="H52" s="96"/>
      <c r="I52" s="82"/>
      <c r="J52" s="83" t="str">
        <f t="shared" si="0"/>
        <v/>
      </c>
      <c r="K52" s="84"/>
      <c r="L52" s="85"/>
    </row>
    <row r="53" spans="1:13" ht="8.25" customHeight="1" thickTop="1" thickBot="1" x14ac:dyDescent="0.25">
      <c r="A53" s="22"/>
      <c r="B53" s="23"/>
      <c r="C53" s="23"/>
      <c r="D53" s="24"/>
      <c r="E53" s="25"/>
      <c r="F53" s="26"/>
      <c r="G53" s="25"/>
      <c r="H53" s="25"/>
      <c r="I53" s="27"/>
      <c r="J53" s="27"/>
      <c r="K53" s="27"/>
      <c r="L53" s="27"/>
    </row>
    <row r="54" spans="1:13" ht="15.75" thickTop="1" x14ac:dyDescent="0.2">
      <c r="A54" s="103" t="s">
        <v>4</v>
      </c>
      <c r="B54" s="104"/>
      <c r="C54" s="104"/>
      <c r="D54" s="104"/>
      <c r="E54" s="43"/>
      <c r="F54" s="43"/>
      <c r="G54" s="105" t="s">
        <v>5</v>
      </c>
      <c r="H54" s="105"/>
      <c r="I54" s="105"/>
      <c r="J54" s="105"/>
      <c r="K54" s="105"/>
      <c r="L54" s="106"/>
    </row>
    <row r="55" spans="1:13" ht="13.5" customHeight="1" x14ac:dyDescent="0.2">
      <c r="A55" s="49" t="s">
        <v>139</v>
      </c>
      <c r="B55" s="32"/>
      <c r="C55" s="44"/>
      <c r="D55" s="45"/>
      <c r="E55" s="4"/>
      <c r="F55" s="4"/>
      <c r="G55" s="28" t="s">
        <v>30</v>
      </c>
      <c r="H55" s="36">
        <v>7</v>
      </c>
      <c r="K55" s="37" t="s">
        <v>28</v>
      </c>
      <c r="L55" s="38">
        <f>COUNTIF(F23:F52,"ЗМС")</f>
        <v>0</v>
      </c>
      <c r="M55" s="29"/>
    </row>
    <row r="56" spans="1:13" ht="13.5" customHeight="1" x14ac:dyDescent="0.2">
      <c r="A56" s="49" t="s">
        <v>75</v>
      </c>
      <c r="B56" s="32"/>
      <c r="C56" s="46"/>
      <c r="D56" s="45"/>
      <c r="E56" s="66"/>
      <c r="F56" s="66"/>
      <c r="G56" s="28" t="s">
        <v>23</v>
      </c>
      <c r="H56" s="36">
        <f>H57+H62</f>
        <v>30</v>
      </c>
      <c r="K56" s="37" t="s">
        <v>19</v>
      </c>
      <c r="L56" s="38">
        <f>COUNTIF(F23:F52,"МСМК")</f>
        <v>0</v>
      </c>
      <c r="M56" s="29"/>
    </row>
    <row r="57" spans="1:13" ht="13.5" customHeight="1" x14ac:dyDescent="0.2">
      <c r="A57" s="49" t="s">
        <v>76</v>
      </c>
      <c r="B57" s="32"/>
      <c r="C57" s="16"/>
      <c r="D57" s="45"/>
      <c r="E57" s="66"/>
      <c r="F57" s="66"/>
      <c r="G57" s="28" t="s">
        <v>24</v>
      </c>
      <c r="H57" s="36">
        <f>H58+H59+H60+H61</f>
        <v>30</v>
      </c>
      <c r="K57" s="37" t="s">
        <v>21</v>
      </c>
      <c r="L57" s="38">
        <f>COUNTIF(F23:F52,"МС")</f>
        <v>0</v>
      </c>
      <c r="M57" s="29"/>
    </row>
    <row r="58" spans="1:13" ht="13.5" customHeight="1" x14ac:dyDescent="0.2">
      <c r="A58" s="49" t="s">
        <v>48</v>
      </c>
      <c r="B58" s="32"/>
      <c r="C58" s="16"/>
      <c r="D58" s="45"/>
      <c r="E58" s="66"/>
      <c r="F58" s="66"/>
      <c r="G58" s="28" t="s">
        <v>25</v>
      </c>
      <c r="H58" s="36">
        <f>COUNT(A23:A52)</f>
        <v>21</v>
      </c>
      <c r="K58" s="39" t="s">
        <v>29</v>
      </c>
      <c r="L58" s="38">
        <f>COUNTIF(F23:F52,"КМС")</f>
        <v>23</v>
      </c>
      <c r="M58" s="29"/>
    </row>
    <row r="59" spans="1:13" ht="13.5" customHeight="1" x14ac:dyDescent="0.2">
      <c r="A59" s="47"/>
      <c r="B59" s="32"/>
      <c r="C59" s="16"/>
      <c r="D59" s="45"/>
      <c r="E59" s="66"/>
      <c r="F59" s="66"/>
      <c r="G59" s="28" t="s">
        <v>36</v>
      </c>
      <c r="H59" s="36">
        <f>COUNTIF(A23:A52,"ЛИМ")</f>
        <v>0</v>
      </c>
      <c r="K59" s="39" t="s">
        <v>32</v>
      </c>
      <c r="L59" s="38">
        <f>COUNTIF(F23:F52,"1 СР")</f>
        <v>6</v>
      </c>
      <c r="M59" s="29"/>
    </row>
    <row r="60" spans="1:13" ht="13.5" customHeight="1" x14ac:dyDescent="0.2">
      <c r="A60" s="48"/>
      <c r="B60" s="18"/>
      <c r="C60" s="18"/>
      <c r="D60" s="45"/>
      <c r="E60" s="66"/>
      <c r="F60" s="66"/>
      <c r="G60" s="28" t="s">
        <v>26</v>
      </c>
      <c r="H60" s="36">
        <f>COUNTIF(A23:A52,"НФ")</f>
        <v>9</v>
      </c>
      <c r="K60" s="39" t="s">
        <v>42</v>
      </c>
      <c r="L60" s="38">
        <f>COUNTIF(F23:F52,"2 СР")</f>
        <v>1</v>
      </c>
      <c r="M60" s="29"/>
    </row>
    <row r="61" spans="1:13" ht="13.5" customHeight="1" x14ac:dyDescent="0.2">
      <c r="A61" s="31"/>
      <c r="B61" s="32"/>
      <c r="C61" s="32"/>
      <c r="D61" s="45"/>
      <c r="E61" s="66"/>
      <c r="F61" s="66"/>
      <c r="G61" s="28" t="s">
        <v>34</v>
      </c>
      <c r="H61" s="36">
        <f>COUNTIF(A23:A52,"ДСКВ")</f>
        <v>0</v>
      </c>
      <c r="K61" s="39" t="s">
        <v>43</v>
      </c>
      <c r="L61" s="38">
        <f>COUNTIF(F23:F52,"3 СР")</f>
        <v>0</v>
      </c>
      <c r="M61" s="29"/>
    </row>
    <row r="62" spans="1:13" ht="13.5" customHeight="1" x14ac:dyDescent="0.2">
      <c r="A62" s="31"/>
      <c r="B62" s="32"/>
      <c r="C62" s="32"/>
      <c r="D62" s="45"/>
      <c r="E62" s="66"/>
      <c r="F62" s="66"/>
      <c r="G62" s="28" t="s">
        <v>27</v>
      </c>
      <c r="H62" s="36">
        <f>COUNTIF(A23:A52,"НС")</f>
        <v>0</v>
      </c>
      <c r="K62" s="28"/>
      <c r="L62" s="30"/>
      <c r="M62" s="29"/>
    </row>
    <row r="63" spans="1:13" ht="5.25" customHeight="1" x14ac:dyDescent="0.2">
      <c r="A63" s="31"/>
      <c r="B63" s="32"/>
      <c r="C63" s="32"/>
      <c r="D63" s="32"/>
      <c r="E63" s="32"/>
      <c r="F63" s="32"/>
      <c r="G63" s="18"/>
      <c r="H63" s="18"/>
      <c r="I63" s="33"/>
      <c r="J63" s="18"/>
      <c r="K63" s="18"/>
      <c r="L63" s="67"/>
      <c r="M63" s="29"/>
    </row>
    <row r="64" spans="1:13" ht="15.75" x14ac:dyDescent="0.2">
      <c r="A64" s="107" t="s">
        <v>2</v>
      </c>
      <c r="B64" s="108"/>
      <c r="C64" s="108"/>
      <c r="D64" s="108" t="s">
        <v>10</v>
      </c>
      <c r="E64" s="108"/>
      <c r="F64" s="108"/>
      <c r="G64" s="108" t="s">
        <v>3</v>
      </c>
      <c r="H64" s="108"/>
      <c r="I64" s="108" t="s">
        <v>41</v>
      </c>
      <c r="J64" s="108"/>
      <c r="K64" s="108"/>
      <c r="L64" s="109"/>
    </row>
    <row r="65" spans="1:12" x14ac:dyDescent="0.2">
      <c r="A65" s="100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2"/>
    </row>
    <row r="66" spans="1:12" x14ac:dyDescent="0.2">
      <c r="A66" s="73"/>
      <c r="D66" s="35"/>
      <c r="E66" s="35"/>
      <c r="F66" s="35"/>
      <c r="G66" s="35"/>
      <c r="H66" s="35"/>
      <c r="I66" s="35"/>
      <c r="J66" s="35"/>
      <c r="K66" s="35"/>
      <c r="L66" s="74"/>
    </row>
    <row r="67" spans="1:12" x14ac:dyDescent="0.2">
      <c r="A67" s="73"/>
      <c r="D67" s="35"/>
      <c r="E67" s="35"/>
      <c r="F67" s="35"/>
      <c r="G67" s="35"/>
      <c r="H67" s="35"/>
      <c r="I67" s="35"/>
      <c r="J67" s="35"/>
      <c r="K67" s="35"/>
      <c r="L67" s="74"/>
    </row>
    <row r="68" spans="1:12" x14ac:dyDescent="0.2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2"/>
    </row>
    <row r="69" spans="1:12" x14ac:dyDescent="0.2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2"/>
    </row>
    <row r="70" spans="1:12" s="90" customFormat="1" thickBot="1" x14ac:dyDescent="0.25">
      <c r="A70" s="97"/>
      <c r="B70" s="98"/>
      <c r="C70" s="98"/>
      <c r="D70" s="98" t="str">
        <f>G17</f>
        <v>Мухамадеева Н.С. (1К, Республика Башкортостан)</v>
      </c>
      <c r="E70" s="98"/>
      <c r="F70" s="98"/>
      <c r="G70" s="98" t="str">
        <f>G18</f>
        <v>Мухамадеев Р.Р. (1К, Республика Башкортостан)</v>
      </c>
      <c r="H70" s="98"/>
      <c r="I70" s="98" t="str">
        <f>G19</f>
        <v xml:space="preserve"> Завьялов П.И. (ВК, Ульяновская область)</v>
      </c>
      <c r="J70" s="98"/>
      <c r="K70" s="98"/>
      <c r="L70" s="99"/>
    </row>
    <row r="71" spans="1:12" ht="13.5" thickTop="1" x14ac:dyDescent="0.2"/>
  </sheetData>
  <sheetProtection formatCells="0" formatColumns="0" formatRows="0" sort="0" autoFilter="0" pivotTables="0"/>
  <mergeCells count="41">
    <mergeCell ref="A15:G15"/>
    <mergeCell ref="H15:L15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54:D54"/>
    <mergeCell ref="G54:L54"/>
    <mergeCell ref="A64:C64"/>
    <mergeCell ref="D64:F64"/>
    <mergeCell ref="G64:H64"/>
    <mergeCell ref="I64:L64"/>
    <mergeCell ref="A70:C70"/>
    <mergeCell ref="D70:F70"/>
    <mergeCell ref="G70:H70"/>
    <mergeCell ref="I70:L70"/>
    <mergeCell ref="A65:E65"/>
    <mergeCell ref="F65:L65"/>
    <mergeCell ref="A68:E68"/>
    <mergeCell ref="F68:L68"/>
    <mergeCell ref="A69:E69"/>
    <mergeCell ref="F69:L69"/>
  </mergeCells>
  <conditionalFormatting sqref="B71:B1048576 B6:B53 B1:B3 B65:B69 B55:B63">
    <cfRule type="duplicateValues" dxfId="1" priority="2"/>
  </conditionalFormatting>
  <conditionalFormatting sqref="H23:H52 J23:L52">
    <cfRule type="cellIs" dxfId="0" priority="1" operator="equal">
      <formula>0</formula>
    </cfRule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Гр г. 07.07</vt:lpstr>
      <vt:lpstr>Гр г. 08.07</vt:lpstr>
      <vt:lpstr>'Гр г. 07.07'!Заголовки_для_печати</vt:lpstr>
      <vt:lpstr>'Гр г. 08.07'!Заголовки_для_печати</vt:lpstr>
      <vt:lpstr>'Гр г. 07.07'!Область_печати</vt:lpstr>
      <vt:lpstr>'Гр г. 08.07'!Область_печати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2022-04-17T13:42:06Z</cp:lastPrinted>
  <dcterms:created xsi:type="dcterms:W3CDTF">1996-10-08T23:32:33Z</dcterms:created>
  <dcterms:modified xsi:type="dcterms:W3CDTF">2023-07-14T10:13:19Z</dcterms:modified>
</cp:coreProperties>
</file>