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ookin/Downloads/08-07-2022_13-00-36/"/>
    </mc:Choice>
  </mc:AlternateContent>
  <xr:revisionPtr revIDLastSave="0" documentId="13_ncr:1_{F2A5F4DD-3A18-084D-A0DD-B7029F58EC01}" xr6:coauthVersionLast="47" xr6:coauthVersionMax="47" xr10:uidLastSave="{00000000-0000-0000-0000-000000000000}"/>
  <bookViews>
    <workbookView xWindow="1780" yWindow="1120" windowWidth="32260" windowHeight="20160" xr2:uid="{00000000-000D-0000-FFFF-FFFF00000000}"/>
  </bookViews>
  <sheets>
    <sheet name="КК с выбыванием" sheetId="7" r:id="rId1"/>
  </sheets>
  <definedNames>
    <definedName name="_xlnm.Print_Area" localSheetId="0">'КК с выбыванием'!$A$1:$L$118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8" i="7" l="1"/>
  <c r="J78" i="7"/>
  <c r="I79" i="7"/>
  <c r="J79" i="7"/>
  <c r="I80" i="7"/>
  <c r="J80" i="7"/>
  <c r="I81" i="7"/>
  <c r="J81" i="7"/>
  <c r="I82" i="7"/>
  <c r="J82" i="7"/>
  <c r="I83" i="7"/>
  <c r="J83" i="7"/>
  <c r="I84" i="7"/>
  <c r="J84" i="7"/>
  <c r="I85" i="7"/>
  <c r="J85" i="7"/>
  <c r="I86" i="7"/>
  <c r="J86" i="7"/>
  <c r="I87" i="7"/>
  <c r="J87" i="7"/>
  <c r="I88" i="7"/>
  <c r="J88" i="7"/>
  <c r="I89" i="7"/>
  <c r="J89" i="7"/>
  <c r="I90" i="7"/>
  <c r="J90" i="7"/>
  <c r="I91" i="7"/>
  <c r="J91" i="7"/>
  <c r="I92" i="7"/>
  <c r="J92" i="7"/>
  <c r="I93" i="7"/>
  <c r="J93" i="7"/>
  <c r="I94" i="7"/>
  <c r="J94" i="7"/>
  <c r="I95" i="7"/>
  <c r="J95" i="7"/>
  <c r="I96" i="7"/>
  <c r="J96" i="7"/>
  <c r="I97" i="7"/>
  <c r="J97" i="7"/>
  <c r="I98" i="7"/>
  <c r="J98" i="7"/>
  <c r="I99" i="7"/>
  <c r="J99" i="7"/>
  <c r="I100" i="7"/>
  <c r="J100" i="7"/>
  <c r="I101" i="7"/>
  <c r="J101" i="7"/>
  <c r="I102" i="7"/>
  <c r="J102" i="7"/>
  <c r="J22" i="7"/>
  <c r="I25" i="7" l="1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24" i="7"/>
  <c r="I23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23" i="7"/>
  <c r="J24" i="7"/>
  <c r="J25" i="7"/>
  <c r="J26" i="7"/>
  <c r="J27" i="7"/>
  <c r="J28" i="7"/>
  <c r="D118" i="7"/>
  <c r="G118" i="7"/>
  <c r="J118" i="7"/>
  <c r="H111" i="7"/>
  <c r="H110" i="7"/>
  <c r="H109" i="7"/>
  <c r="H108" i="7"/>
  <c r="L111" i="7"/>
  <c r="L110" i="7"/>
  <c r="L109" i="7"/>
  <c r="L108" i="7"/>
  <c r="L107" i="7"/>
  <c r="L105" i="7"/>
  <c r="L106" i="7"/>
  <c r="H107" i="7" l="1"/>
  <c r="H106" i="7" s="1"/>
</calcChain>
</file>

<file path=xl/sharedStrings.xml><?xml version="1.0" encoding="utf-8"?>
<sst xmlns="http://schemas.openxmlformats.org/spreadsheetml/2006/main" count="310" uniqueCount="166">
  <si>
    <t>МС</t>
  </si>
  <si>
    <t>КМС</t>
  </si>
  <si>
    <t>МИНИСТЕРСТВО ПО ФИЗИЧЕСКОЙ КУЛЬТУРЕ И СПОРТУ ЧЕЛЯБИНСКОЙ ОБЛАСТИ</t>
  </si>
  <si>
    <t>ФЕДЕРАЦИЯ ВЕЛОСИПЕДНОГО СПОРТА РОССИИ</t>
  </si>
  <si>
    <t>ФЕДЕРАЦИЯ ВЕЛОСИПЕДНОГО СПОРТА ЧЕЛЯБИНСКОЙ ОБЛАСТИ</t>
  </si>
  <si>
    <t>МИНИСТЕРСТВО СПОРТА РОССИЙСКОЙ ФЕДЕРАЦИИ</t>
  </si>
  <si>
    <t>Пермский край</t>
  </si>
  <si>
    <t>Москва</t>
  </si>
  <si>
    <t>Санкт-Петербург</t>
  </si>
  <si>
    <t>Чувашская Республика</t>
  </si>
  <si>
    <t>Самарская область</t>
  </si>
  <si>
    <t>Удмуртская Республика</t>
  </si>
  <si>
    <t>Республика Татарстан</t>
  </si>
  <si>
    <t>Московская область</t>
  </si>
  <si>
    <t>МСМК</t>
  </si>
  <si>
    <t>по велосипедному спорту</t>
  </si>
  <si>
    <t>ИТОГОВЫЙ ПРОТОКОЛ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</si>
  <si>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</si>
  <si>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</si>
  <si>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</si>
  <si>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</si>
  <si>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ГЛАВНЫЙ СЕКРЕТАРЬ:</t>
  </si>
  <si>
    <t>МЕСТО</t>
  </si>
  <si>
    <t>КОД UCI</t>
  </si>
  <si>
    <t>ТЕРРИТОРИАЛЬНАЯ ПРИНАДЛЕЖНОСТЬ</t>
  </si>
  <si>
    <t>ВЫПОЛНЕНИЕ НТУ ЕВСК</t>
  </si>
  <si>
    <t>ПРИМЕЧАНИЕ</t>
  </si>
  <si>
    <t>ПОГОДНЫЕ УСЛОВИЯ</t>
  </si>
  <si>
    <t>СТАТИСТИКА ГОНКИ</t>
  </si>
  <si>
    <t>ЗМС</t>
  </si>
  <si>
    <t>Заявлено</t>
  </si>
  <si>
    <t>Стартовало</t>
  </si>
  <si>
    <t>Финишировало</t>
  </si>
  <si>
    <t>Дисквалифицировано</t>
  </si>
  <si>
    <t>Н. стартовало</t>
  </si>
  <si>
    <t>ГЛАВНЫЙ СУДЬЯ</t>
  </si>
  <si>
    <t>ГЛАВНЫЙ СЕКРЕТАРЬ</t>
  </si>
  <si>
    <t>НАЗВАНИЕ ТРАССЫ / РЕГ. НОМЕР:</t>
  </si>
  <si>
    <t>МАКСИМАЛЬНЫЙ ПЕРЕПАД (HD):</t>
  </si>
  <si>
    <t>СУММА ПЕРЕПАДОВ (ТС):</t>
  </si>
  <si>
    <t>Свердловская область</t>
  </si>
  <si>
    <t>СУДЬЯ НА ФИНИШЕ:</t>
  </si>
  <si>
    <t>Краснодарский край</t>
  </si>
  <si>
    <t>Челябинская область</t>
  </si>
  <si>
    <t>СУДЬЯ НА ФИНИШЕ</t>
  </si>
  <si>
    <t>Ростовская область</t>
  </si>
  <si>
    <t>БЕСЧАСТНОВ А.А. (ВК, г. Москва)</t>
  </si>
  <si>
    <t>1 СР</t>
  </si>
  <si>
    <r>
      <t>ДАТА ПРОВЕДЕНИЯ:</t>
    </r>
    <r>
      <rPr>
        <sz val="9"/>
        <rFont val="Calibri"/>
        <family val="2"/>
        <charset val="204"/>
      </rPr>
      <t xml:space="preserve"> 27</t>
    </r>
    <r>
      <rPr>
        <sz val="9"/>
        <color indexed="8"/>
        <rFont val="Calibri"/>
        <family val="2"/>
        <charset val="204"/>
      </rPr>
      <t xml:space="preserve"> июня 2022 года</t>
    </r>
  </si>
  <si>
    <t>Субъектов РФ</t>
  </si>
  <si>
    <t>Осадки: облачно</t>
  </si>
  <si>
    <t>Н. финишировало</t>
  </si>
  <si>
    <t>2 СР</t>
  </si>
  <si>
    <t>3 СР</t>
  </si>
  <si>
    <t>ТЕХНИЧЕСКИЙ ДЕЛЕГАТ</t>
  </si>
  <si>
    <t>НОМЕР</t>
  </si>
  <si>
    <t>ДАТА РОЖД.</t>
  </si>
  <si>
    <t>РАЗРЯД,
ЗВАНИЕ</t>
  </si>
  <si>
    <t>ФАМИЛИЯ, ИМЯ</t>
  </si>
  <si>
    <t>ОТСТАВАНИЕ</t>
  </si>
  <si>
    <t>СКОРОСТЬ км/ч</t>
  </si>
  <si>
    <t>0,7 км/1</t>
  </si>
  <si>
    <t xml:space="preserve">                      </t>
  </si>
  <si>
    <t>№ ВРВС: 0080131811Я</t>
  </si>
  <si>
    <t xml:space="preserve">             </t>
  </si>
  <si>
    <t>ДИСТАНЦИЯ: ДЛИНА КРУГА/КРУГОВ</t>
  </si>
  <si>
    <t>Результат в квалификации</t>
  </si>
  <si>
    <t xml:space="preserve">Ветер: </t>
  </si>
  <si>
    <t>Влажность: 77 %</t>
  </si>
  <si>
    <t>Температура: +9+11</t>
  </si>
  <si>
    <t>СТРЕЖНЕВА Д.А. (ВК, г. Челябинск )</t>
  </si>
  <si>
    <t>ИВАШИН И.Е. (ВК, г. Челябинск )</t>
  </si>
  <si>
    <r>
      <rPr>
        <b/>
        <sz val="8"/>
        <rFont val="Calibri"/>
        <family val="2"/>
        <charset val="204"/>
      </rPr>
      <t>ОКОНЧАНИЕ ГОНКИ:</t>
    </r>
    <r>
      <rPr>
        <sz val="8"/>
        <rFont val="Calibri"/>
        <family val="2"/>
        <charset val="204"/>
      </rPr>
      <t xml:space="preserve"> 16ч 00м</t>
    </r>
  </si>
  <si>
    <r>
      <t>МЕСТО ПРОВЕДЕНИЯ:</t>
    </r>
    <r>
      <rPr>
        <sz val="9"/>
        <rFont val="Calibri"/>
        <family val="2"/>
        <charset val="204"/>
      </rPr>
      <t xml:space="preserve"> г. Кыштым</t>
    </r>
  </si>
  <si>
    <t>маунтинбайк - кросс-кантри гонка с выбыванием</t>
  </si>
  <si>
    <r>
      <rPr>
        <b/>
        <sz val="8"/>
        <rFont val="Calibri"/>
        <family val="2"/>
        <charset val="204"/>
      </rPr>
      <t>НАЧАЛО ГОНКИ:</t>
    </r>
    <r>
      <rPr>
        <sz val="8"/>
        <rFont val="Calibri"/>
        <family val="2"/>
        <charset val="204"/>
      </rPr>
      <t xml:space="preserve"> 10ч 00м</t>
    </r>
  </si>
  <si>
    <t>ПЕРВЕНСТВО РОССИИ</t>
  </si>
  <si>
    <t>Юноши 15-16 лет</t>
  </si>
  <si>
    <t>№ ЕКП 2022: 4792</t>
  </si>
  <si>
    <t>ЗУБЧЕНКО Георгий</t>
  </si>
  <si>
    <t>ПЕСТОВ Владимир</t>
  </si>
  <si>
    <t>ЛАДЫГИН Алексей</t>
  </si>
  <si>
    <t>МАСЛИКОВ Кирилл</t>
  </si>
  <si>
    <t>ГАБДРАХМАНОВ Салават</t>
  </si>
  <si>
    <t>ЛУКЬЯНОВ Иван</t>
  </si>
  <si>
    <t>ТИТОВ Егор</t>
  </si>
  <si>
    <t>ПОЛУНИН Артем</t>
  </si>
  <si>
    <t>ГВОЗДАРЕВ Вадим</t>
  </si>
  <si>
    <t>ТИЩЕНКО Антон</t>
  </si>
  <si>
    <t>ДМИТРИЕВ Даниил</t>
  </si>
  <si>
    <t>МАРАХТАНОВ Глеб</t>
  </si>
  <si>
    <t>ЗОЛОТАРЁВ Александр</t>
  </si>
  <si>
    <t>РАЗБИЦКИЙ Артемий</t>
  </si>
  <si>
    <t>НОВИКОВ Егор</t>
  </si>
  <si>
    <t>ВЛАСОВ Данил</t>
  </si>
  <si>
    <t>МИШАНИН Никита</t>
  </si>
  <si>
    <t>ФЕДОТОВ Федор</t>
  </si>
  <si>
    <t>ПОГОРЕЛОВСКИЙ Вячеслав</t>
  </si>
  <si>
    <t>ЗАХАРОВ Тимур</t>
  </si>
  <si>
    <t>ФАДЕЕВ Данил</t>
  </si>
  <si>
    <t>ПЛОТНИКОВ Дмитрий</t>
  </si>
  <si>
    <t>КОСТЫЛЕВ Максим</t>
  </si>
  <si>
    <t>РЫЖАНКОВ Никита</t>
  </si>
  <si>
    <t>ВЛАСОВ Александр</t>
  </si>
  <si>
    <t>ГУРЬЯНОВ Данила</t>
  </si>
  <si>
    <t>СЕМЕНИХИН Максим</t>
  </si>
  <si>
    <t>САВРАНСКИЙ Михаил</t>
  </si>
  <si>
    <t>ГУРЬЕВ Роман</t>
  </si>
  <si>
    <t>БОЙЧУК Всеволод</t>
  </si>
  <si>
    <t>ПЛЕТНЕВ Георгий</t>
  </si>
  <si>
    <t>ГОЛУБЕВ Дмитрий</t>
  </si>
  <si>
    <t>АБРАМОВ Александр</t>
  </si>
  <si>
    <t>ШИКАЛИДА Дитрий</t>
  </si>
  <si>
    <t>ЗУЙКОВ Прохор</t>
  </si>
  <si>
    <t>БЕЛОБОРОДОВ Федор</t>
  </si>
  <si>
    <t>КУЦЕНКО Андрей</t>
  </si>
  <si>
    <t>КЛИШИН Семен</t>
  </si>
  <si>
    <t>ХАЙРУЛЛИН Алмаз</t>
  </si>
  <si>
    <t>ЯКОВЛЕВ Матвей</t>
  </si>
  <si>
    <t>ДРОВОКОЛОВ Иван</t>
  </si>
  <si>
    <t>САЛИХОВ Дмитрий</t>
  </si>
  <si>
    <t>НИКИТИН Арсений</t>
  </si>
  <si>
    <t>ВАХРУШЕВ Матвей</t>
  </si>
  <si>
    <t>ТРОПЫНИН Руслан</t>
  </si>
  <si>
    <t>ШВЕДКОВ Никита</t>
  </si>
  <si>
    <t>ПЕТРОВ Никита</t>
  </si>
  <si>
    <t>ЗАЛИВИН Владимир</t>
  </si>
  <si>
    <t>МИХАЛЕВ Илья</t>
  </si>
  <si>
    <t>ДЁМИН Глеб</t>
  </si>
  <si>
    <t>ХАРЧЕНКО Алексей</t>
  </si>
  <si>
    <t>ТИТИЕВСКИЙ Андрей</t>
  </si>
  <si>
    <t>ФАЗИАХМЕТОВ Артем</t>
  </si>
  <si>
    <t>СОЛОБОЕВ Денис</t>
  </si>
  <si>
    <t>ДАНИЛИН Тимофей</t>
  </si>
  <si>
    <t>СЕНАЧИН Илья</t>
  </si>
  <si>
    <t>БАРАНОВ Александр</t>
  </si>
  <si>
    <t>МАРЧЕНКО Семен</t>
  </si>
  <si>
    <t>СЕЛИВЕРСТОВ Владислав</t>
  </si>
  <si>
    <t>ЦВЕТКОВ Семен</t>
  </si>
  <si>
    <t>МЕШКОВ Глеб</t>
  </si>
  <si>
    <t>КАТАЕВ Никита</t>
  </si>
  <si>
    <t>ДОРОФЕЕВ Владислав</t>
  </si>
  <si>
    <t>ЮСУПОВ Вадим</t>
  </si>
  <si>
    <t>ДРЮКОВ Дмитрий</t>
  </si>
  <si>
    <t>ВОРОБЬЕВ Дмитрий</t>
  </si>
  <si>
    <t>СТЕШИН Ярослав</t>
  </si>
  <si>
    <t>ТИХОНОВ Александр</t>
  </si>
  <si>
    <t>КАЮМОВ Егор</t>
  </si>
  <si>
    <t>ОХРИМЕНКО Роман</t>
  </si>
  <si>
    <t>КАРАБАНОВ Никита</t>
  </si>
  <si>
    <t>СЕРДЮКОВ Виталий</t>
  </si>
  <si>
    <t>ШМЕЛЕВ Илья</t>
  </si>
  <si>
    <t>МАЛЬМАГУТОВ Артём</t>
  </si>
  <si>
    <t>МИННЕБАЕВ Михаил</t>
  </si>
  <si>
    <t>ИВАХНЕНКО Богдан</t>
  </si>
  <si>
    <t>ИВАНОВ Вениамин</t>
  </si>
  <si>
    <t>ЯКОВЛЕВ Денис</t>
  </si>
  <si>
    <t>СОРОКИН Даниил</t>
  </si>
  <si>
    <t>БЕЛИК Сергей</t>
  </si>
  <si>
    <t>КОЛЕСНИКОВ Макар</t>
  </si>
  <si>
    <t>Липецкая область</t>
  </si>
  <si>
    <t>Нижегородская область</t>
  </si>
  <si>
    <t>Приморский край</t>
  </si>
  <si>
    <t>Тюменская область</t>
  </si>
  <si>
    <t>Мурманская область</t>
  </si>
  <si>
    <t>Ставропольский край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</si>
</sst>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7" formatCode="mm:ss.00"/>
  </numFmts>
  <fonts count="25"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8"/>
      <name val="Calibri"/>
      <family val="2"/>
      <charset val="204"/>
    </font>
    <font>
      <sz val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6" fillId="0" borderId="0"/>
    <xf numFmtId="0" fontId="9" fillId="0" borderId="0"/>
    <xf numFmtId="0" fontId="10" fillId="0" borderId="0"/>
    <xf numFmtId="0" fontId="3" fillId="0" borderId="0"/>
  </cellStyleXfs>
  <cellXfs count="149">
    <xf numFmtId="0" fontId="0" fillId="0" borderId="0" xfId="0"/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 applyAlignment="1">
      <alignment horizontal="center" vertical="center"/>
    </xf>
    <xf numFmtId="0" fontId="18" fillId="0" borderId="3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5" fillId="0" borderId="0" xfId="0" applyFont="1"/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10" xfId="0" applyFont="1" applyBorder="1" applyAlignment="1">
      <alignment horizontal="right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14" fontId="15" fillId="0" borderId="8" xfId="0" applyNumberFormat="1" applyFont="1" applyBorder="1" applyAlignment="1"/>
    <xf numFmtId="14" fontId="15" fillId="0" borderId="8" xfId="0" applyNumberFormat="1" applyFont="1" applyBorder="1" applyAlignment="1">
      <alignment horizontal="center"/>
    </xf>
    <xf numFmtId="0" fontId="15" fillId="0" borderId="8" xfId="0" applyNumberFormat="1" applyFont="1" applyBorder="1" applyAlignment="1">
      <alignment horizontal="center"/>
    </xf>
    <xf numFmtId="164" fontId="15" fillId="0" borderId="8" xfId="0" applyNumberFormat="1" applyFont="1" applyBorder="1" applyAlignment="1">
      <alignment horizontal="center"/>
    </xf>
    <xf numFmtId="167" fontId="15" fillId="0" borderId="8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 vertical="center"/>
    </xf>
    <xf numFmtId="0" fontId="18" fillId="0" borderId="13" xfId="0" applyFont="1" applyFill="1" applyBorder="1" applyAlignment="1">
      <alignment vertical="center"/>
    </xf>
    <xf numFmtId="0" fontId="21" fillId="2" borderId="14" xfId="5" applyFont="1" applyFill="1" applyBorder="1" applyAlignment="1">
      <alignment horizontal="center" vertical="center" wrapText="1"/>
    </xf>
    <xf numFmtId="0" fontId="21" fillId="2" borderId="15" xfId="5" applyFont="1" applyFill="1" applyBorder="1" applyAlignment="1">
      <alignment horizontal="center" vertical="center" wrapText="1"/>
    </xf>
    <xf numFmtId="0" fontId="21" fillId="2" borderId="16" xfId="5" applyFont="1" applyFill="1" applyBorder="1" applyAlignment="1">
      <alignment horizontal="center" vertical="center" wrapText="1"/>
    </xf>
    <xf numFmtId="14" fontId="21" fillId="2" borderId="15" xfId="5" applyNumberFormat="1" applyFont="1" applyFill="1" applyBorder="1" applyAlignment="1">
      <alignment horizontal="center" vertical="center" wrapText="1"/>
    </xf>
    <xf numFmtId="2" fontId="21" fillId="2" borderId="15" xfId="5" applyNumberFormat="1" applyFont="1" applyFill="1" applyBorder="1" applyAlignment="1">
      <alignment horizontal="center" vertical="center" wrapText="1"/>
    </xf>
    <xf numFmtId="0" fontId="21" fillId="2" borderId="15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9" fillId="0" borderId="18" xfId="0" applyFont="1" applyFill="1" applyBorder="1" applyAlignment="1">
      <alignment vertical="center"/>
    </xf>
    <xf numFmtId="0" fontId="19" fillId="0" borderId="19" xfId="0" applyFont="1" applyFill="1" applyBorder="1" applyAlignment="1">
      <alignment vertical="center"/>
    </xf>
    <xf numFmtId="1" fontId="18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1" fillId="0" borderId="3" xfId="0" applyFont="1" applyBorder="1"/>
    <xf numFmtId="0" fontId="18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right" vertical="center"/>
    </xf>
    <xf numFmtId="0" fontId="11" fillId="0" borderId="13" xfId="0" applyFont="1" applyBorder="1"/>
    <xf numFmtId="0" fontId="12" fillId="0" borderId="20" xfId="0" applyFont="1" applyFill="1" applyBorder="1" applyAlignment="1">
      <alignment horizontal="right" vertical="center"/>
    </xf>
    <xf numFmtId="0" fontId="0" fillId="0" borderId="4" xfId="0" applyFont="1" applyBorder="1"/>
    <xf numFmtId="0" fontId="0" fillId="0" borderId="8" xfId="0" applyFont="1" applyBorder="1"/>
    <xf numFmtId="0" fontId="20" fillId="0" borderId="8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center"/>
    </xf>
    <xf numFmtId="0" fontId="11" fillId="0" borderId="21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8" fillId="0" borderId="22" xfId="0" applyFont="1" applyFill="1" applyBorder="1" applyAlignment="1">
      <alignment horizontal="left" vertical="center"/>
    </xf>
    <xf numFmtId="0" fontId="12" fillId="0" borderId="22" xfId="0" applyFont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2" fillId="0" borderId="11" xfId="0" applyFont="1" applyBorder="1" applyAlignment="1">
      <alignment vertical="center"/>
    </xf>
    <xf numFmtId="2" fontId="12" fillId="0" borderId="0" xfId="0" applyNumberFormat="1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20" fillId="0" borderId="23" xfId="0" applyFont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49" fontId="20" fillId="0" borderId="3" xfId="0" applyNumberFormat="1" applyFont="1" applyFill="1" applyBorder="1" applyAlignment="1">
      <alignment horizontal="left" vertical="center"/>
    </xf>
    <xf numFmtId="0" fontId="20" fillId="0" borderId="2" xfId="0" applyFont="1" applyFill="1" applyBorder="1" applyAlignment="1">
      <alignment vertical="center"/>
    </xf>
    <xf numFmtId="0" fontId="20" fillId="0" borderId="18" xfId="0" applyFont="1" applyFill="1" applyBorder="1" applyAlignment="1">
      <alignment vertical="center"/>
    </xf>
    <xf numFmtId="0" fontId="20" fillId="0" borderId="24" xfId="0" applyFont="1" applyFill="1" applyBorder="1" applyAlignment="1">
      <alignment vertical="center"/>
    </xf>
    <xf numFmtId="49" fontId="20" fillId="0" borderId="5" xfId="0" applyNumberFormat="1" applyFont="1" applyBorder="1" applyAlignment="1">
      <alignment horizontal="left" vertical="center"/>
    </xf>
    <xf numFmtId="0" fontId="20" fillId="0" borderId="2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49" fontId="20" fillId="0" borderId="5" xfId="0" applyNumberFormat="1" applyFont="1" applyBorder="1" applyAlignment="1">
      <alignment vertical="center"/>
    </xf>
    <xf numFmtId="0" fontId="20" fillId="0" borderId="17" xfId="0" applyNumberFormat="1" applyFont="1" applyBorder="1" applyAlignment="1">
      <alignment horizontal="left" vertical="center"/>
    </xf>
    <xf numFmtId="0" fontId="20" fillId="0" borderId="3" xfId="0" applyFont="1" applyBorder="1" applyAlignment="1">
      <alignment vertical="center"/>
    </xf>
    <xf numFmtId="9" fontId="20" fillId="0" borderId="3" xfId="0" applyNumberFormat="1" applyFont="1" applyBorder="1" applyAlignment="1">
      <alignment horizontal="left" vertical="center"/>
    </xf>
    <xf numFmtId="0" fontId="20" fillId="0" borderId="2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0" fillId="0" borderId="25" xfId="0" applyFont="1" applyBorder="1" applyAlignment="1">
      <alignment vertical="center"/>
    </xf>
    <xf numFmtId="0" fontId="20" fillId="0" borderId="3" xfId="0" applyFont="1" applyBorder="1" applyAlignment="1">
      <alignment horizontal="left" vertical="center"/>
    </xf>
    <xf numFmtId="2" fontId="20" fillId="0" borderId="5" xfId="0" applyNumberFormat="1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13" fillId="0" borderId="8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right" vertical="center"/>
    </xf>
    <xf numFmtId="0" fontId="21" fillId="0" borderId="23" xfId="0" applyFont="1" applyFill="1" applyBorder="1" applyAlignment="1">
      <alignment vertical="center"/>
    </xf>
    <xf numFmtId="0" fontId="21" fillId="0" borderId="28" xfId="0" applyFont="1" applyFill="1" applyBorder="1" applyAlignment="1">
      <alignment vertical="center"/>
    </xf>
    <xf numFmtId="2" fontId="12" fillId="0" borderId="29" xfId="0" applyNumberFormat="1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14" fontId="11" fillId="0" borderId="1" xfId="0" applyNumberFormat="1" applyFont="1" applyBorder="1" applyAlignment="1">
      <alignment vertical="center"/>
    </xf>
    <xf numFmtId="0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67" fontId="11" fillId="0" borderId="1" xfId="0" applyNumberFormat="1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14" fontId="11" fillId="0" borderId="29" xfId="0" applyNumberFormat="1" applyFont="1" applyBorder="1" applyAlignment="1">
      <alignment vertical="center"/>
    </xf>
    <xf numFmtId="0" fontId="11" fillId="0" borderId="29" xfId="0" applyNumberFormat="1" applyFont="1" applyBorder="1" applyAlignment="1">
      <alignment horizontal="center" vertical="center"/>
    </xf>
    <xf numFmtId="164" fontId="11" fillId="0" borderId="29" xfId="0" applyNumberFormat="1" applyFont="1" applyBorder="1" applyAlignment="1">
      <alignment horizontal="center" vertical="center"/>
    </xf>
    <xf numFmtId="167" fontId="11" fillId="0" borderId="29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center" vertical="center"/>
    </xf>
    <xf numFmtId="14" fontId="11" fillId="0" borderId="29" xfId="0" applyNumberFormat="1" applyFont="1" applyBorder="1" applyAlignment="1">
      <alignment horizontal="center" vertical="center"/>
    </xf>
    <xf numFmtId="167" fontId="12" fillId="0" borderId="1" xfId="0" applyNumberFormat="1" applyFont="1" applyBorder="1" applyAlignment="1">
      <alignment horizontal="center" vertical="center"/>
    </xf>
    <xf numFmtId="167" fontId="12" fillId="0" borderId="29" xfId="0" applyNumberFormat="1" applyFont="1" applyBorder="1" applyAlignment="1">
      <alignment horizontal="center" vertical="center"/>
    </xf>
    <xf numFmtId="0" fontId="16" fillId="2" borderId="26" xfId="0" applyFont="1" applyFill="1" applyBorder="1" applyAlignment="1">
      <alignment vertical="center"/>
    </xf>
    <xf numFmtId="0" fontId="0" fillId="2" borderId="26" xfId="0" applyFont="1" applyFill="1" applyBorder="1"/>
    <xf numFmtId="0" fontId="5" fillId="0" borderId="4" xfId="0" applyFont="1" applyBorder="1" applyAlignment="1">
      <alignment horizontal="left" vertical="top"/>
    </xf>
    <xf numFmtId="0" fontId="22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3" fillId="0" borderId="0" xfId="0" applyNumberFormat="1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21" fillId="0" borderId="34" xfId="0" applyFont="1" applyBorder="1" applyAlignment="1">
      <alignment horizontal="left" vertical="top"/>
    </xf>
    <xf numFmtId="0" fontId="21" fillId="0" borderId="4" xfId="0" applyFont="1" applyBorder="1" applyAlignment="1">
      <alignment horizontal="left" vertical="top"/>
    </xf>
    <xf numFmtId="0" fontId="18" fillId="2" borderId="5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21" fillId="0" borderId="38" xfId="0" applyFont="1" applyBorder="1" applyAlignment="1">
      <alignment horizontal="left" vertical="top"/>
    </xf>
    <xf numFmtId="0" fontId="21" fillId="0" borderId="8" xfId="0" applyFont="1" applyBorder="1" applyAlignment="1">
      <alignment horizontal="left" vertical="top"/>
    </xf>
    <xf numFmtId="0" fontId="18" fillId="2" borderId="34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6" fillId="2" borderId="43" xfId="0" applyFont="1" applyFill="1" applyBorder="1" applyAlignment="1">
      <alignment horizontal="center" vertical="center"/>
    </xf>
    <xf numFmtId="0" fontId="16" fillId="2" borderId="26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</cellXfs>
  <cellStyles count="6">
    <cellStyle name="Обычный" xfId="0" builtinId="0"/>
    <cellStyle name="Обычный 2" xfId="1" xr:uid="{00000000-0005-0000-0000-000001000000}"/>
    <cellStyle name="Обычный 2 2 2" xfId="2" xr:uid="{00000000-0005-0000-0000-000002000000}"/>
    <cellStyle name="Обычный 2 4" xfId="3" xr:uid="{00000000-0005-0000-0000-000003000000}"/>
    <cellStyle name="Обычный 5" xfId="4" xr:uid="{00000000-0005-0000-0000-000004000000}"/>
    <cellStyle name="Обычный_Стартовый протокол Смирнов_20101106_Results" xfId="5" xr:uid="{00000000-0005-0000-0000-000007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57150</xdr:rowOff>
    </xdr:from>
    <xdr:to>
      <xdr:col>1</xdr:col>
      <xdr:colOff>171450</xdr:colOff>
      <xdr:row>2</xdr:row>
      <xdr:rowOff>180975</xdr:rowOff>
    </xdr:to>
    <xdr:pic>
      <xdr:nvPicPr>
        <xdr:cNvPr id="6857" name="Picture 2" descr="Министерство спорта Российской Федерации">
          <a:extLst>
            <a:ext uri="{FF2B5EF4-FFF2-40B4-BE49-F238E27FC236}">
              <a16:creationId xmlns:a16="http://schemas.microsoft.com/office/drawing/2014/main" id="{00000000-0008-0000-0600-0000C91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57150"/>
          <a:ext cx="5334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685800</xdr:colOff>
      <xdr:row>0</xdr:row>
      <xdr:rowOff>76200</xdr:rowOff>
    </xdr:from>
    <xdr:to>
      <xdr:col>11</xdr:col>
      <xdr:colOff>714375</xdr:colOff>
      <xdr:row>2</xdr:row>
      <xdr:rowOff>200025</xdr:rowOff>
    </xdr:to>
    <xdr:pic>
      <xdr:nvPicPr>
        <xdr:cNvPr id="6858" name="Рисунок 2" descr="logo-fvsr-ru2014.png">
          <a:extLst>
            <a:ext uri="{FF2B5EF4-FFF2-40B4-BE49-F238E27FC236}">
              <a16:creationId xmlns:a16="http://schemas.microsoft.com/office/drawing/2014/main" id="{00000000-0008-0000-0600-0000C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76200"/>
          <a:ext cx="857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19"/>
  <sheetViews>
    <sheetView tabSelected="1" view="pageBreakPreview" topLeftCell="A72" zoomScale="84" zoomScaleNormal="93" zoomScaleSheetLayoutView="84" workbookViewId="0">
      <selection activeCell="P141" sqref="P141"/>
    </sheetView>
  </sheetViews>
  <sheetFormatPr baseColWidth="10" defaultColWidth="8.83203125" defaultRowHeight="15"/>
  <cols>
    <col min="1" max="1" width="7.1640625" style="6" customWidth="1"/>
    <col min="2" max="2" width="7.83203125" style="5" customWidth="1"/>
    <col min="3" max="3" width="12.83203125" style="3" customWidth="1"/>
    <col min="4" max="4" width="21.33203125" style="7" customWidth="1"/>
    <col min="5" max="5" width="10.6640625" style="12" customWidth="1"/>
    <col min="6" max="6" width="8" style="7" customWidth="1"/>
    <col min="7" max="7" width="22.5" style="6" customWidth="1"/>
    <col min="8" max="8" width="12.5" style="7" customWidth="1"/>
    <col min="9" max="9" width="11.5" style="7" customWidth="1"/>
    <col min="10" max="10" width="9.33203125" style="7" customWidth="1"/>
    <col min="11" max="11" width="12.5" style="7" customWidth="1"/>
    <col min="12" max="12" width="13" style="7" customWidth="1"/>
    <col min="13" max="16384" width="8.83203125" style="7"/>
  </cols>
  <sheetData>
    <row r="1" spans="1:12" ht="18" customHeight="1">
      <c r="A1" s="113" t="s">
        <v>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ht="18" customHeight="1">
      <c r="A2" s="113" t="s">
        <v>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</row>
    <row r="3" spans="1:12" ht="18" customHeight="1">
      <c r="A3" s="113" t="s">
        <v>3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</row>
    <row r="4" spans="1:12" ht="18" customHeight="1">
      <c r="A4" s="113" t="s">
        <v>4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2" ht="8.25" customHeight="1">
      <c r="A5" s="54"/>
      <c r="B5" s="1"/>
      <c r="C5" s="2"/>
      <c r="D5" s="55"/>
      <c r="E5" s="8"/>
      <c r="F5" s="55"/>
      <c r="G5" s="54"/>
      <c r="H5" s="55"/>
      <c r="I5" s="55"/>
      <c r="J5" s="55"/>
      <c r="K5" s="55"/>
      <c r="L5" s="55"/>
    </row>
    <row r="6" spans="1:12" ht="13.5" customHeight="1">
      <c r="A6" s="114" t="s">
        <v>76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</row>
    <row r="7" spans="1:12" ht="13.5" customHeight="1">
      <c r="A7" s="112" t="s">
        <v>15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</row>
    <row r="8" spans="1:12" ht="6.75" customHeight="1" thickBot="1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12" ht="12.75" customHeight="1" thickTop="1">
      <c r="A9" s="121" t="s">
        <v>16</v>
      </c>
      <c r="B9" s="122"/>
      <c r="C9" s="122"/>
      <c r="D9" s="122"/>
      <c r="E9" s="122"/>
      <c r="F9" s="122"/>
      <c r="G9" s="122"/>
      <c r="H9" s="122"/>
      <c r="I9" s="122"/>
      <c r="J9" s="122"/>
      <c r="K9" s="123"/>
      <c r="L9" s="124"/>
    </row>
    <row r="10" spans="1:12" ht="12.75" customHeight="1">
      <c r="A10" s="115" t="s">
        <v>74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7"/>
      <c r="L10" s="118"/>
    </row>
    <row r="11" spans="1:12" ht="12.75" customHeight="1">
      <c r="A11" s="115" t="s">
        <v>77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7"/>
      <c r="L11" s="118"/>
    </row>
    <row r="12" spans="1:12" ht="9" customHeight="1">
      <c r="A12" s="125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7"/>
    </row>
    <row r="13" spans="1:12" ht="12" customHeight="1">
      <c r="A13" s="129" t="s">
        <v>73</v>
      </c>
      <c r="B13" s="130"/>
      <c r="C13" s="130"/>
      <c r="D13" s="130"/>
      <c r="E13" s="130"/>
      <c r="F13" s="49"/>
      <c r="G13" s="111" t="s">
        <v>75</v>
      </c>
      <c r="H13" s="14" t="s">
        <v>62</v>
      </c>
      <c r="I13" s="14"/>
      <c r="J13" s="14"/>
      <c r="K13" s="14"/>
      <c r="L13" s="20" t="s">
        <v>63</v>
      </c>
    </row>
    <row r="14" spans="1:12" ht="12" customHeight="1">
      <c r="A14" s="134" t="s">
        <v>48</v>
      </c>
      <c r="B14" s="135"/>
      <c r="C14" s="135"/>
      <c r="D14" s="135"/>
      <c r="E14" s="135"/>
      <c r="F14" s="50"/>
      <c r="G14" s="51" t="s">
        <v>72</v>
      </c>
      <c r="H14" s="11" t="s">
        <v>64</v>
      </c>
      <c r="I14" s="11"/>
      <c r="J14" s="11"/>
      <c r="K14" s="52"/>
      <c r="L14" s="53" t="s">
        <v>78</v>
      </c>
    </row>
    <row r="15" spans="1:12" ht="14.25" customHeight="1">
      <c r="A15" s="136" t="s">
        <v>17</v>
      </c>
      <c r="B15" s="137"/>
      <c r="C15" s="137"/>
      <c r="D15" s="137"/>
      <c r="E15" s="137"/>
      <c r="F15" s="137"/>
      <c r="G15" s="138"/>
      <c r="H15" s="131" t="s">
        <v>18</v>
      </c>
      <c r="I15" s="132"/>
      <c r="J15" s="132"/>
      <c r="K15" s="132"/>
      <c r="L15" s="133"/>
    </row>
    <row r="16" spans="1:12" s="4" customFormat="1" ht="13.5" customHeight="1">
      <c r="A16" s="89" t="s">
        <v>19</v>
      </c>
      <c r="B16" s="13"/>
      <c r="C16" s="42"/>
      <c r="D16" s="9"/>
      <c r="E16" s="43"/>
      <c r="F16" s="44"/>
      <c r="G16" s="45"/>
      <c r="H16" s="39" t="s">
        <v>37</v>
      </c>
      <c r="I16" s="9"/>
      <c r="J16" s="9"/>
      <c r="K16" s="9"/>
      <c r="L16" s="37"/>
    </row>
    <row r="17" spans="1:12" s="4" customFormat="1" ht="13.5" customHeight="1">
      <c r="A17" s="89" t="s">
        <v>20</v>
      </c>
      <c r="B17" s="9"/>
      <c r="C17" s="9"/>
      <c r="D17" s="9"/>
      <c r="E17" s="44"/>
      <c r="F17" s="44"/>
      <c r="G17" s="46" t="s">
        <v>46</v>
      </c>
      <c r="H17" s="39" t="s">
        <v>38</v>
      </c>
      <c r="I17" s="9"/>
      <c r="J17" s="9"/>
      <c r="K17" s="9"/>
      <c r="L17" s="37"/>
    </row>
    <row r="18" spans="1:12" s="4" customFormat="1" ht="13.5" customHeight="1">
      <c r="A18" s="89" t="s">
        <v>21</v>
      </c>
      <c r="B18" s="9"/>
      <c r="C18" s="9"/>
      <c r="D18" s="9"/>
      <c r="E18" s="44"/>
      <c r="F18" s="44"/>
      <c r="G18" s="46" t="s">
        <v>70</v>
      </c>
      <c r="H18" s="40" t="s">
        <v>39</v>
      </c>
      <c r="I18" s="10"/>
      <c r="J18" s="9"/>
      <c r="K18" s="10"/>
      <c r="L18" s="38"/>
    </row>
    <row r="19" spans="1:12" s="4" customFormat="1" ht="13.5" customHeight="1" thickBot="1">
      <c r="A19" s="90" t="s">
        <v>41</v>
      </c>
      <c r="B19" s="30"/>
      <c r="C19" s="30"/>
      <c r="D19" s="30"/>
      <c r="E19" s="47"/>
      <c r="F19" s="47"/>
      <c r="G19" s="48" t="s">
        <v>71</v>
      </c>
      <c r="H19" s="41" t="s">
        <v>65</v>
      </c>
      <c r="I19" s="30"/>
      <c r="J19" s="47"/>
      <c r="K19" s="87">
        <v>0.7</v>
      </c>
      <c r="L19" s="88" t="s">
        <v>61</v>
      </c>
    </row>
    <row r="20" spans="1:12" ht="7.5" customHeight="1" thickTop="1" thickBot="1">
      <c r="A20" s="56"/>
      <c r="B20" s="56"/>
      <c r="C20" s="56"/>
      <c r="D20" s="56"/>
      <c r="E20" s="57"/>
      <c r="F20" s="56"/>
      <c r="G20" s="58"/>
      <c r="H20" s="56"/>
      <c r="I20" s="56"/>
      <c r="J20" s="56"/>
      <c r="K20" s="56"/>
      <c r="L20" s="56"/>
    </row>
    <row r="21" spans="1:12" s="3" customFormat="1" ht="32.25" customHeight="1" thickTop="1">
      <c r="A21" s="31" t="s">
        <v>22</v>
      </c>
      <c r="B21" s="32" t="s">
        <v>55</v>
      </c>
      <c r="C21" s="32" t="s">
        <v>23</v>
      </c>
      <c r="D21" s="32" t="s">
        <v>58</v>
      </c>
      <c r="E21" s="34" t="s">
        <v>56</v>
      </c>
      <c r="F21" s="32" t="s">
        <v>57</v>
      </c>
      <c r="G21" s="32" t="s">
        <v>24</v>
      </c>
      <c r="H21" s="32" t="s">
        <v>66</v>
      </c>
      <c r="I21" s="32" t="s">
        <v>59</v>
      </c>
      <c r="J21" s="35" t="s">
        <v>60</v>
      </c>
      <c r="K21" s="36" t="s">
        <v>25</v>
      </c>
      <c r="L21" s="33" t="s">
        <v>26</v>
      </c>
    </row>
    <row r="22" spans="1:12" s="4" customFormat="1" ht="18.75" customHeight="1">
      <c r="A22" s="94">
        <v>1</v>
      </c>
      <c r="B22" s="15">
        <v>1</v>
      </c>
      <c r="C22" s="15">
        <v>10119189944</v>
      </c>
      <c r="D22" s="95" t="s">
        <v>79</v>
      </c>
      <c r="E22" s="105">
        <v>39193</v>
      </c>
      <c r="F22" s="96" t="s">
        <v>47</v>
      </c>
      <c r="G22" s="97" t="s">
        <v>11</v>
      </c>
      <c r="H22" s="98">
        <v>1.0403935185185184E-3</v>
      </c>
      <c r="I22" s="98"/>
      <c r="J22" s="86">
        <f t="shared" ref="J22:J53" si="0">IFERROR($K$19*3600/(HOUR(H22)*3600+MINUTE(H22)*60+SECOND(H22)),"")</f>
        <v>28</v>
      </c>
      <c r="K22" s="96"/>
      <c r="L22" s="92"/>
    </row>
    <row r="23" spans="1:12" s="4" customFormat="1" ht="18.75" customHeight="1">
      <c r="A23" s="94">
        <v>2</v>
      </c>
      <c r="B23" s="15">
        <v>2</v>
      </c>
      <c r="C23" s="15">
        <v>10093463524</v>
      </c>
      <c r="D23" s="95" t="s">
        <v>80</v>
      </c>
      <c r="E23" s="105">
        <v>38761</v>
      </c>
      <c r="F23" s="96" t="s">
        <v>47</v>
      </c>
      <c r="G23" s="97" t="s">
        <v>7</v>
      </c>
      <c r="H23" s="98">
        <v>1.0414351851851852E-3</v>
      </c>
      <c r="I23" s="107">
        <f t="shared" ref="I23:I54" si="1">H23-$H$22</f>
        <v>1.0416666666667688E-6</v>
      </c>
      <c r="J23" s="86">
        <f t="shared" si="0"/>
        <v>28</v>
      </c>
      <c r="K23" s="96"/>
      <c r="L23" s="92"/>
    </row>
    <row r="24" spans="1:12" s="4" customFormat="1" ht="18.75" customHeight="1">
      <c r="A24" s="94">
        <v>3</v>
      </c>
      <c r="B24" s="15">
        <v>3</v>
      </c>
      <c r="C24" s="15">
        <v>10094891343</v>
      </c>
      <c r="D24" s="95" t="s">
        <v>81</v>
      </c>
      <c r="E24" s="105">
        <v>38763</v>
      </c>
      <c r="F24" s="96" t="s">
        <v>1</v>
      </c>
      <c r="G24" s="97" t="s">
        <v>11</v>
      </c>
      <c r="H24" s="98">
        <v>1.0564814814814814E-3</v>
      </c>
      <c r="I24" s="107">
        <f t="shared" si="1"/>
        <v>1.6087962962962974E-5</v>
      </c>
      <c r="J24" s="86">
        <f t="shared" si="0"/>
        <v>27.692307692307693</v>
      </c>
      <c r="K24" s="96"/>
      <c r="L24" s="92"/>
    </row>
    <row r="25" spans="1:12" s="4" customFormat="1" ht="18.75" customHeight="1">
      <c r="A25" s="94">
        <v>4</v>
      </c>
      <c r="B25" s="15">
        <v>4</v>
      </c>
      <c r="C25" s="15">
        <v>10105936007</v>
      </c>
      <c r="D25" s="95" t="s">
        <v>82</v>
      </c>
      <c r="E25" s="105">
        <v>39195</v>
      </c>
      <c r="F25" s="96" t="s">
        <v>47</v>
      </c>
      <c r="G25" s="97" t="s">
        <v>8</v>
      </c>
      <c r="H25" s="98">
        <v>1.0574074074074073E-3</v>
      </c>
      <c r="I25" s="107">
        <f t="shared" si="1"/>
        <v>1.7013888888888894E-5</v>
      </c>
      <c r="J25" s="86">
        <f t="shared" si="0"/>
        <v>27.692307692307693</v>
      </c>
      <c r="K25" s="96"/>
      <c r="L25" s="92"/>
    </row>
    <row r="26" spans="1:12" s="4" customFormat="1" ht="18.75" customHeight="1">
      <c r="A26" s="94">
        <v>5</v>
      </c>
      <c r="B26" s="15">
        <v>9</v>
      </c>
      <c r="C26" s="15">
        <v>10092633869</v>
      </c>
      <c r="D26" s="95" t="s">
        <v>83</v>
      </c>
      <c r="E26" s="105">
        <v>38911</v>
      </c>
      <c r="F26" s="96" t="s">
        <v>47</v>
      </c>
      <c r="G26" s="97" t="s">
        <v>11</v>
      </c>
      <c r="H26" s="98">
        <v>1.0850694444444445E-3</v>
      </c>
      <c r="I26" s="107">
        <f t="shared" si="1"/>
        <v>4.4675925925926089E-5</v>
      </c>
      <c r="J26" s="86">
        <f t="shared" si="0"/>
        <v>26.808510638297872</v>
      </c>
      <c r="K26" s="96"/>
      <c r="L26" s="92"/>
    </row>
    <row r="27" spans="1:12" s="4" customFormat="1" ht="18.75" customHeight="1">
      <c r="A27" s="94">
        <v>6</v>
      </c>
      <c r="B27" s="15">
        <v>10</v>
      </c>
      <c r="C27" s="15">
        <v>10059364889</v>
      </c>
      <c r="D27" s="95" t="s">
        <v>84</v>
      </c>
      <c r="E27" s="105">
        <v>38749</v>
      </c>
      <c r="F27" s="96" t="s">
        <v>1</v>
      </c>
      <c r="G27" s="97" t="s">
        <v>13</v>
      </c>
      <c r="H27" s="98">
        <v>1.0932870370370369E-3</v>
      </c>
      <c r="I27" s="107">
        <f t="shared" si="1"/>
        <v>5.2893518518518524E-5</v>
      </c>
      <c r="J27" s="86">
        <f t="shared" si="0"/>
        <v>26.808510638297872</v>
      </c>
      <c r="K27" s="96"/>
      <c r="L27" s="92"/>
    </row>
    <row r="28" spans="1:12" s="4" customFormat="1" ht="18.75" customHeight="1">
      <c r="A28" s="94">
        <v>7</v>
      </c>
      <c r="B28" s="15">
        <v>6</v>
      </c>
      <c r="C28" s="15">
        <v>10105314294</v>
      </c>
      <c r="D28" s="95" t="s">
        <v>85</v>
      </c>
      <c r="E28" s="105">
        <v>39301</v>
      </c>
      <c r="F28" s="96" t="s">
        <v>47</v>
      </c>
      <c r="G28" s="97" t="s">
        <v>7</v>
      </c>
      <c r="H28" s="98">
        <v>1.0673611111111112E-3</v>
      </c>
      <c r="I28" s="107">
        <f t="shared" si="1"/>
        <v>2.6967592592592755E-5</v>
      </c>
      <c r="J28" s="86">
        <f t="shared" si="0"/>
        <v>27.391304347826086</v>
      </c>
      <c r="K28" s="96"/>
      <c r="L28" s="92"/>
    </row>
    <row r="29" spans="1:12" s="4" customFormat="1" ht="18.75" customHeight="1">
      <c r="A29" s="94">
        <v>8</v>
      </c>
      <c r="B29" s="15">
        <v>13</v>
      </c>
      <c r="C29" s="15">
        <v>10092398241</v>
      </c>
      <c r="D29" s="95" t="s">
        <v>86</v>
      </c>
      <c r="E29" s="105">
        <v>39028</v>
      </c>
      <c r="F29" s="96" t="s">
        <v>47</v>
      </c>
      <c r="G29" s="97" t="s">
        <v>160</v>
      </c>
      <c r="H29" s="98">
        <v>1.0991898148148148E-3</v>
      </c>
      <c r="I29" s="107">
        <f t="shared" si="1"/>
        <v>5.8796296296296374E-5</v>
      </c>
      <c r="J29" s="86">
        <f t="shared" si="0"/>
        <v>26.526315789473685</v>
      </c>
      <c r="K29" s="96"/>
      <c r="L29" s="92"/>
    </row>
    <row r="30" spans="1:12" s="4" customFormat="1" ht="18.75" customHeight="1">
      <c r="A30" s="94">
        <v>9</v>
      </c>
      <c r="B30" s="15">
        <v>8</v>
      </c>
      <c r="C30" s="15">
        <v>10102203527</v>
      </c>
      <c r="D30" s="95" t="s">
        <v>87</v>
      </c>
      <c r="E30" s="105">
        <v>39189</v>
      </c>
      <c r="F30" s="96" t="s">
        <v>1</v>
      </c>
      <c r="G30" s="97" t="s">
        <v>7</v>
      </c>
      <c r="H30" s="98">
        <v>1.0814814814814814E-3</v>
      </c>
      <c r="I30" s="107">
        <f t="shared" si="1"/>
        <v>4.108796296296304E-5</v>
      </c>
      <c r="J30" s="86">
        <f t="shared" si="0"/>
        <v>27.096774193548388</v>
      </c>
      <c r="K30" s="96"/>
      <c r="L30" s="92"/>
    </row>
    <row r="31" spans="1:12" s="4" customFormat="1" ht="18.75" customHeight="1">
      <c r="A31" s="94">
        <v>10</v>
      </c>
      <c r="B31" s="15">
        <v>19</v>
      </c>
      <c r="C31" s="15">
        <v>10091963458</v>
      </c>
      <c r="D31" s="95" t="s">
        <v>88</v>
      </c>
      <c r="E31" s="105">
        <v>38908</v>
      </c>
      <c r="F31" s="96" t="s">
        <v>1</v>
      </c>
      <c r="G31" s="97" t="s">
        <v>7</v>
      </c>
      <c r="H31" s="98">
        <v>1.1056712962962962E-3</v>
      </c>
      <c r="I31" s="107">
        <f t="shared" si="1"/>
        <v>6.5277777777777816E-5</v>
      </c>
      <c r="J31" s="86">
        <f t="shared" si="0"/>
        <v>26.25</v>
      </c>
      <c r="K31" s="96"/>
      <c r="L31" s="92"/>
    </row>
    <row r="32" spans="1:12" s="4" customFormat="1" ht="18.75" customHeight="1">
      <c r="A32" s="94">
        <v>11</v>
      </c>
      <c r="B32" s="15">
        <v>23</v>
      </c>
      <c r="C32" s="15">
        <v>10096493055</v>
      </c>
      <c r="D32" s="95" t="s">
        <v>89</v>
      </c>
      <c r="E32" s="105">
        <v>39290</v>
      </c>
      <c r="F32" s="96" t="s">
        <v>1</v>
      </c>
      <c r="G32" s="97" t="s">
        <v>9</v>
      </c>
      <c r="H32" s="98">
        <v>1.1113425925925926E-3</v>
      </c>
      <c r="I32" s="107">
        <f t="shared" si="1"/>
        <v>7.0949074074074187E-5</v>
      </c>
      <c r="J32" s="86">
        <f t="shared" si="0"/>
        <v>26.25</v>
      </c>
      <c r="K32" s="96"/>
      <c r="L32" s="92"/>
    </row>
    <row r="33" spans="1:12" s="4" customFormat="1" ht="18.75" customHeight="1">
      <c r="A33" s="94">
        <v>12</v>
      </c>
      <c r="B33" s="15">
        <v>28</v>
      </c>
      <c r="C33" s="15">
        <v>10101841795</v>
      </c>
      <c r="D33" s="95" t="s">
        <v>90</v>
      </c>
      <c r="E33" s="105">
        <v>38929</v>
      </c>
      <c r="F33" s="96" t="s">
        <v>47</v>
      </c>
      <c r="G33" s="97" t="s">
        <v>8</v>
      </c>
      <c r="H33" s="98">
        <v>1.1216435185185186E-3</v>
      </c>
      <c r="I33" s="107">
        <f t="shared" si="1"/>
        <v>8.1250000000000159E-5</v>
      </c>
      <c r="J33" s="86">
        <f t="shared" si="0"/>
        <v>25.979381443298969</v>
      </c>
      <c r="K33" s="96"/>
      <c r="L33" s="92"/>
    </row>
    <row r="34" spans="1:12" s="4" customFormat="1" ht="18.75" customHeight="1">
      <c r="A34" s="94">
        <v>13</v>
      </c>
      <c r="B34" s="15">
        <v>5</v>
      </c>
      <c r="C34" s="15">
        <v>10093908108</v>
      </c>
      <c r="D34" s="95" t="s">
        <v>91</v>
      </c>
      <c r="E34" s="105">
        <v>38959</v>
      </c>
      <c r="F34" s="96" t="s">
        <v>1</v>
      </c>
      <c r="G34" s="97" t="s">
        <v>43</v>
      </c>
      <c r="H34" s="98">
        <v>1.063425925925926E-3</v>
      </c>
      <c r="I34" s="107">
        <f t="shared" si="1"/>
        <v>2.3032407407407593E-5</v>
      </c>
      <c r="J34" s="86">
        <f t="shared" si="0"/>
        <v>27.391304347826086</v>
      </c>
      <c r="K34" s="96"/>
      <c r="L34" s="92"/>
    </row>
    <row r="35" spans="1:12" s="4" customFormat="1" ht="18.75" customHeight="1">
      <c r="A35" s="94">
        <v>14</v>
      </c>
      <c r="B35" s="15">
        <v>15</v>
      </c>
      <c r="C35" s="15">
        <v>10100512390</v>
      </c>
      <c r="D35" s="95" t="s">
        <v>92</v>
      </c>
      <c r="E35" s="105">
        <v>38719</v>
      </c>
      <c r="F35" s="96" t="s">
        <v>47</v>
      </c>
      <c r="G35" s="97" t="s">
        <v>7</v>
      </c>
      <c r="H35" s="98">
        <v>1.1028935185185185E-3</v>
      </c>
      <c r="I35" s="107">
        <f t="shared" si="1"/>
        <v>6.2500000000000056E-5</v>
      </c>
      <c r="J35" s="86">
        <f t="shared" si="0"/>
        <v>26.526315789473685</v>
      </c>
      <c r="K35" s="96"/>
      <c r="L35" s="92"/>
    </row>
    <row r="36" spans="1:12" s="4" customFormat="1" ht="18.75" customHeight="1">
      <c r="A36" s="94">
        <v>15</v>
      </c>
      <c r="B36" s="15">
        <v>16</v>
      </c>
      <c r="C36" s="15">
        <v>10119247134</v>
      </c>
      <c r="D36" s="95" t="s">
        <v>93</v>
      </c>
      <c r="E36" s="105">
        <v>39099</v>
      </c>
      <c r="F36" s="96" t="s">
        <v>53</v>
      </c>
      <c r="G36" s="97" t="s">
        <v>11</v>
      </c>
      <c r="H36" s="98">
        <v>1.1030092592592593E-3</v>
      </c>
      <c r="I36" s="107">
        <f t="shared" si="1"/>
        <v>6.2615740740740904E-5</v>
      </c>
      <c r="J36" s="86">
        <f t="shared" si="0"/>
        <v>26.526315789473685</v>
      </c>
      <c r="K36" s="96"/>
      <c r="L36" s="92"/>
    </row>
    <row r="37" spans="1:12" s="4" customFormat="1" ht="18.75" customHeight="1">
      <c r="A37" s="94">
        <v>16</v>
      </c>
      <c r="B37" s="15">
        <v>27</v>
      </c>
      <c r="C37" s="15">
        <v>10118096066</v>
      </c>
      <c r="D37" s="95" t="s">
        <v>94</v>
      </c>
      <c r="E37" s="105">
        <v>39303</v>
      </c>
      <c r="F37" s="96" t="s">
        <v>47</v>
      </c>
      <c r="G37" s="97" t="s">
        <v>43</v>
      </c>
      <c r="H37" s="98">
        <v>1.1216435185185186E-3</v>
      </c>
      <c r="I37" s="107">
        <f t="shared" si="1"/>
        <v>8.1250000000000159E-5</v>
      </c>
      <c r="J37" s="86">
        <f t="shared" si="0"/>
        <v>25.979381443298969</v>
      </c>
      <c r="K37" s="96"/>
      <c r="L37" s="92"/>
    </row>
    <row r="38" spans="1:12" s="4" customFormat="1" ht="18.75" customHeight="1">
      <c r="A38" s="94">
        <v>17</v>
      </c>
      <c r="B38" s="15">
        <v>7</v>
      </c>
      <c r="C38" s="15">
        <v>10123387519</v>
      </c>
      <c r="D38" s="95" t="s">
        <v>95</v>
      </c>
      <c r="E38" s="105">
        <v>38781</v>
      </c>
      <c r="F38" s="96" t="s">
        <v>52</v>
      </c>
      <c r="G38" s="97" t="s">
        <v>8</v>
      </c>
      <c r="H38" s="98">
        <v>1.075462962962963E-3</v>
      </c>
      <c r="I38" s="107">
        <f t="shared" si="1"/>
        <v>3.5069444444444558E-5</v>
      </c>
      <c r="J38" s="86">
        <f t="shared" si="0"/>
        <v>27.096774193548388</v>
      </c>
      <c r="K38" s="96"/>
      <c r="L38" s="92"/>
    </row>
    <row r="39" spans="1:12" s="4" customFormat="1" ht="18.75" customHeight="1">
      <c r="A39" s="94">
        <v>18</v>
      </c>
      <c r="B39" s="15">
        <v>11</v>
      </c>
      <c r="C39" s="15">
        <v>10093564867</v>
      </c>
      <c r="D39" s="95" t="s">
        <v>96</v>
      </c>
      <c r="E39" s="105">
        <v>38930</v>
      </c>
      <c r="F39" s="96" t="s">
        <v>47</v>
      </c>
      <c r="G39" s="97" t="s">
        <v>9</v>
      </c>
      <c r="H39" s="98">
        <v>1.0966435185185185E-3</v>
      </c>
      <c r="I39" s="107">
        <f t="shared" si="1"/>
        <v>5.6250000000000093E-5</v>
      </c>
      <c r="J39" s="86">
        <f t="shared" si="0"/>
        <v>26.526315789473685</v>
      </c>
      <c r="K39" s="96"/>
      <c r="L39" s="92"/>
    </row>
    <row r="40" spans="1:12" s="4" customFormat="1" ht="18.75" customHeight="1">
      <c r="A40" s="94">
        <v>19</v>
      </c>
      <c r="B40" s="15">
        <v>12</v>
      </c>
      <c r="C40" s="15">
        <v>10104615086</v>
      </c>
      <c r="D40" s="95" t="s">
        <v>97</v>
      </c>
      <c r="E40" s="105">
        <v>39137</v>
      </c>
      <c r="F40" s="96" t="s">
        <v>52</v>
      </c>
      <c r="G40" s="97" t="s">
        <v>8</v>
      </c>
      <c r="H40" s="98">
        <v>1.0981481481481482E-3</v>
      </c>
      <c r="I40" s="107">
        <f t="shared" si="1"/>
        <v>5.7754629629629822E-5</v>
      </c>
      <c r="J40" s="86">
        <f t="shared" si="0"/>
        <v>26.526315789473685</v>
      </c>
      <c r="K40" s="96"/>
      <c r="L40" s="92"/>
    </row>
    <row r="41" spans="1:12" s="4" customFormat="1" ht="18.75" customHeight="1">
      <c r="A41" s="94">
        <v>20</v>
      </c>
      <c r="B41" s="15">
        <v>14</v>
      </c>
      <c r="C41" s="15">
        <v>10119354238</v>
      </c>
      <c r="D41" s="95" t="s">
        <v>98</v>
      </c>
      <c r="E41" s="105">
        <v>39107</v>
      </c>
      <c r="F41" s="96" t="s">
        <v>52</v>
      </c>
      <c r="G41" s="97" t="s">
        <v>40</v>
      </c>
      <c r="H41" s="98">
        <v>1.1003472222222222E-3</v>
      </c>
      <c r="I41" s="107">
        <f t="shared" si="1"/>
        <v>5.9953703703703775E-5</v>
      </c>
      <c r="J41" s="86">
        <f t="shared" si="0"/>
        <v>26.526315789473685</v>
      </c>
      <c r="K41" s="96"/>
      <c r="L41" s="92"/>
    </row>
    <row r="42" spans="1:12" s="4" customFormat="1" ht="18.75" customHeight="1">
      <c r="A42" s="94">
        <v>21</v>
      </c>
      <c r="B42" s="15">
        <v>17</v>
      </c>
      <c r="C42" s="15">
        <v>10104583562</v>
      </c>
      <c r="D42" s="95" t="s">
        <v>99</v>
      </c>
      <c r="E42" s="105">
        <v>39262</v>
      </c>
      <c r="F42" s="96" t="s">
        <v>52</v>
      </c>
      <c r="G42" s="97" t="s">
        <v>8</v>
      </c>
      <c r="H42" s="98">
        <v>1.1032407407407408E-3</v>
      </c>
      <c r="I42" s="107">
        <f t="shared" si="1"/>
        <v>6.2847222222222384E-5</v>
      </c>
      <c r="J42" s="86">
        <f t="shared" si="0"/>
        <v>26.526315789473685</v>
      </c>
      <c r="K42" s="96"/>
      <c r="L42" s="92"/>
    </row>
    <row r="43" spans="1:12" s="4" customFormat="1" ht="18.75" customHeight="1">
      <c r="A43" s="94">
        <v>22</v>
      </c>
      <c r="B43" s="15">
        <v>18</v>
      </c>
      <c r="C43" s="15">
        <v>10116029663</v>
      </c>
      <c r="D43" s="95" t="s">
        <v>100</v>
      </c>
      <c r="E43" s="105">
        <v>39289</v>
      </c>
      <c r="F43" s="96" t="s">
        <v>53</v>
      </c>
      <c r="G43" s="97" t="s">
        <v>161</v>
      </c>
      <c r="H43" s="98">
        <v>1.1052083333333333E-3</v>
      </c>
      <c r="I43" s="107">
        <f t="shared" si="1"/>
        <v>6.4814814814814856E-5</v>
      </c>
      <c r="J43" s="86">
        <f t="shared" si="0"/>
        <v>26.526315789473685</v>
      </c>
      <c r="K43" s="96"/>
      <c r="L43" s="92"/>
    </row>
    <row r="44" spans="1:12" s="4" customFormat="1" ht="18.75" customHeight="1">
      <c r="A44" s="94">
        <v>23</v>
      </c>
      <c r="B44" s="15">
        <v>24</v>
      </c>
      <c r="C44" s="15">
        <v>10092631243</v>
      </c>
      <c r="D44" s="95" t="s">
        <v>101</v>
      </c>
      <c r="E44" s="105">
        <v>39139</v>
      </c>
      <c r="F44" s="96" t="s">
        <v>52</v>
      </c>
      <c r="G44" s="97" t="s">
        <v>11</v>
      </c>
      <c r="H44" s="98">
        <v>1.1168981481481483E-3</v>
      </c>
      <c r="I44" s="107">
        <f t="shared" si="1"/>
        <v>7.6504629629629926E-5</v>
      </c>
      <c r="J44" s="86">
        <f t="shared" si="0"/>
        <v>25.979381443298969</v>
      </c>
      <c r="K44" s="96"/>
      <c r="L44" s="92"/>
    </row>
    <row r="45" spans="1:12" s="4" customFormat="1" ht="18.75" customHeight="1">
      <c r="A45" s="94">
        <v>24</v>
      </c>
      <c r="B45" s="15">
        <v>29</v>
      </c>
      <c r="C45" s="15">
        <v>10096646235</v>
      </c>
      <c r="D45" s="95" t="s">
        <v>102</v>
      </c>
      <c r="E45" s="105">
        <v>39219</v>
      </c>
      <c r="F45" s="96" t="s">
        <v>52</v>
      </c>
      <c r="G45" s="97" t="s">
        <v>13</v>
      </c>
      <c r="H45" s="98">
        <v>1.1234953703703704E-3</v>
      </c>
      <c r="I45" s="107">
        <f t="shared" si="1"/>
        <v>8.3101851851852E-5</v>
      </c>
      <c r="J45" s="86">
        <f t="shared" si="0"/>
        <v>25.979381443298969</v>
      </c>
      <c r="K45" s="96"/>
      <c r="L45" s="92"/>
    </row>
    <row r="46" spans="1:12" s="4" customFormat="1" ht="18.75" customHeight="1">
      <c r="A46" s="94">
        <v>25</v>
      </c>
      <c r="B46" s="15">
        <v>20</v>
      </c>
      <c r="C46" s="15">
        <v>10120341113</v>
      </c>
      <c r="D46" s="95" t="s">
        <v>103</v>
      </c>
      <c r="E46" s="105">
        <v>39176</v>
      </c>
      <c r="F46" s="96" t="s">
        <v>47</v>
      </c>
      <c r="G46" s="97" t="s">
        <v>43</v>
      </c>
      <c r="H46" s="98">
        <v>1.1061342592592592E-3</v>
      </c>
      <c r="I46" s="107">
        <f t="shared" si="1"/>
        <v>6.5740740740740777E-5</v>
      </c>
      <c r="J46" s="86">
        <f t="shared" si="0"/>
        <v>26.25</v>
      </c>
      <c r="K46" s="96"/>
      <c r="L46" s="92"/>
    </row>
    <row r="47" spans="1:12" s="4" customFormat="1" ht="18.75" customHeight="1">
      <c r="A47" s="94">
        <v>26</v>
      </c>
      <c r="B47" s="15">
        <v>21</v>
      </c>
      <c r="C47" s="15">
        <v>10112132990</v>
      </c>
      <c r="D47" s="95" t="s">
        <v>104</v>
      </c>
      <c r="E47" s="105">
        <v>39004</v>
      </c>
      <c r="F47" s="96" t="s">
        <v>52</v>
      </c>
      <c r="G47" s="97" t="s">
        <v>10</v>
      </c>
      <c r="H47" s="98">
        <v>1.1070601851851851E-3</v>
      </c>
      <c r="I47" s="107">
        <f t="shared" si="1"/>
        <v>6.6666666666666697E-5</v>
      </c>
      <c r="J47" s="86">
        <f t="shared" si="0"/>
        <v>26.25</v>
      </c>
      <c r="K47" s="96"/>
      <c r="L47" s="92"/>
    </row>
    <row r="48" spans="1:12" s="4" customFormat="1" ht="18.75" customHeight="1">
      <c r="A48" s="94">
        <v>27</v>
      </c>
      <c r="B48" s="15">
        <v>22</v>
      </c>
      <c r="C48" s="15">
        <v>10092179989</v>
      </c>
      <c r="D48" s="95" t="s">
        <v>105</v>
      </c>
      <c r="E48" s="105">
        <v>38810</v>
      </c>
      <c r="F48" s="96" t="s">
        <v>47</v>
      </c>
      <c r="G48" s="97" t="s">
        <v>160</v>
      </c>
      <c r="H48" s="98">
        <v>1.1074074074074074E-3</v>
      </c>
      <c r="I48" s="107">
        <f t="shared" si="1"/>
        <v>6.7013888888889026E-5</v>
      </c>
      <c r="J48" s="86">
        <f t="shared" si="0"/>
        <v>26.25</v>
      </c>
      <c r="K48" s="96"/>
      <c r="L48" s="92"/>
    </row>
    <row r="49" spans="1:12" s="4" customFormat="1" ht="18.75" customHeight="1">
      <c r="A49" s="94">
        <v>28</v>
      </c>
      <c r="B49" s="15">
        <v>25</v>
      </c>
      <c r="C49" s="15">
        <v>10112254242</v>
      </c>
      <c r="D49" s="95" t="s">
        <v>106</v>
      </c>
      <c r="E49" s="105">
        <v>38962</v>
      </c>
      <c r="F49" s="96" t="s">
        <v>52</v>
      </c>
      <c r="G49" s="97" t="s">
        <v>8</v>
      </c>
      <c r="H49" s="98">
        <v>1.1173611111111111E-3</v>
      </c>
      <c r="I49" s="107">
        <f t="shared" si="1"/>
        <v>7.6967592592592669E-5</v>
      </c>
      <c r="J49" s="86">
        <f t="shared" si="0"/>
        <v>25.979381443298969</v>
      </c>
      <c r="K49" s="96"/>
      <c r="L49" s="92"/>
    </row>
    <row r="50" spans="1:12" s="4" customFormat="1" ht="18.75" customHeight="1">
      <c r="A50" s="94">
        <v>29</v>
      </c>
      <c r="B50" s="15">
        <v>26</v>
      </c>
      <c r="C50" s="15">
        <v>10096307139</v>
      </c>
      <c r="D50" s="95" t="s">
        <v>107</v>
      </c>
      <c r="E50" s="105">
        <v>38842</v>
      </c>
      <c r="F50" s="96" t="s">
        <v>52</v>
      </c>
      <c r="G50" s="97" t="s">
        <v>10</v>
      </c>
      <c r="H50" s="98">
        <v>1.1175925925925926E-3</v>
      </c>
      <c r="I50" s="107">
        <f t="shared" si="1"/>
        <v>7.7199074074074149E-5</v>
      </c>
      <c r="J50" s="86">
        <f t="shared" si="0"/>
        <v>25.979381443298969</v>
      </c>
      <c r="K50" s="96"/>
      <c r="L50" s="92"/>
    </row>
    <row r="51" spans="1:12" s="4" customFormat="1" ht="18.75" customHeight="1">
      <c r="A51" s="94">
        <v>30</v>
      </c>
      <c r="B51" s="15">
        <v>30</v>
      </c>
      <c r="C51" s="15">
        <v>10119244508</v>
      </c>
      <c r="D51" s="95" t="s">
        <v>108</v>
      </c>
      <c r="E51" s="105">
        <v>39269</v>
      </c>
      <c r="F51" s="96" t="s">
        <v>53</v>
      </c>
      <c r="G51" s="97" t="s">
        <v>11</v>
      </c>
      <c r="H51" s="98">
        <v>1.1255787037037037E-3</v>
      </c>
      <c r="I51" s="107">
        <f t="shared" si="1"/>
        <v>8.518518518518532E-5</v>
      </c>
      <c r="J51" s="86">
        <f t="shared" si="0"/>
        <v>25.979381443298969</v>
      </c>
      <c r="K51" s="96"/>
      <c r="L51" s="92"/>
    </row>
    <row r="52" spans="1:12" s="4" customFormat="1" ht="18.75" customHeight="1">
      <c r="A52" s="94">
        <v>31</v>
      </c>
      <c r="B52" s="15">
        <v>31</v>
      </c>
      <c r="C52" s="15">
        <v>10106605307</v>
      </c>
      <c r="D52" s="95" t="s">
        <v>109</v>
      </c>
      <c r="E52" s="105">
        <v>39241</v>
      </c>
      <c r="F52" s="96" t="s">
        <v>47</v>
      </c>
      <c r="G52" s="97" t="s">
        <v>43</v>
      </c>
      <c r="H52" s="98">
        <v>1.1260416666666667E-3</v>
      </c>
      <c r="I52" s="107">
        <f t="shared" si="1"/>
        <v>8.564814814814828E-5</v>
      </c>
      <c r="J52" s="86">
        <f t="shared" si="0"/>
        <v>25.979381443298969</v>
      </c>
      <c r="K52" s="96"/>
      <c r="L52" s="92"/>
    </row>
    <row r="53" spans="1:12" s="4" customFormat="1" ht="18.75" customHeight="1">
      <c r="A53" s="94">
        <v>32</v>
      </c>
      <c r="B53" s="15">
        <v>32</v>
      </c>
      <c r="C53" s="15">
        <v>10095191336</v>
      </c>
      <c r="D53" s="95" t="s">
        <v>110</v>
      </c>
      <c r="E53" s="105">
        <v>38874</v>
      </c>
      <c r="F53" s="96" t="s">
        <v>47</v>
      </c>
      <c r="G53" s="97" t="s">
        <v>13</v>
      </c>
      <c r="H53" s="98">
        <v>1.1274305555555556E-3</v>
      </c>
      <c r="I53" s="107">
        <f t="shared" si="1"/>
        <v>8.7037037037037161E-5</v>
      </c>
      <c r="J53" s="86">
        <f t="shared" si="0"/>
        <v>25.979381443298969</v>
      </c>
      <c r="K53" s="96"/>
      <c r="L53" s="92"/>
    </row>
    <row r="54" spans="1:12" s="4" customFormat="1" ht="18.75" customHeight="1">
      <c r="A54" s="94">
        <v>33</v>
      </c>
      <c r="B54" s="15">
        <v>33</v>
      </c>
      <c r="C54" s="15">
        <v>10094392906</v>
      </c>
      <c r="D54" s="95" t="s">
        <v>111</v>
      </c>
      <c r="E54" s="105">
        <v>38988</v>
      </c>
      <c r="F54" s="96" t="s">
        <v>1</v>
      </c>
      <c r="G54" s="97" t="s">
        <v>40</v>
      </c>
      <c r="H54" s="98">
        <v>1.1275462962962964E-3</v>
      </c>
      <c r="I54" s="107">
        <f t="shared" si="1"/>
        <v>8.7152777777778009E-5</v>
      </c>
      <c r="J54" s="86">
        <f t="shared" ref="J54:J77" si="2">IFERROR($K$19*3600/(HOUR(H54)*3600+MINUTE(H54)*60+SECOND(H54)),"")</f>
        <v>25.979381443298969</v>
      </c>
      <c r="K54" s="96"/>
      <c r="L54" s="92"/>
    </row>
    <row r="55" spans="1:12" s="4" customFormat="1" ht="18.75" customHeight="1">
      <c r="A55" s="94">
        <v>34</v>
      </c>
      <c r="B55" s="15">
        <v>34</v>
      </c>
      <c r="C55" s="15">
        <v>10131029705</v>
      </c>
      <c r="D55" s="95" t="s">
        <v>112</v>
      </c>
      <c r="E55" s="105">
        <v>39173</v>
      </c>
      <c r="F55" s="96" t="s">
        <v>52</v>
      </c>
      <c r="G55" s="97" t="s">
        <v>162</v>
      </c>
      <c r="H55" s="98">
        <v>1.1287037037037036E-3</v>
      </c>
      <c r="I55" s="107">
        <f t="shared" ref="I55:I86" si="3">H55-$H$22</f>
        <v>8.8310185185185193E-5</v>
      </c>
      <c r="J55" s="86">
        <f t="shared" si="2"/>
        <v>25.714285714285715</v>
      </c>
      <c r="K55" s="96"/>
      <c r="L55" s="92"/>
    </row>
    <row r="56" spans="1:12" s="4" customFormat="1" ht="18.75" customHeight="1">
      <c r="A56" s="94">
        <v>35</v>
      </c>
      <c r="B56" s="15">
        <v>35</v>
      </c>
      <c r="C56" s="15">
        <v>10128426061</v>
      </c>
      <c r="D56" s="95" t="s">
        <v>113</v>
      </c>
      <c r="E56" s="105">
        <v>39093</v>
      </c>
      <c r="F56" s="96" t="s">
        <v>47</v>
      </c>
      <c r="G56" s="97" t="s">
        <v>13</v>
      </c>
      <c r="H56" s="98">
        <v>1.1341435185185185E-3</v>
      </c>
      <c r="I56" s="107">
        <f t="shared" si="3"/>
        <v>9.3750000000000083E-5</v>
      </c>
      <c r="J56" s="86">
        <f t="shared" si="2"/>
        <v>25.714285714285715</v>
      </c>
      <c r="K56" s="96"/>
      <c r="L56" s="92"/>
    </row>
    <row r="57" spans="1:12" s="4" customFormat="1" ht="18.75" customHeight="1">
      <c r="A57" s="94">
        <v>36</v>
      </c>
      <c r="B57" s="15">
        <v>36</v>
      </c>
      <c r="C57" s="15">
        <v>10102628105</v>
      </c>
      <c r="D57" s="95" t="s">
        <v>114</v>
      </c>
      <c r="E57" s="105">
        <v>39265</v>
      </c>
      <c r="F57" s="96" t="s">
        <v>52</v>
      </c>
      <c r="G57" s="97" t="s">
        <v>9</v>
      </c>
      <c r="H57" s="98">
        <v>1.1395833333333334E-3</v>
      </c>
      <c r="I57" s="107">
        <f t="shared" si="3"/>
        <v>9.9189814814814974E-5</v>
      </c>
      <c r="J57" s="86">
        <f t="shared" si="2"/>
        <v>25.714285714285715</v>
      </c>
      <c r="K57" s="96"/>
      <c r="L57" s="92"/>
    </row>
    <row r="58" spans="1:12" s="4" customFormat="1" ht="18.75" customHeight="1">
      <c r="A58" s="94">
        <v>37</v>
      </c>
      <c r="B58" s="15">
        <v>37</v>
      </c>
      <c r="C58" s="15">
        <v>10114021359</v>
      </c>
      <c r="D58" s="95" t="s">
        <v>115</v>
      </c>
      <c r="E58" s="105">
        <v>38837</v>
      </c>
      <c r="F58" s="96" t="s">
        <v>47</v>
      </c>
      <c r="G58" s="97" t="s">
        <v>163</v>
      </c>
      <c r="H58" s="98">
        <v>1.1405092592592593E-3</v>
      </c>
      <c r="I58" s="107">
        <f t="shared" si="3"/>
        <v>1.0011574074074089E-4</v>
      </c>
      <c r="J58" s="86">
        <f t="shared" si="2"/>
        <v>25.454545454545453</v>
      </c>
      <c r="K58" s="96"/>
      <c r="L58" s="92"/>
    </row>
    <row r="59" spans="1:12" s="4" customFormat="1" ht="18.75" customHeight="1">
      <c r="A59" s="94">
        <v>38</v>
      </c>
      <c r="B59" s="15">
        <v>38</v>
      </c>
      <c r="C59" s="15">
        <v>10105935300</v>
      </c>
      <c r="D59" s="95" t="s">
        <v>116</v>
      </c>
      <c r="E59" s="105">
        <v>39119</v>
      </c>
      <c r="F59" s="96" t="s">
        <v>52</v>
      </c>
      <c r="G59" s="97" t="s">
        <v>160</v>
      </c>
      <c r="H59" s="98">
        <v>1.1418981481481482E-3</v>
      </c>
      <c r="I59" s="107">
        <f t="shared" si="3"/>
        <v>1.0150462962962977E-4</v>
      </c>
      <c r="J59" s="86">
        <f t="shared" si="2"/>
        <v>25.454545454545453</v>
      </c>
      <c r="K59" s="96"/>
      <c r="L59" s="92"/>
    </row>
    <row r="60" spans="1:12" s="4" customFormat="1" ht="18.75" customHeight="1">
      <c r="A60" s="94">
        <v>39</v>
      </c>
      <c r="B60" s="15">
        <v>39</v>
      </c>
      <c r="C60" s="15">
        <v>10113102384</v>
      </c>
      <c r="D60" s="95" t="s">
        <v>117</v>
      </c>
      <c r="E60" s="105">
        <v>39201</v>
      </c>
      <c r="F60" s="96" t="s">
        <v>47</v>
      </c>
      <c r="G60" s="97" t="s">
        <v>12</v>
      </c>
      <c r="H60" s="98">
        <v>1.1438657407407407E-3</v>
      </c>
      <c r="I60" s="107">
        <f t="shared" si="3"/>
        <v>1.0347222222222225E-4</v>
      </c>
      <c r="J60" s="86">
        <f t="shared" si="2"/>
        <v>25.454545454545453</v>
      </c>
      <c r="K60" s="96"/>
      <c r="L60" s="92"/>
    </row>
    <row r="61" spans="1:12" s="4" customFormat="1" ht="18.75" customHeight="1">
      <c r="A61" s="94">
        <v>40</v>
      </c>
      <c r="B61" s="15">
        <v>40</v>
      </c>
      <c r="C61" s="15">
        <v>10105526078</v>
      </c>
      <c r="D61" s="95" t="s">
        <v>118</v>
      </c>
      <c r="E61" s="105">
        <v>39407</v>
      </c>
      <c r="F61" s="96" t="s">
        <v>52</v>
      </c>
      <c r="G61" s="97" t="s">
        <v>8</v>
      </c>
      <c r="H61" s="98">
        <v>1.1446759259259259E-3</v>
      </c>
      <c r="I61" s="107">
        <f t="shared" si="3"/>
        <v>1.0428240740740754E-4</v>
      </c>
      <c r="J61" s="86">
        <f t="shared" si="2"/>
        <v>25.454545454545453</v>
      </c>
      <c r="K61" s="96"/>
      <c r="L61" s="92"/>
    </row>
    <row r="62" spans="1:12" s="4" customFormat="1" ht="18.75" customHeight="1">
      <c r="A62" s="94">
        <v>41</v>
      </c>
      <c r="B62" s="15">
        <v>41</v>
      </c>
      <c r="C62" s="15">
        <v>10103858587</v>
      </c>
      <c r="D62" s="95" t="s">
        <v>119</v>
      </c>
      <c r="E62" s="105">
        <v>39409</v>
      </c>
      <c r="F62" s="96" t="s">
        <v>47</v>
      </c>
      <c r="G62" s="97" t="s">
        <v>7</v>
      </c>
      <c r="H62" s="98">
        <v>1.1451388888888889E-3</v>
      </c>
      <c r="I62" s="107">
        <f t="shared" si="3"/>
        <v>1.047453703703705E-4</v>
      </c>
      <c r="J62" s="86">
        <f t="shared" si="2"/>
        <v>25.454545454545453</v>
      </c>
      <c r="K62" s="96"/>
      <c r="L62" s="92"/>
    </row>
    <row r="63" spans="1:12" s="4" customFormat="1" ht="18.75" customHeight="1">
      <c r="A63" s="94">
        <v>42</v>
      </c>
      <c r="B63" s="15">
        <v>42</v>
      </c>
      <c r="C63" s="15">
        <v>10105986325</v>
      </c>
      <c r="D63" s="95" t="s">
        <v>120</v>
      </c>
      <c r="E63" s="105">
        <v>39129</v>
      </c>
      <c r="F63" s="96" t="s">
        <v>52</v>
      </c>
      <c r="G63" s="97" t="s">
        <v>6</v>
      </c>
      <c r="H63" s="98">
        <v>1.1454861111111112E-3</v>
      </c>
      <c r="I63" s="107">
        <f t="shared" si="3"/>
        <v>1.0509259259259282E-4</v>
      </c>
      <c r="J63" s="86">
        <f t="shared" si="2"/>
        <v>25.454545454545453</v>
      </c>
      <c r="K63" s="96"/>
      <c r="L63" s="92"/>
    </row>
    <row r="64" spans="1:12" s="4" customFormat="1" ht="18.75" customHeight="1">
      <c r="A64" s="94">
        <v>43</v>
      </c>
      <c r="B64" s="15">
        <v>43</v>
      </c>
      <c r="C64" s="15">
        <v>10091527362</v>
      </c>
      <c r="D64" s="95" t="s">
        <v>121</v>
      </c>
      <c r="E64" s="105">
        <v>38881</v>
      </c>
      <c r="F64" s="96" t="s">
        <v>47</v>
      </c>
      <c r="G64" s="97" t="s">
        <v>9</v>
      </c>
      <c r="H64" s="98">
        <v>1.149537037037037E-3</v>
      </c>
      <c r="I64" s="107">
        <f t="shared" si="3"/>
        <v>1.0914351851851862E-4</v>
      </c>
      <c r="J64" s="86">
        <f t="shared" si="2"/>
        <v>25.454545454545453</v>
      </c>
      <c r="K64" s="96"/>
      <c r="L64" s="92"/>
    </row>
    <row r="65" spans="1:12" s="4" customFormat="1" ht="18.75" customHeight="1">
      <c r="A65" s="94">
        <v>44</v>
      </c>
      <c r="B65" s="15">
        <v>44</v>
      </c>
      <c r="C65" s="15">
        <v>10115310550</v>
      </c>
      <c r="D65" s="95" t="s">
        <v>122</v>
      </c>
      <c r="E65" s="105">
        <v>39190</v>
      </c>
      <c r="F65" s="96" t="s">
        <v>52</v>
      </c>
      <c r="G65" s="97" t="s">
        <v>11</v>
      </c>
      <c r="H65" s="98">
        <v>1.155324074074074E-3</v>
      </c>
      <c r="I65" s="107">
        <f t="shared" si="3"/>
        <v>1.1493055555555562E-4</v>
      </c>
      <c r="J65" s="86">
        <f t="shared" si="2"/>
        <v>25.2</v>
      </c>
      <c r="K65" s="96"/>
      <c r="L65" s="92"/>
    </row>
    <row r="66" spans="1:12" s="4" customFormat="1" ht="18.75" customHeight="1">
      <c r="A66" s="94">
        <v>45</v>
      </c>
      <c r="B66" s="15">
        <v>45</v>
      </c>
      <c r="C66" s="15">
        <v>10091669226</v>
      </c>
      <c r="D66" s="95" t="s">
        <v>123</v>
      </c>
      <c r="E66" s="105">
        <v>38912</v>
      </c>
      <c r="F66" s="96" t="s">
        <v>52</v>
      </c>
      <c r="G66" s="97" t="s">
        <v>8</v>
      </c>
      <c r="H66" s="98">
        <v>1.1620370370370372E-3</v>
      </c>
      <c r="I66" s="107">
        <f t="shared" si="3"/>
        <v>1.2164351851851876E-4</v>
      </c>
      <c r="J66" s="86">
        <f t="shared" si="2"/>
        <v>25.2</v>
      </c>
      <c r="K66" s="96"/>
      <c r="L66" s="92"/>
    </row>
    <row r="67" spans="1:12" s="4" customFormat="1" ht="18.75" customHeight="1">
      <c r="A67" s="94">
        <v>46</v>
      </c>
      <c r="B67" s="15">
        <v>46</v>
      </c>
      <c r="C67" s="15">
        <v>10113744305</v>
      </c>
      <c r="D67" s="95" t="s">
        <v>124</v>
      </c>
      <c r="E67" s="105">
        <v>38905</v>
      </c>
      <c r="F67" s="96" t="s">
        <v>1</v>
      </c>
      <c r="G67" s="97" t="s">
        <v>43</v>
      </c>
      <c r="H67" s="98">
        <v>1.1645833333333332E-3</v>
      </c>
      <c r="I67" s="107">
        <f t="shared" si="3"/>
        <v>1.2418981481481482E-4</v>
      </c>
      <c r="J67" s="86">
        <f t="shared" si="2"/>
        <v>24.950495049504951</v>
      </c>
      <c r="K67" s="96"/>
      <c r="L67" s="92"/>
    </row>
    <row r="68" spans="1:12" s="4" customFormat="1" ht="18.75" customHeight="1">
      <c r="A68" s="94">
        <v>47</v>
      </c>
      <c r="B68" s="15">
        <v>47</v>
      </c>
      <c r="C68" s="15">
        <v>10116100795</v>
      </c>
      <c r="D68" s="95" t="s">
        <v>125</v>
      </c>
      <c r="E68" s="105">
        <v>39288</v>
      </c>
      <c r="F68" s="96" t="s">
        <v>47</v>
      </c>
      <c r="G68" s="97" t="s">
        <v>9</v>
      </c>
      <c r="H68" s="98">
        <v>1.1682870370370369E-3</v>
      </c>
      <c r="I68" s="107">
        <f t="shared" si="3"/>
        <v>1.278935185185185E-4</v>
      </c>
      <c r="J68" s="86">
        <f t="shared" si="2"/>
        <v>24.950495049504951</v>
      </c>
      <c r="K68" s="96"/>
      <c r="L68" s="92"/>
    </row>
    <row r="69" spans="1:12" s="4" customFormat="1" ht="18.75" customHeight="1">
      <c r="A69" s="94">
        <v>48</v>
      </c>
      <c r="B69" s="15">
        <v>48</v>
      </c>
      <c r="C69" s="15">
        <v>10118152953</v>
      </c>
      <c r="D69" s="95" t="s">
        <v>126</v>
      </c>
      <c r="E69" s="105">
        <v>39051</v>
      </c>
      <c r="F69" s="96" t="s">
        <v>47</v>
      </c>
      <c r="G69" s="97" t="s">
        <v>160</v>
      </c>
      <c r="H69" s="98">
        <v>1.1703703703703704E-3</v>
      </c>
      <c r="I69" s="107">
        <f t="shared" si="3"/>
        <v>1.2997685185185204E-4</v>
      </c>
      <c r="J69" s="86">
        <f t="shared" si="2"/>
        <v>24.950495049504951</v>
      </c>
      <c r="K69" s="96"/>
      <c r="L69" s="92"/>
    </row>
    <row r="70" spans="1:12" s="4" customFormat="1" ht="18.75" customHeight="1">
      <c r="A70" s="94">
        <v>49</v>
      </c>
      <c r="B70" s="15">
        <v>49</v>
      </c>
      <c r="C70" s="15">
        <v>10105861437</v>
      </c>
      <c r="D70" s="95" t="s">
        <v>127</v>
      </c>
      <c r="E70" s="105">
        <v>39169</v>
      </c>
      <c r="F70" s="96" t="s">
        <v>53</v>
      </c>
      <c r="G70" s="97" t="s">
        <v>13</v>
      </c>
      <c r="H70" s="98">
        <v>1.1725694444444444E-3</v>
      </c>
      <c r="I70" s="107">
        <f t="shared" si="3"/>
        <v>1.3217592592592599E-4</v>
      </c>
      <c r="J70" s="86">
        <f t="shared" si="2"/>
        <v>24.950495049504951</v>
      </c>
      <c r="K70" s="96"/>
      <c r="L70" s="92"/>
    </row>
    <row r="71" spans="1:12" s="4" customFormat="1" ht="18.75" customHeight="1">
      <c r="A71" s="94">
        <v>50</v>
      </c>
      <c r="B71" s="15">
        <v>50</v>
      </c>
      <c r="C71" s="15">
        <v>10102330738</v>
      </c>
      <c r="D71" s="95" t="s">
        <v>128</v>
      </c>
      <c r="E71" s="105">
        <v>39265</v>
      </c>
      <c r="F71" s="96" t="s">
        <v>52</v>
      </c>
      <c r="G71" s="97" t="s">
        <v>40</v>
      </c>
      <c r="H71" s="98">
        <v>1.1744212962962965E-3</v>
      </c>
      <c r="I71" s="107">
        <f t="shared" si="3"/>
        <v>1.3402777777777805E-4</v>
      </c>
      <c r="J71" s="86">
        <f t="shared" si="2"/>
        <v>24.950495049504951</v>
      </c>
      <c r="K71" s="96"/>
      <c r="L71" s="92"/>
    </row>
    <row r="72" spans="1:12" s="4" customFormat="1" ht="18.75" customHeight="1">
      <c r="A72" s="94">
        <v>51</v>
      </c>
      <c r="B72" s="15">
        <v>51</v>
      </c>
      <c r="C72" s="15">
        <v>10114985295</v>
      </c>
      <c r="D72" s="95" t="s">
        <v>129</v>
      </c>
      <c r="E72" s="105">
        <v>38896</v>
      </c>
      <c r="F72" s="96" t="s">
        <v>52</v>
      </c>
      <c r="G72" s="97" t="s">
        <v>42</v>
      </c>
      <c r="H72" s="98">
        <v>1.1747685185185186E-3</v>
      </c>
      <c r="I72" s="107">
        <f t="shared" si="3"/>
        <v>1.3437500000000016E-4</v>
      </c>
      <c r="J72" s="86">
        <f t="shared" si="2"/>
        <v>24.705882352941178</v>
      </c>
      <c r="K72" s="96"/>
      <c r="L72" s="92"/>
    </row>
    <row r="73" spans="1:12" s="4" customFormat="1" ht="18.75" customHeight="1">
      <c r="A73" s="94">
        <v>52</v>
      </c>
      <c r="B73" s="15">
        <v>52</v>
      </c>
      <c r="C73" s="15">
        <v>10092523129</v>
      </c>
      <c r="D73" s="95" t="s">
        <v>130</v>
      </c>
      <c r="E73" s="105">
        <v>38997</v>
      </c>
      <c r="F73" s="96" t="s">
        <v>47</v>
      </c>
      <c r="G73" s="97" t="s">
        <v>7</v>
      </c>
      <c r="H73" s="98">
        <v>1.1833333333333333E-3</v>
      </c>
      <c r="I73" s="107">
        <f t="shared" si="3"/>
        <v>1.4293981481481493E-4</v>
      </c>
      <c r="J73" s="86">
        <f t="shared" si="2"/>
        <v>24.705882352941178</v>
      </c>
      <c r="K73" s="96"/>
      <c r="L73" s="92"/>
    </row>
    <row r="74" spans="1:12" s="4" customFormat="1" ht="18.75" customHeight="1">
      <c r="A74" s="94">
        <v>53</v>
      </c>
      <c r="B74" s="15">
        <v>53</v>
      </c>
      <c r="C74" s="15">
        <v>10093555369</v>
      </c>
      <c r="D74" s="95" t="s">
        <v>131</v>
      </c>
      <c r="E74" s="105">
        <v>38980</v>
      </c>
      <c r="F74" s="96" t="s">
        <v>52</v>
      </c>
      <c r="G74" s="97" t="s">
        <v>11</v>
      </c>
      <c r="H74" s="98">
        <v>1.1861111111111111E-3</v>
      </c>
      <c r="I74" s="107">
        <f t="shared" si="3"/>
        <v>1.4571759259259269E-4</v>
      </c>
      <c r="J74" s="86">
        <f t="shared" si="2"/>
        <v>24.705882352941178</v>
      </c>
      <c r="K74" s="96"/>
      <c r="L74" s="92"/>
    </row>
    <row r="75" spans="1:12" s="4" customFormat="1" ht="18.75" customHeight="1">
      <c r="A75" s="94">
        <v>54</v>
      </c>
      <c r="B75" s="15">
        <v>54</v>
      </c>
      <c r="C75" s="15">
        <v>10117594393</v>
      </c>
      <c r="D75" s="95" t="s">
        <v>132</v>
      </c>
      <c r="E75" s="105">
        <v>38867</v>
      </c>
      <c r="F75" s="96" t="s">
        <v>52</v>
      </c>
      <c r="G75" s="97" t="s">
        <v>163</v>
      </c>
      <c r="H75" s="98">
        <v>1.1878472222222223E-3</v>
      </c>
      <c r="I75" s="107">
        <f t="shared" si="3"/>
        <v>1.474537037037039E-4</v>
      </c>
      <c r="J75" s="86">
        <f t="shared" si="2"/>
        <v>24.466019417475728</v>
      </c>
      <c r="K75" s="96"/>
      <c r="L75" s="92"/>
    </row>
    <row r="76" spans="1:12" s="4" customFormat="1" ht="18.75" customHeight="1">
      <c r="A76" s="94">
        <v>55</v>
      </c>
      <c r="B76" s="15">
        <v>55</v>
      </c>
      <c r="C76" s="15">
        <v>10123388529</v>
      </c>
      <c r="D76" s="95" t="s">
        <v>133</v>
      </c>
      <c r="E76" s="105">
        <v>39367</v>
      </c>
      <c r="F76" s="96" t="s">
        <v>52</v>
      </c>
      <c r="G76" s="97" t="s">
        <v>8</v>
      </c>
      <c r="H76" s="98">
        <v>1.1900462962962963E-3</v>
      </c>
      <c r="I76" s="107">
        <f t="shared" si="3"/>
        <v>1.4965277777777785E-4</v>
      </c>
      <c r="J76" s="86">
        <f t="shared" si="2"/>
        <v>24.466019417475728</v>
      </c>
      <c r="K76" s="96"/>
      <c r="L76" s="92"/>
    </row>
    <row r="77" spans="1:12" s="4" customFormat="1" ht="18.75" customHeight="1">
      <c r="A77" s="94">
        <v>56</v>
      </c>
      <c r="B77" s="15">
        <v>56</v>
      </c>
      <c r="C77" s="15">
        <v>10118769612</v>
      </c>
      <c r="D77" s="95" t="s">
        <v>134</v>
      </c>
      <c r="E77" s="105">
        <v>39097</v>
      </c>
      <c r="F77" s="96" t="s">
        <v>52</v>
      </c>
      <c r="G77" s="97" t="s">
        <v>40</v>
      </c>
      <c r="H77" s="98">
        <v>1.1903935185185186E-3</v>
      </c>
      <c r="I77" s="107">
        <f t="shared" si="3"/>
        <v>1.5000000000000018E-4</v>
      </c>
      <c r="J77" s="86">
        <f t="shared" si="2"/>
        <v>24.466019417475728</v>
      </c>
      <c r="K77" s="96"/>
      <c r="L77" s="92"/>
    </row>
    <row r="78" spans="1:12" s="4" customFormat="1" ht="18.75" customHeight="1">
      <c r="A78" s="94">
        <v>57</v>
      </c>
      <c r="B78" s="15">
        <v>57</v>
      </c>
      <c r="C78" s="15">
        <v>10102627903</v>
      </c>
      <c r="D78" s="95" t="s">
        <v>135</v>
      </c>
      <c r="E78" s="105">
        <v>39365</v>
      </c>
      <c r="F78" s="96" t="s">
        <v>52</v>
      </c>
      <c r="G78" s="97" t="s">
        <v>9</v>
      </c>
      <c r="H78" s="98">
        <v>1.1923611111111113E-3</v>
      </c>
      <c r="I78" s="107">
        <f t="shared" ref="I78:I102" si="4">H78-$H$22</f>
        <v>1.5196759259259287E-4</v>
      </c>
      <c r="J78" s="86">
        <f t="shared" ref="J78:J102" si="5">IFERROR($K$19*3600/(HOUR(H78)*3600+MINUTE(H78)*60+SECOND(H78)),"")</f>
        <v>24.466019417475728</v>
      </c>
      <c r="K78" s="96"/>
      <c r="L78" s="92"/>
    </row>
    <row r="79" spans="1:12" s="4" customFormat="1" ht="18.75" customHeight="1">
      <c r="A79" s="94">
        <v>58</v>
      </c>
      <c r="B79" s="15">
        <v>58</v>
      </c>
      <c r="C79" s="15">
        <v>10124592844</v>
      </c>
      <c r="D79" s="95" t="s">
        <v>136</v>
      </c>
      <c r="E79" s="105">
        <v>39279</v>
      </c>
      <c r="F79" s="96" t="s">
        <v>47</v>
      </c>
      <c r="G79" s="97" t="s">
        <v>45</v>
      </c>
      <c r="H79" s="98">
        <v>1.1991898148148148E-3</v>
      </c>
      <c r="I79" s="107">
        <f t="shared" si="4"/>
        <v>1.5879629629629642E-4</v>
      </c>
      <c r="J79" s="86">
        <f t="shared" si="5"/>
        <v>24.23076923076923</v>
      </c>
      <c r="K79" s="96"/>
      <c r="L79" s="92"/>
    </row>
    <row r="80" spans="1:12" s="4" customFormat="1" ht="18.75" customHeight="1">
      <c r="A80" s="94">
        <v>59</v>
      </c>
      <c r="B80" s="15">
        <v>59</v>
      </c>
      <c r="C80" s="15">
        <v>10116903774</v>
      </c>
      <c r="D80" s="95" t="s">
        <v>137</v>
      </c>
      <c r="E80" s="105">
        <v>39428</v>
      </c>
      <c r="F80" s="96" t="s">
        <v>52</v>
      </c>
      <c r="G80" s="97" t="s">
        <v>12</v>
      </c>
      <c r="H80" s="98">
        <v>1.2008101851851852E-3</v>
      </c>
      <c r="I80" s="107">
        <f t="shared" si="4"/>
        <v>1.6041666666666678E-4</v>
      </c>
      <c r="J80" s="86">
        <f t="shared" si="5"/>
        <v>24.23076923076923</v>
      </c>
      <c r="K80" s="96"/>
      <c r="L80" s="92"/>
    </row>
    <row r="81" spans="1:12" s="4" customFormat="1" ht="18.75" customHeight="1">
      <c r="A81" s="94">
        <v>60</v>
      </c>
      <c r="B81" s="15">
        <v>60</v>
      </c>
      <c r="C81" s="15">
        <v>10119354339</v>
      </c>
      <c r="D81" s="95" t="s">
        <v>138</v>
      </c>
      <c r="E81" s="105">
        <v>39195</v>
      </c>
      <c r="F81" s="96" t="s">
        <v>53</v>
      </c>
      <c r="G81" s="97" t="s">
        <v>40</v>
      </c>
      <c r="H81" s="98">
        <v>1.2025462962962964E-3</v>
      </c>
      <c r="I81" s="107">
        <f t="shared" si="4"/>
        <v>1.6215277777777799E-4</v>
      </c>
      <c r="J81" s="86">
        <f t="shared" si="5"/>
        <v>24.23076923076923</v>
      </c>
      <c r="K81" s="96"/>
      <c r="L81" s="92"/>
    </row>
    <row r="82" spans="1:12" s="4" customFormat="1" ht="18.75" customHeight="1">
      <c r="A82" s="94">
        <v>61</v>
      </c>
      <c r="B82" s="15">
        <v>61</v>
      </c>
      <c r="C82" s="15">
        <v>10113102081</v>
      </c>
      <c r="D82" s="95" t="s">
        <v>139</v>
      </c>
      <c r="E82" s="105">
        <v>38853</v>
      </c>
      <c r="F82" s="96" t="s">
        <v>1</v>
      </c>
      <c r="G82" s="97" t="s">
        <v>12</v>
      </c>
      <c r="H82" s="98">
        <v>1.2070601851851851E-3</v>
      </c>
      <c r="I82" s="107">
        <f t="shared" si="4"/>
        <v>1.6666666666666674E-4</v>
      </c>
      <c r="J82" s="86">
        <f t="shared" si="5"/>
        <v>24.23076923076923</v>
      </c>
      <c r="K82" s="96"/>
      <c r="L82" s="92"/>
    </row>
    <row r="83" spans="1:12" s="4" customFormat="1" ht="18.75" customHeight="1">
      <c r="A83" s="94">
        <v>62</v>
      </c>
      <c r="B83" s="15">
        <v>62</v>
      </c>
      <c r="C83" s="15">
        <v>10113802000</v>
      </c>
      <c r="D83" s="95" t="s">
        <v>140</v>
      </c>
      <c r="E83" s="105">
        <v>39098</v>
      </c>
      <c r="F83" s="96" t="s">
        <v>47</v>
      </c>
      <c r="G83" s="97" t="s">
        <v>43</v>
      </c>
      <c r="H83" s="98">
        <v>1.2090277777777778E-3</v>
      </c>
      <c r="I83" s="107">
        <f t="shared" si="4"/>
        <v>1.6863425925925943E-4</v>
      </c>
      <c r="J83" s="86">
        <f t="shared" si="5"/>
        <v>24.23076923076923</v>
      </c>
      <c r="K83" s="96"/>
      <c r="L83" s="92"/>
    </row>
    <row r="84" spans="1:12" s="4" customFormat="1" ht="18.75" customHeight="1">
      <c r="A84" s="94">
        <v>63</v>
      </c>
      <c r="B84" s="15">
        <v>63</v>
      </c>
      <c r="C84" s="15">
        <v>10120340608</v>
      </c>
      <c r="D84" s="95" t="s">
        <v>141</v>
      </c>
      <c r="E84" s="105">
        <v>39250</v>
      </c>
      <c r="F84" s="96" t="s">
        <v>52</v>
      </c>
      <c r="G84" s="97" t="s">
        <v>43</v>
      </c>
      <c r="H84" s="98">
        <v>1.2112268518518518E-3</v>
      </c>
      <c r="I84" s="107">
        <f t="shared" si="4"/>
        <v>1.7083333333333338E-4</v>
      </c>
      <c r="J84" s="86">
        <f t="shared" si="5"/>
        <v>24</v>
      </c>
      <c r="K84" s="96"/>
      <c r="L84" s="92"/>
    </row>
    <row r="85" spans="1:12" s="4" customFormat="1" ht="18.75" customHeight="1">
      <c r="A85" s="94">
        <v>64</v>
      </c>
      <c r="B85" s="15">
        <v>64</v>
      </c>
      <c r="C85" s="15">
        <v>10113932645</v>
      </c>
      <c r="D85" s="95" t="s">
        <v>142</v>
      </c>
      <c r="E85" s="105">
        <v>39050</v>
      </c>
      <c r="F85" s="96" t="s">
        <v>47</v>
      </c>
      <c r="G85" s="97" t="s">
        <v>43</v>
      </c>
      <c r="H85" s="98">
        <v>1.2167824074074075E-3</v>
      </c>
      <c r="I85" s="107">
        <f t="shared" si="4"/>
        <v>1.7638888888888912E-4</v>
      </c>
      <c r="J85" s="86">
        <f t="shared" si="5"/>
        <v>24</v>
      </c>
      <c r="K85" s="96"/>
      <c r="L85" s="92"/>
    </row>
    <row r="86" spans="1:12" s="4" customFormat="1" ht="18.75" customHeight="1">
      <c r="A86" s="94">
        <v>65</v>
      </c>
      <c r="B86" s="15">
        <v>65</v>
      </c>
      <c r="C86" s="15">
        <v>10091810985</v>
      </c>
      <c r="D86" s="95" t="s">
        <v>143</v>
      </c>
      <c r="E86" s="105">
        <v>38918</v>
      </c>
      <c r="F86" s="96" t="s">
        <v>52</v>
      </c>
      <c r="G86" s="97" t="s">
        <v>10</v>
      </c>
      <c r="H86" s="98">
        <v>1.2190972222222223E-3</v>
      </c>
      <c r="I86" s="107">
        <f t="shared" si="4"/>
        <v>1.7870370370370392E-4</v>
      </c>
      <c r="J86" s="86">
        <f t="shared" si="5"/>
        <v>24</v>
      </c>
      <c r="K86" s="96"/>
      <c r="L86" s="92"/>
    </row>
    <row r="87" spans="1:12" s="4" customFormat="1" ht="18.75" customHeight="1">
      <c r="A87" s="94">
        <v>66</v>
      </c>
      <c r="B87" s="15">
        <v>66</v>
      </c>
      <c r="C87" s="15">
        <v>10120372940</v>
      </c>
      <c r="D87" s="95" t="s">
        <v>144</v>
      </c>
      <c r="E87" s="105">
        <v>39066</v>
      </c>
      <c r="F87" s="96" t="s">
        <v>47</v>
      </c>
      <c r="G87" s="97" t="s">
        <v>43</v>
      </c>
      <c r="H87" s="98">
        <v>1.2195601851851853E-3</v>
      </c>
      <c r="I87" s="107">
        <f t="shared" si="4"/>
        <v>1.7916666666666688E-4</v>
      </c>
      <c r="J87" s="86">
        <f t="shared" si="5"/>
        <v>24</v>
      </c>
      <c r="K87" s="96"/>
      <c r="L87" s="92"/>
    </row>
    <row r="88" spans="1:12" s="4" customFormat="1" ht="18.75" customHeight="1">
      <c r="A88" s="94">
        <v>67</v>
      </c>
      <c r="B88" s="15">
        <v>67</v>
      </c>
      <c r="C88" s="15">
        <v>10119354642</v>
      </c>
      <c r="D88" s="95" t="s">
        <v>145</v>
      </c>
      <c r="E88" s="105">
        <v>39061</v>
      </c>
      <c r="F88" s="96" t="s">
        <v>47</v>
      </c>
      <c r="G88" s="97" t="s">
        <v>45</v>
      </c>
      <c r="H88" s="98">
        <v>1.2277777777777777E-3</v>
      </c>
      <c r="I88" s="107">
        <f t="shared" si="4"/>
        <v>1.8738425925925932E-4</v>
      </c>
      <c r="J88" s="86">
        <f t="shared" si="5"/>
        <v>23.773584905660378</v>
      </c>
      <c r="K88" s="96"/>
      <c r="L88" s="92"/>
    </row>
    <row r="89" spans="1:12" s="4" customFormat="1" ht="18.75" customHeight="1">
      <c r="A89" s="94">
        <v>68</v>
      </c>
      <c r="B89" s="15">
        <v>68</v>
      </c>
      <c r="C89" s="15">
        <v>10117220945</v>
      </c>
      <c r="D89" s="95" t="s">
        <v>146</v>
      </c>
      <c r="E89" s="105">
        <v>39290</v>
      </c>
      <c r="F89" s="96" t="s">
        <v>52</v>
      </c>
      <c r="G89" s="97" t="s">
        <v>163</v>
      </c>
      <c r="H89" s="98">
        <v>1.2494212962962964E-3</v>
      </c>
      <c r="I89" s="107">
        <f t="shared" si="4"/>
        <v>2.0902777777777803E-4</v>
      </c>
      <c r="J89" s="86">
        <f t="shared" si="5"/>
        <v>23.333333333333332</v>
      </c>
      <c r="K89" s="96"/>
      <c r="L89" s="92"/>
    </row>
    <row r="90" spans="1:12" s="4" customFormat="1" ht="18.75" customHeight="1">
      <c r="A90" s="94">
        <v>69</v>
      </c>
      <c r="B90" s="15">
        <v>69</v>
      </c>
      <c r="C90" s="15">
        <v>10120341416</v>
      </c>
      <c r="D90" s="95" t="s">
        <v>147</v>
      </c>
      <c r="E90" s="105">
        <v>39194</v>
      </c>
      <c r="F90" s="96" t="s">
        <v>52</v>
      </c>
      <c r="G90" s="97" t="s">
        <v>43</v>
      </c>
      <c r="H90" s="98">
        <v>1.2663194444444443E-3</v>
      </c>
      <c r="I90" s="107">
        <f t="shared" si="4"/>
        <v>2.2592592592592586E-4</v>
      </c>
      <c r="J90" s="86">
        <f t="shared" si="5"/>
        <v>23.119266055045873</v>
      </c>
      <c r="K90" s="96"/>
      <c r="L90" s="92"/>
    </row>
    <row r="91" spans="1:12" s="4" customFormat="1" ht="18.75" customHeight="1">
      <c r="A91" s="94">
        <v>70</v>
      </c>
      <c r="B91" s="15">
        <v>70</v>
      </c>
      <c r="C91" s="15">
        <v>10127890642</v>
      </c>
      <c r="D91" s="95" t="s">
        <v>148</v>
      </c>
      <c r="E91" s="105">
        <v>39208</v>
      </c>
      <c r="F91" s="96" t="s">
        <v>52</v>
      </c>
      <c r="G91" s="97" t="s">
        <v>42</v>
      </c>
      <c r="H91" s="98">
        <v>1.2703703703703703E-3</v>
      </c>
      <c r="I91" s="107">
        <f t="shared" si="4"/>
        <v>2.2997685185185187E-4</v>
      </c>
      <c r="J91" s="86">
        <f t="shared" si="5"/>
        <v>22.90909090909091</v>
      </c>
      <c r="K91" s="96"/>
      <c r="L91" s="92"/>
    </row>
    <row r="92" spans="1:12" s="4" customFormat="1" ht="18.75" customHeight="1">
      <c r="A92" s="94">
        <v>71</v>
      </c>
      <c r="B92" s="15">
        <v>71</v>
      </c>
      <c r="C92" s="15">
        <v>10105814048</v>
      </c>
      <c r="D92" s="95" t="s">
        <v>149</v>
      </c>
      <c r="E92" s="105">
        <v>39344</v>
      </c>
      <c r="F92" s="96" t="s">
        <v>52</v>
      </c>
      <c r="G92" s="97" t="s">
        <v>8</v>
      </c>
      <c r="H92" s="98">
        <v>1.2748842592592592E-3</v>
      </c>
      <c r="I92" s="107">
        <f t="shared" si="4"/>
        <v>2.3449074074074084E-4</v>
      </c>
      <c r="J92" s="86">
        <f t="shared" si="5"/>
        <v>22.90909090909091</v>
      </c>
      <c r="K92" s="96"/>
      <c r="L92" s="92"/>
    </row>
    <row r="93" spans="1:12" s="4" customFormat="1" ht="18.75" customHeight="1">
      <c r="A93" s="94">
        <v>72</v>
      </c>
      <c r="B93" s="15">
        <v>72</v>
      </c>
      <c r="C93" s="15">
        <v>10123791380</v>
      </c>
      <c r="D93" s="95" t="s">
        <v>150</v>
      </c>
      <c r="E93" s="105">
        <v>39299</v>
      </c>
      <c r="F93" s="96" t="s">
        <v>52</v>
      </c>
      <c r="G93" s="97" t="s">
        <v>42</v>
      </c>
      <c r="H93" s="98">
        <v>1.2787037037037036E-3</v>
      </c>
      <c r="I93" s="107">
        <f t="shared" si="4"/>
        <v>2.3831018518518515E-4</v>
      </c>
      <c r="J93" s="86">
        <f t="shared" si="5"/>
        <v>22.90909090909091</v>
      </c>
      <c r="K93" s="96"/>
      <c r="L93" s="92"/>
    </row>
    <row r="94" spans="1:12" s="4" customFormat="1" ht="18.75" customHeight="1">
      <c r="A94" s="94">
        <v>73</v>
      </c>
      <c r="B94" s="15">
        <v>73</v>
      </c>
      <c r="C94" s="15">
        <v>10117594090</v>
      </c>
      <c r="D94" s="95" t="s">
        <v>151</v>
      </c>
      <c r="E94" s="105">
        <v>39035</v>
      </c>
      <c r="F94" s="96" t="s">
        <v>53</v>
      </c>
      <c r="G94" s="97" t="s">
        <v>40</v>
      </c>
      <c r="H94" s="98">
        <v>1.2814814814814813E-3</v>
      </c>
      <c r="I94" s="107">
        <f t="shared" si="4"/>
        <v>2.4108796296296291E-4</v>
      </c>
      <c r="J94" s="86">
        <f t="shared" si="5"/>
        <v>22.702702702702702</v>
      </c>
      <c r="K94" s="96"/>
      <c r="L94" s="92"/>
    </row>
    <row r="95" spans="1:12" s="4" customFormat="1" ht="18.75" customHeight="1">
      <c r="A95" s="94">
        <v>74</v>
      </c>
      <c r="B95" s="15">
        <v>74</v>
      </c>
      <c r="C95" s="15">
        <v>10116981980</v>
      </c>
      <c r="D95" s="95" t="s">
        <v>152</v>
      </c>
      <c r="E95" s="105">
        <v>39184</v>
      </c>
      <c r="F95" s="96" t="s">
        <v>52</v>
      </c>
      <c r="G95" s="97" t="s">
        <v>40</v>
      </c>
      <c r="H95" s="98">
        <v>1.2863425925925926E-3</v>
      </c>
      <c r="I95" s="107">
        <f t="shared" si="4"/>
        <v>2.4594907407407421E-4</v>
      </c>
      <c r="J95" s="86">
        <f t="shared" si="5"/>
        <v>22.702702702702702</v>
      </c>
      <c r="K95" s="96"/>
      <c r="L95" s="92"/>
    </row>
    <row r="96" spans="1:12" s="4" customFormat="1" ht="18.75" customHeight="1">
      <c r="A96" s="94">
        <v>75</v>
      </c>
      <c r="B96" s="15">
        <v>75</v>
      </c>
      <c r="C96" s="15">
        <v>10128262373</v>
      </c>
      <c r="D96" s="95" t="s">
        <v>153</v>
      </c>
      <c r="E96" s="105">
        <v>39081</v>
      </c>
      <c r="F96" s="96" t="s">
        <v>52</v>
      </c>
      <c r="G96" s="97" t="s">
        <v>164</v>
      </c>
      <c r="H96" s="98">
        <v>1.319212962962963E-3</v>
      </c>
      <c r="I96" s="107">
        <f t="shared" si="4"/>
        <v>2.788194444444446E-4</v>
      </c>
      <c r="J96" s="86">
        <f t="shared" si="5"/>
        <v>22.105263157894736</v>
      </c>
      <c r="K96" s="96"/>
      <c r="L96" s="92"/>
    </row>
    <row r="97" spans="1:12" s="4" customFormat="1" ht="18.75" customHeight="1">
      <c r="A97" s="94">
        <v>76</v>
      </c>
      <c r="B97" s="15">
        <v>76</v>
      </c>
      <c r="C97" s="15">
        <v>10119063137</v>
      </c>
      <c r="D97" s="95" t="s">
        <v>154</v>
      </c>
      <c r="E97" s="105">
        <v>39164</v>
      </c>
      <c r="F97" s="96" t="s">
        <v>47</v>
      </c>
      <c r="G97" s="97" t="s">
        <v>45</v>
      </c>
      <c r="H97" s="98">
        <v>1.3355324074074075E-3</v>
      </c>
      <c r="I97" s="107">
        <f t="shared" si="4"/>
        <v>2.9513888888888905E-4</v>
      </c>
      <c r="J97" s="86">
        <f t="shared" si="5"/>
        <v>21.913043478260871</v>
      </c>
      <c r="K97" s="96"/>
      <c r="L97" s="92"/>
    </row>
    <row r="98" spans="1:12" s="4" customFormat="1" ht="18.75" customHeight="1">
      <c r="A98" s="94">
        <v>77</v>
      </c>
      <c r="B98" s="15">
        <v>77</v>
      </c>
      <c r="C98" s="15">
        <v>10126468984</v>
      </c>
      <c r="D98" s="95" t="s">
        <v>155</v>
      </c>
      <c r="E98" s="105">
        <v>39283</v>
      </c>
      <c r="F98" s="96" t="s">
        <v>53</v>
      </c>
      <c r="G98" s="97" t="s">
        <v>40</v>
      </c>
      <c r="H98" s="98">
        <v>1.3425925925925925E-3</v>
      </c>
      <c r="I98" s="107">
        <f t="shared" si="4"/>
        <v>3.0219907407407409E-4</v>
      </c>
      <c r="J98" s="86">
        <f t="shared" si="5"/>
        <v>21.724137931034484</v>
      </c>
      <c r="K98" s="96"/>
      <c r="L98" s="92"/>
    </row>
    <row r="99" spans="1:12" s="4" customFormat="1" ht="18.75" customHeight="1">
      <c r="A99" s="94">
        <v>78</v>
      </c>
      <c r="B99" s="15">
        <v>78</v>
      </c>
      <c r="C99" s="15">
        <v>10104086310</v>
      </c>
      <c r="D99" s="95" t="s">
        <v>156</v>
      </c>
      <c r="E99" s="105">
        <v>39041</v>
      </c>
      <c r="F99" s="96" t="s">
        <v>47</v>
      </c>
      <c r="G99" s="97" t="s">
        <v>9</v>
      </c>
      <c r="H99" s="98">
        <v>1.3430555555555555E-3</v>
      </c>
      <c r="I99" s="107">
        <f t="shared" si="4"/>
        <v>3.0266203703703705E-4</v>
      </c>
      <c r="J99" s="86">
        <f t="shared" si="5"/>
        <v>21.724137931034484</v>
      </c>
      <c r="K99" s="96"/>
      <c r="L99" s="92"/>
    </row>
    <row r="100" spans="1:12" s="4" customFormat="1" ht="18.75" customHeight="1">
      <c r="A100" s="94">
        <v>79</v>
      </c>
      <c r="B100" s="15">
        <v>79</v>
      </c>
      <c r="C100" s="15">
        <v>10130986861</v>
      </c>
      <c r="D100" s="95" t="s">
        <v>157</v>
      </c>
      <c r="E100" s="105">
        <v>39205</v>
      </c>
      <c r="F100" s="96" t="s">
        <v>53</v>
      </c>
      <c r="G100" s="97" t="s">
        <v>13</v>
      </c>
      <c r="H100" s="98">
        <v>1.3604166666666667E-3</v>
      </c>
      <c r="I100" s="107">
        <f t="shared" si="4"/>
        <v>3.2002314814814827E-4</v>
      </c>
      <c r="J100" s="86">
        <f t="shared" si="5"/>
        <v>21.35593220338983</v>
      </c>
      <c r="K100" s="96"/>
      <c r="L100" s="92"/>
    </row>
    <row r="101" spans="1:12" s="4" customFormat="1" ht="18.75" customHeight="1">
      <c r="A101" s="94">
        <v>80</v>
      </c>
      <c r="B101" s="15">
        <v>80</v>
      </c>
      <c r="C101" s="15">
        <v>10131110537</v>
      </c>
      <c r="D101" s="95" t="s">
        <v>158</v>
      </c>
      <c r="E101" s="105">
        <v>39422</v>
      </c>
      <c r="F101" s="96" t="s">
        <v>52</v>
      </c>
      <c r="G101" s="97" t="s">
        <v>43</v>
      </c>
      <c r="H101" s="98">
        <v>1.3820601851851852E-3</v>
      </c>
      <c r="I101" s="107">
        <f t="shared" si="4"/>
        <v>3.4166666666666677E-4</v>
      </c>
      <c r="J101" s="86">
        <f t="shared" si="5"/>
        <v>21.176470588235293</v>
      </c>
      <c r="K101" s="96"/>
      <c r="L101" s="92"/>
    </row>
    <row r="102" spans="1:12" s="4" customFormat="1" ht="18.75" customHeight="1" thickBot="1">
      <c r="A102" s="99">
        <v>81</v>
      </c>
      <c r="B102" s="100">
        <v>81</v>
      </c>
      <c r="C102" s="100">
        <v>10131595234</v>
      </c>
      <c r="D102" s="101" t="s">
        <v>159</v>
      </c>
      <c r="E102" s="106">
        <v>39406</v>
      </c>
      <c r="F102" s="102" t="s">
        <v>52</v>
      </c>
      <c r="G102" s="103" t="s">
        <v>165</v>
      </c>
      <c r="H102" s="104">
        <v>1.3981481481481481E-3</v>
      </c>
      <c r="I102" s="108">
        <f t="shared" si="4"/>
        <v>3.5775462962962974E-4</v>
      </c>
      <c r="J102" s="91">
        <f t="shared" si="5"/>
        <v>20.826446280991735</v>
      </c>
      <c r="K102" s="102"/>
      <c r="L102" s="93"/>
    </row>
    <row r="103" spans="1:12" ht="7.5" customHeight="1" thickTop="1" thickBot="1">
      <c r="A103" s="85"/>
      <c r="B103" s="85"/>
      <c r="C103" s="23"/>
      <c r="D103" s="24"/>
      <c r="E103" s="25"/>
      <c r="F103" s="26"/>
      <c r="G103" s="27"/>
      <c r="H103" s="28"/>
      <c r="I103" s="28"/>
      <c r="J103" s="26"/>
      <c r="K103" s="26"/>
      <c r="L103" s="29"/>
    </row>
    <row r="104" spans="1:12" s="4" customFormat="1" ht="16" thickTop="1">
      <c r="A104" s="139" t="s">
        <v>27</v>
      </c>
      <c r="B104" s="140"/>
      <c r="C104" s="140"/>
      <c r="D104" s="140"/>
      <c r="E104" s="109"/>
      <c r="F104" s="110"/>
      <c r="G104" s="140" t="s">
        <v>28</v>
      </c>
      <c r="H104" s="140"/>
      <c r="I104" s="140"/>
      <c r="J104" s="140"/>
      <c r="K104" s="140"/>
      <c r="L104" s="141"/>
    </row>
    <row r="105" spans="1:12" s="16" customFormat="1" ht="11">
      <c r="A105" s="62" t="s">
        <v>69</v>
      </c>
      <c r="B105" s="63"/>
      <c r="C105" s="64"/>
      <c r="D105" s="65"/>
      <c r="E105" s="66"/>
      <c r="F105" s="67"/>
      <c r="G105" s="68" t="s">
        <v>49</v>
      </c>
      <c r="H105" s="69">
        <v>18</v>
      </c>
      <c r="I105" s="70"/>
      <c r="J105" s="71"/>
      <c r="K105" s="72" t="s">
        <v>29</v>
      </c>
      <c r="L105" s="73">
        <f>COUNTIF(F20:F102,"МСМК")</f>
        <v>0</v>
      </c>
    </row>
    <row r="106" spans="1:12" s="16" customFormat="1" ht="11">
      <c r="A106" s="62" t="s">
        <v>68</v>
      </c>
      <c r="B106" s="74"/>
      <c r="C106" s="75"/>
      <c r="D106" s="76"/>
      <c r="E106" s="77"/>
      <c r="F106" s="78"/>
      <c r="G106" s="68" t="s">
        <v>30</v>
      </c>
      <c r="H106" s="69">
        <f>H107+H111</f>
        <v>81</v>
      </c>
      <c r="I106" s="70"/>
      <c r="J106" s="71"/>
      <c r="K106" s="72" t="s">
        <v>14</v>
      </c>
      <c r="L106" s="73">
        <f>COUNTIF(F21:F103,"ЗМС")</f>
        <v>0</v>
      </c>
    </row>
    <row r="107" spans="1:12" s="16" customFormat="1" ht="11">
      <c r="A107" s="62" t="s">
        <v>50</v>
      </c>
      <c r="B107" s="74"/>
      <c r="C107" s="79"/>
      <c r="D107" s="76"/>
      <c r="E107" s="77"/>
      <c r="F107" s="78"/>
      <c r="G107" s="68" t="s">
        <v>31</v>
      </c>
      <c r="H107" s="69">
        <f>H108+H109+H110</f>
        <v>81</v>
      </c>
      <c r="I107" s="70"/>
      <c r="J107" s="71"/>
      <c r="K107" s="72" t="s">
        <v>0</v>
      </c>
      <c r="L107" s="73">
        <f>COUNTIF(F22:F104,"МС")</f>
        <v>0</v>
      </c>
    </row>
    <row r="108" spans="1:12" s="16" customFormat="1" ht="11">
      <c r="A108" s="62" t="s">
        <v>67</v>
      </c>
      <c r="B108" s="74"/>
      <c r="C108" s="79"/>
      <c r="D108" s="76"/>
      <c r="E108" s="77"/>
      <c r="F108" s="78"/>
      <c r="G108" s="68" t="s">
        <v>32</v>
      </c>
      <c r="H108" s="69">
        <f>COUNT(A22:A102)</f>
        <v>81</v>
      </c>
      <c r="I108" s="70"/>
      <c r="J108" s="71"/>
      <c r="K108" s="72" t="s">
        <v>1</v>
      </c>
      <c r="L108" s="73">
        <f>COUNTIF(F21:F103,"КМС")</f>
        <v>9</v>
      </c>
    </row>
    <row r="109" spans="1:12" s="16" customFormat="1" ht="11">
      <c r="A109" s="62"/>
      <c r="B109" s="74"/>
      <c r="C109" s="79"/>
      <c r="D109" s="76"/>
      <c r="E109" s="77"/>
      <c r="F109" s="78"/>
      <c r="G109" s="68" t="s">
        <v>51</v>
      </c>
      <c r="H109" s="69">
        <f>COUNTIF(A22:A102,"НФ")</f>
        <v>0</v>
      </c>
      <c r="I109" s="70"/>
      <c r="J109" s="71"/>
      <c r="K109" s="72" t="s">
        <v>47</v>
      </c>
      <c r="L109" s="73">
        <f>COUNTIF(F21:F103,"1 СР")</f>
        <v>29</v>
      </c>
    </row>
    <row r="110" spans="1:12" s="16" customFormat="1" ht="11">
      <c r="A110" s="62"/>
      <c r="B110" s="74"/>
      <c r="C110" s="74"/>
      <c r="D110" s="76"/>
      <c r="E110" s="77"/>
      <c r="F110" s="78"/>
      <c r="G110" s="68" t="s">
        <v>33</v>
      </c>
      <c r="H110" s="69">
        <f>COUNTIF(A22:A102,"ДСКВ")</f>
        <v>0</v>
      </c>
      <c r="I110" s="70"/>
      <c r="J110" s="71"/>
      <c r="K110" s="80" t="s">
        <v>52</v>
      </c>
      <c r="L110" s="73">
        <f>COUNTIF(F21:F103,"2 СР")</f>
        <v>35</v>
      </c>
    </row>
    <row r="111" spans="1:12" s="16" customFormat="1" ht="11">
      <c r="A111" s="62"/>
      <c r="B111" s="74"/>
      <c r="C111" s="74"/>
      <c r="D111" s="76"/>
      <c r="E111" s="81"/>
      <c r="F111" s="82"/>
      <c r="G111" s="68" t="s">
        <v>34</v>
      </c>
      <c r="H111" s="69">
        <f>COUNTIF(A22:A102,"НС")</f>
        <v>0</v>
      </c>
      <c r="I111" s="83"/>
      <c r="J111" s="84"/>
      <c r="K111" s="80" t="s">
        <v>53</v>
      </c>
      <c r="L111" s="73">
        <f>COUNTIF(F21:F103,"3 СР")</f>
        <v>8</v>
      </c>
    </row>
    <row r="112" spans="1:12" ht="6.75" customHeight="1">
      <c r="A112" s="59"/>
      <c r="B112" s="17"/>
      <c r="C112" s="17"/>
      <c r="D112" s="19"/>
      <c r="E112" s="19"/>
      <c r="F112" s="19"/>
      <c r="G112" s="19"/>
      <c r="H112" s="19"/>
      <c r="I112" s="19"/>
      <c r="J112" s="60"/>
      <c r="K112" s="19"/>
      <c r="L112" s="61"/>
    </row>
    <row r="113" spans="1:12" s="4" customFormat="1" ht="15" customHeight="1">
      <c r="A113" s="144" t="s">
        <v>54</v>
      </c>
      <c r="B113" s="145"/>
      <c r="C113" s="145"/>
      <c r="D113" s="132" t="s">
        <v>35</v>
      </c>
      <c r="E113" s="132"/>
      <c r="F113" s="132"/>
      <c r="G113" s="132" t="s">
        <v>36</v>
      </c>
      <c r="H113" s="132"/>
      <c r="I113" s="132"/>
      <c r="J113" s="132" t="s">
        <v>44</v>
      </c>
      <c r="K113" s="132"/>
      <c r="L113" s="133"/>
    </row>
    <row r="114" spans="1:12">
      <c r="A114" s="128"/>
      <c r="B114" s="119"/>
      <c r="C114" s="119"/>
      <c r="D114" s="119"/>
      <c r="E114" s="119"/>
      <c r="F114" s="119"/>
      <c r="G114" s="119"/>
      <c r="H114" s="119"/>
      <c r="I114" s="119"/>
      <c r="J114" s="119"/>
      <c r="K114" s="119"/>
      <c r="L114" s="120"/>
    </row>
    <row r="115" spans="1:12">
      <c r="A115" s="21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22"/>
    </row>
    <row r="116" spans="1:12">
      <c r="A116" s="128"/>
      <c r="B116" s="119"/>
      <c r="C116" s="119"/>
      <c r="D116" s="119"/>
      <c r="E116" s="119"/>
      <c r="F116" s="119"/>
      <c r="G116" s="119"/>
      <c r="H116" s="119"/>
      <c r="I116" s="119"/>
      <c r="J116" s="119"/>
      <c r="K116" s="119"/>
      <c r="L116" s="120"/>
    </row>
    <row r="117" spans="1:12">
      <c r="A117" s="128"/>
      <c r="B117" s="119"/>
      <c r="C117" s="119"/>
      <c r="D117" s="119"/>
      <c r="E117" s="119"/>
      <c r="F117" s="147"/>
      <c r="G117" s="147"/>
      <c r="H117" s="147"/>
      <c r="I117" s="147"/>
      <c r="J117" s="147"/>
      <c r="K117" s="147"/>
      <c r="L117" s="148"/>
    </row>
    <row r="118" spans="1:12" s="4" customFormat="1" thickBot="1">
      <c r="A118" s="146"/>
      <c r="B118" s="142"/>
      <c r="C118" s="142"/>
      <c r="D118" s="142" t="str">
        <f>G17</f>
        <v>БЕСЧАСТНОВ А.А. (ВК, г. Москва)</v>
      </c>
      <c r="E118" s="142"/>
      <c r="F118" s="142"/>
      <c r="G118" s="142" t="str">
        <f>G18</f>
        <v>СТРЕЖНЕВА Д.А. (ВК, г. Челябинск )</v>
      </c>
      <c r="H118" s="142"/>
      <c r="I118" s="142"/>
      <c r="J118" s="142" t="str">
        <f>G19</f>
        <v>ИВАШИН И.Е. (ВК, г. Челябинск )</v>
      </c>
      <c r="K118" s="142"/>
      <c r="L118" s="143"/>
    </row>
    <row r="119" spans="1:12" ht="16" thickTop="1"/>
  </sheetData>
  <sortState xmlns:xlrd2="http://schemas.microsoft.com/office/spreadsheetml/2017/richdata2" ref="A22:L102">
    <sortCondition ref="A22:A102"/>
  </sortState>
  <mergeCells count="31">
    <mergeCell ref="G118:I118"/>
    <mergeCell ref="F114:L114"/>
    <mergeCell ref="A117:E117"/>
    <mergeCell ref="J113:L113"/>
    <mergeCell ref="J118:L118"/>
    <mergeCell ref="A113:C113"/>
    <mergeCell ref="D113:F113"/>
    <mergeCell ref="A118:C118"/>
    <mergeCell ref="D118:F118"/>
    <mergeCell ref="F117:L117"/>
    <mergeCell ref="A11:L11"/>
    <mergeCell ref="F116:L116"/>
    <mergeCell ref="A9:L9"/>
    <mergeCell ref="A7:L7"/>
    <mergeCell ref="A12:L12"/>
    <mergeCell ref="A116:E116"/>
    <mergeCell ref="A8:L8"/>
    <mergeCell ref="A13:E13"/>
    <mergeCell ref="A10:L10"/>
    <mergeCell ref="H15:L15"/>
    <mergeCell ref="A14:E14"/>
    <mergeCell ref="A15:G15"/>
    <mergeCell ref="A104:D104"/>
    <mergeCell ref="G104:L104"/>
    <mergeCell ref="A114:E114"/>
    <mergeCell ref="G113:I113"/>
    <mergeCell ref="A1:L1"/>
    <mergeCell ref="A2:L2"/>
    <mergeCell ref="A3:L3"/>
    <mergeCell ref="A4:L4"/>
    <mergeCell ref="A6:L6"/>
  </mergeCells>
  <conditionalFormatting sqref="G105:G111">
    <cfRule type="duplicateValues" dxfId="1" priority="1"/>
  </conditionalFormatting>
  <conditionalFormatting sqref="B105:B112 B114:B117">
    <cfRule type="duplicateValues" dxfId="0" priority="65"/>
  </conditionalFormatting>
  <pageMargins left="0.15748031496062992" right="3.937007874015748E-2" top="0.11811023622047245" bottom="0.11811023622047245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КК с выбыванием</vt:lpstr>
      <vt:lpstr>'КК с выбыванием'!Область_печати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</dc:creator>
  <cp:lastModifiedBy>Microsoft Office User</cp:lastModifiedBy>
  <cp:lastPrinted>2022-06-28T12:17:12Z</cp:lastPrinted>
  <dcterms:created xsi:type="dcterms:W3CDTF">2019-06-06T08:02:30Z</dcterms:created>
  <dcterms:modified xsi:type="dcterms:W3CDTF">2022-07-11T15:50:45Z</dcterms:modified>
</cp:coreProperties>
</file>