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nasty\OneDrive\Рабочий стол\ВС на русбайк\"/>
    </mc:Choice>
  </mc:AlternateContent>
  <xr:revisionPtr revIDLastSave="0" documentId="13_ncr:1_{EB989383-AF84-4C4B-95D3-54C984F132A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Игп юниоры 19-22 (2)" sheetId="1" r:id="rId1"/>
  </sheets>
  <definedNames>
    <definedName name="_xlnm._FilterDatabase" localSheetId="0" hidden="1">'Игп юниоры 19-22 (2)'!$B$21:$V$36</definedName>
    <definedName name="_xlnm.Print_Area" localSheetId="0">'Игп юниоры 19-22 (2)'!$A$1:$S$68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8" i="1" l="1"/>
  <c r="H68" i="1"/>
  <c r="E68" i="1"/>
  <c r="H61" i="1"/>
  <c r="H60" i="1"/>
  <c r="H59" i="1"/>
  <c r="H58" i="1"/>
  <c r="H57" i="1" l="1"/>
  <c r="H56" i="1" s="1"/>
  <c r="J60" i="1"/>
  <c r="J58" i="1"/>
  <c r="J55" i="1"/>
  <c r="J59" i="1"/>
  <c r="J56" i="1"/>
  <c r="J57" i="1"/>
  <c r="J61" i="1"/>
</calcChain>
</file>

<file path=xl/sharedStrings.xml><?xml version="1.0" encoding="utf-8"?>
<sst xmlns="http://schemas.openxmlformats.org/spreadsheetml/2006/main" count="123" uniqueCount="82">
  <si>
    <t>Министерство спорта Российской Федерации</t>
  </si>
  <si>
    <t>Федерация велосипедного спорта России</t>
  </si>
  <si>
    <t/>
  </si>
  <si>
    <t>по велосипедному спорту</t>
  </si>
  <si>
    <t>ИТОГОВЫЙ ПРОТОКОЛ</t>
  </si>
  <si>
    <t>трек - индивидуальная гонка преследования 4 км</t>
  </si>
  <si>
    <t>МЕСТО ПРОВЕДЕНИЯ: г. Санкт-Петербург</t>
  </si>
  <si>
    <t>НАЧАЛО ГОНКИ:</t>
  </si>
  <si>
    <t>№ ВРВС: 0080361811М</t>
  </si>
  <si>
    <t>ОКОНЧАНИЕ ГОНКИ:</t>
  </si>
  <si>
    <t>ИНФОРМАЦИЯ О ЖЮРИ И ГСК СОРЕВНОВАНИЙ:</t>
  </si>
  <si>
    <t>ТЕХНИЧЕСКИЕ ДАННЫЕ ТРАССЫ:</t>
  </si>
  <si>
    <t>НАЗВАНИЕ ТРАССЫ / РЕГ. НОМЕР: велотрек "Локосфинкс"</t>
  </si>
  <si>
    <t>ГЛАВНЫЙ СУДЬЯ:</t>
  </si>
  <si>
    <t>ПОКРЫТИЕ ТРЕКА: дерево</t>
  </si>
  <si>
    <t>ГЛАВНЫЙ СЕКРЕТАРЬ:</t>
  </si>
  <si>
    <t>Валова А.С. (ВК, Санкт-Петербург)</t>
  </si>
  <si>
    <t>ДЛИНА ТРЕКА: 250 м</t>
  </si>
  <si>
    <t>СУДЬЯ НА ФИНИШЕ:</t>
  </si>
  <si>
    <t>Соловьев Г.Н. (ВК, Санкт-Петербург)</t>
  </si>
  <si>
    <t>ДИСТАНЦИЯ: ДЛИНА КРУГА/КРУГОВ</t>
  </si>
  <si>
    <t>0,250/16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</si>
  <si>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</si>
  <si>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</si>
  <si>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</si>
  <si>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</si>
  <si>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</si>
  <si>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</si>
  <si>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</si>
  <si>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 И МЕСТО НА ОТРЕЗКЕ</t>
  </si>
  <si>
    <t>РЕЗУЛЬТАТ</t>
  </si>
  <si>
    <t>СКОРОСТЬ км/ч</t>
  </si>
  <si>
    <t>ВЫПОЛНЕНИЕ НТУ ЕВСК</t>
  </si>
  <si>
    <t>ПРИМЕЧАНИЕ</t>
  </si>
  <si>
    <t>2км</t>
  </si>
  <si>
    <t>3км</t>
  </si>
  <si>
    <t>0-1000 м</t>
  </si>
  <si>
    <t>1000-2000 м</t>
  </si>
  <si>
    <t>2000-3000 м</t>
  </si>
  <si>
    <t>3000-4000 м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</si>
  <si>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</si>
  <si>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</si>
  <si>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</si>
  <si>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</si>
  <si>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</si>
  <si>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</si>
  <si>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</si>
  <si>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МС</t>
  </si>
  <si>
    <t>Финишировало</t>
  </si>
  <si>
    <t>КМС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</si>
  <si>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</si>
  <si>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</si>
  <si>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</si>
  <si>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</si>
  <si>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</si>
  <si>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</si>
  <si>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ГЛАВНЫЙ СУДЬЯ</t>
  </si>
  <si>
    <t>ГЛАВНЫЙ СЕКРЕТАРЬ</t>
  </si>
  <si>
    <t>СУДЬЯ НА ФИНИШЕ</t>
  </si>
  <si>
    <t>ВСЕРОССИЙСКИЕ СОРЕВНОВАНИЯ</t>
  </si>
  <si>
    <t>Мужчины</t>
  </si>
  <si>
    <t>ДАТА ПРОВЕДЕНИЯ: 12 января 2024 года</t>
  </si>
  <si>
    <t>Вдовин С.М. (1 Кат., Санкт-Петербург)</t>
  </si>
  <si>
    <t>Гонов Лев</t>
  </si>
  <si>
    <t>Санкт-Петербург</t>
  </si>
  <si>
    <t>Рекорд России</t>
  </si>
  <si>
    <t>Смирнов Иван</t>
  </si>
  <si>
    <t>Новолодский Иван</t>
  </si>
  <si>
    <t>Щегольков Илья</t>
  </si>
  <si>
    <t>Крючков Марк</t>
  </si>
  <si>
    <t>Бугаенко Виктор</t>
  </si>
  <si>
    <t>Игошев Егор</t>
  </si>
  <si>
    <t>Шичкин Влас</t>
  </si>
  <si>
    <t>Скорняков Григорий</t>
  </si>
  <si>
    <t>Денисов Денис</t>
  </si>
  <si>
    <t>Казаков Даниил</t>
  </si>
  <si>
    <t>Кузнецов Руслан</t>
  </si>
  <si>
    <t>Мальнев Сергей</t>
  </si>
  <si>
    <t>t°C 24</t>
  </si>
  <si>
    <t>Р 991</t>
  </si>
  <si>
    <t>вл. 43%</t>
  </si>
  <si>
    <t>№ ЕКП 2024: 2008780021019303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</si>
</sst>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h:mm:ss.00"/>
    <numFmt numFmtId="165" formatCode="0.0"/>
    <numFmt numFmtId="166" formatCode="m:ss.00"/>
    <numFmt numFmtId="167" formatCode="\(0\)"/>
    <numFmt numFmtId="168" formatCode="m:ss.000"/>
    <numFmt numFmtId="169" formatCode="dd\.mm\.yyyy;@"/>
    <numFmt numFmtId="170" formatCode="yyyy"/>
  </numFmts>
  <fonts count="23" x14ac:knownFonts="1">
    <font>
      <sz val="10"/>
      <name val="Arial Cyr"/>
      <charset val="204"/>
    </font>
    <font>
      <sz val="16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8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Arial Cyr"/>
      <charset val="204"/>
    </font>
    <font>
      <sz val="8"/>
      <name val="Arial Cyr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b/>
      <sz val="12"/>
      <color indexed="8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5" fillId="0" borderId="0"/>
  </cellStyleXfs>
  <cellXfs count="168">
    <xf numFmtId="0" fontId="0" fillId="0" borderId="0" xfId="0"/>
    <xf numFmtId="0" fontId="2" fillId="0" borderId="0" xfId="0" applyFont="1" applyAlignment="1">
      <alignment horizontal="center" vertical="center"/>
    </xf>
    <xf numFmtId="14" fontId="7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7" fillId="2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14" fontId="7" fillId="0" borderId="8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4" fontId="7" fillId="2" borderId="8" xfId="0" applyNumberFormat="1" applyFont="1" applyFill="1" applyBorder="1" applyAlignment="1">
      <alignment horizontal="center" vertical="center"/>
    </xf>
    <xf numFmtId="2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4" fontId="2" fillId="0" borderId="14" xfId="0" applyNumberFormat="1" applyFont="1" applyBorder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14" fontId="2" fillId="0" borderId="18" xfId="0" applyNumberFormat="1" applyFont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14" fontId="2" fillId="0" borderId="19" xfId="0" applyNumberFormat="1" applyFont="1" applyBorder="1" applyAlignment="1">
      <alignment vertical="center"/>
    </xf>
    <xf numFmtId="164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vertical="center"/>
    </xf>
    <xf numFmtId="0" fontId="14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14" fontId="14" fillId="0" borderId="27" xfId="0" applyNumberFormat="1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166" fontId="14" fillId="0" borderId="16" xfId="0" applyNumberFormat="1" applyFont="1" applyBorder="1" applyAlignment="1">
      <alignment horizontal="center" vertical="center"/>
    </xf>
    <xf numFmtId="167" fontId="15" fillId="0" borderId="27" xfId="0" applyNumberFormat="1" applyFont="1" applyBorder="1" applyAlignment="1">
      <alignment horizontal="center" vertical="center"/>
    </xf>
    <xf numFmtId="168" fontId="14" fillId="0" borderId="27" xfId="0" applyNumberFormat="1" applyFont="1" applyBorder="1" applyAlignment="1">
      <alignment horizontal="center" vertical="center"/>
    </xf>
    <xf numFmtId="2" fontId="15" fillId="0" borderId="27" xfId="0" applyNumberFormat="1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47" fontId="0" fillId="0" borderId="0" xfId="0" applyNumberFormat="1"/>
    <xf numFmtId="0" fontId="14" fillId="0" borderId="27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left" vertical="center"/>
    </xf>
    <xf numFmtId="169" fontId="16" fillId="0" borderId="27" xfId="0" applyNumberFormat="1" applyFont="1" applyBorder="1" applyAlignment="1">
      <alignment horizontal="center" vertical="center"/>
    </xf>
    <xf numFmtId="166" fontId="16" fillId="0" borderId="16" xfId="0" applyNumberFormat="1" applyFont="1" applyBorder="1" applyAlignment="1">
      <alignment horizontal="center" vertical="center"/>
    </xf>
    <xf numFmtId="167" fontId="0" fillId="0" borderId="27" xfId="0" applyNumberFormat="1" applyBorder="1" applyAlignment="1">
      <alignment horizontal="center" vertical="center"/>
    </xf>
    <xf numFmtId="168" fontId="16" fillId="0" borderId="27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 wrapText="1"/>
    </xf>
    <xf numFmtId="1" fontId="16" fillId="0" borderId="15" xfId="0" applyNumberFormat="1" applyFont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1" xfId="0" applyFont="1" applyBorder="1"/>
    <xf numFmtId="169" fontId="2" fillId="0" borderId="31" xfId="0" applyNumberFormat="1" applyFont="1" applyBorder="1" applyAlignment="1">
      <alignment horizontal="center" vertical="center"/>
    </xf>
    <xf numFmtId="166" fontId="2" fillId="0" borderId="32" xfId="0" applyNumberFormat="1" applyFont="1" applyBorder="1"/>
    <xf numFmtId="1" fontId="2" fillId="0" borderId="33" xfId="0" applyNumberFormat="1" applyFont="1" applyBorder="1"/>
    <xf numFmtId="168" fontId="16" fillId="0" borderId="31" xfId="0" applyNumberFormat="1" applyFont="1" applyBorder="1" applyAlignment="1">
      <alignment horizontal="center" vertical="center"/>
    </xf>
    <xf numFmtId="2" fontId="16" fillId="0" borderId="31" xfId="0" applyNumberFormat="1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/>
    </xf>
    <xf numFmtId="0" fontId="21" fillId="0" borderId="3" xfId="2" applyFont="1" applyBorder="1" applyAlignment="1">
      <alignment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170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6" fillId="3" borderId="23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49" fontId="2" fillId="0" borderId="27" xfId="0" applyNumberFormat="1" applyFont="1" applyBorder="1" applyAlignment="1">
      <alignment horizontal="left" vertical="center"/>
    </xf>
    <xf numFmtId="14" fontId="2" fillId="0" borderId="27" xfId="0" applyNumberFormat="1" applyFont="1" applyBorder="1" applyAlignment="1">
      <alignment vertical="center"/>
    </xf>
    <xf numFmtId="0" fontId="2" fillId="0" borderId="27" xfId="3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49" fontId="2" fillId="0" borderId="27" xfId="3" applyNumberFormat="1" applyFont="1" applyBorder="1" applyAlignment="1">
      <alignment vertical="center"/>
    </xf>
    <xf numFmtId="0" fontId="0" fillId="0" borderId="27" xfId="0" applyBorder="1"/>
    <xf numFmtId="0" fontId="2" fillId="0" borderId="27" xfId="0" applyFont="1" applyBorder="1" applyAlignment="1">
      <alignment horizontal="right" vertical="center"/>
    </xf>
    <xf numFmtId="2" fontId="2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49" fontId="2" fillId="0" borderId="27" xfId="3" applyNumberFormat="1" applyFont="1" applyBorder="1" applyAlignment="1">
      <alignment horizontal="left" vertical="center"/>
    </xf>
    <xf numFmtId="2" fontId="2" fillId="0" borderId="27" xfId="3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3" borderId="35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left" vertical="center"/>
    </xf>
    <xf numFmtId="0" fontId="6" fillId="3" borderId="36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left" vertical="center"/>
    </xf>
    <xf numFmtId="164" fontId="9" fillId="0" borderId="14" xfId="0" applyNumberFormat="1" applyFont="1" applyBorder="1" applyAlignment="1">
      <alignment horizontal="left" vertical="center"/>
    </xf>
    <xf numFmtId="164" fontId="9" fillId="0" borderId="17" xfId="0" applyNumberFormat="1" applyFont="1" applyBorder="1" applyAlignment="1">
      <alignment horizontal="left" vertical="center"/>
    </xf>
    <xf numFmtId="2" fontId="12" fillId="3" borderId="21" xfId="1" applyNumberFormat="1" applyFont="1" applyFill="1" applyBorder="1" applyAlignment="1">
      <alignment horizontal="center" vertical="center" wrapText="1"/>
    </xf>
    <xf numFmtId="2" fontId="12" fillId="3" borderId="28" xfId="1" applyNumberFormat="1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9" xfId="0" applyFont="1" applyFill="1" applyBorder="1" applyAlignment="1">
      <alignment horizontal="center" vertical="center" wrapText="1"/>
    </xf>
    <xf numFmtId="0" fontId="12" fillId="3" borderId="21" xfId="1" applyFont="1" applyFill="1" applyBorder="1" applyAlignment="1">
      <alignment horizontal="center" vertical="center" wrapText="1"/>
    </xf>
    <xf numFmtId="0" fontId="12" fillId="3" borderId="27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7" xfId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164" fontId="9" fillId="3" borderId="21" xfId="1" applyNumberFormat="1" applyFont="1" applyFill="1" applyBorder="1" applyAlignment="1">
      <alignment horizontal="center" vertical="center" wrapText="1"/>
    </xf>
    <xf numFmtId="164" fontId="9" fillId="3" borderId="27" xfId="1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center" vertical="center"/>
    </xf>
    <xf numFmtId="164" fontId="6" fillId="3" borderId="16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4" fontId="6" fillId="3" borderId="17" xfId="0" applyNumberFormat="1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14" fontId="9" fillId="3" borderId="21" xfId="1" applyNumberFormat="1" applyFont="1" applyFill="1" applyBorder="1" applyAlignment="1">
      <alignment horizontal="center" vertical="center" wrapText="1"/>
    </xf>
    <xf numFmtId="14" fontId="9" fillId="3" borderId="27" xfId="1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5" xfId="3" xr:uid="{00000000-0005-0000-0000-000001000000}"/>
    <cellStyle name="Обычный_ID4938_RS_1" xfId="2" xr:uid="{00000000-0005-0000-0000-000002000000}"/>
    <cellStyle name="Обычный_Стартовый протокол Смирнов_20101106_Results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85725</xdr:rowOff>
    </xdr:from>
    <xdr:to>
      <xdr:col>2</xdr:col>
      <xdr:colOff>152400</xdr:colOff>
      <xdr:row>5</xdr:row>
      <xdr:rowOff>133350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85725"/>
          <a:ext cx="70485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85725</xdr:rowOff>
    </xdr:from>
    <xdr:to>
      <xdr:col>3</xdr:col>
      <xdr:colOff>1057275</xdr:colOff>
      <xdr:row>5</xdr:row>
      <xdr:rowOff>142875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85725"/>
          <a:ext cx="12287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361950</xdr:colOff>
      <xdr:row>62</xdr:row>
      <xdr:rowOff>19050</xdr:rowOff>
    </xdr:from>
    <xdr:to>
      <xdr:col>18</xdr:col>
      <xdr:colOff>95250</xdr:colOff>
      <xdr:row>68</xdr:row>
      <xdr:rowOff>0</xdr:rowOff>
    </xdr:to>
    <xdr:pic>
      <xdr:nvPicPr>
        <xdr:cNvPr id="4" name="Рисунок 1" descr="Соловьев Г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53475" y="12801600"/>
          <a:ext cx="133350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62</xdr:row>
      <xdr:rowOff>114300</xdr:rowOff>
    </xdr:from>
    <xdr:to>
      <xdr:col>11</xdr:col>
      <xdr:colOff>466725</xdr:colOff>
      <xdr:row>66</xdr:row>
      <xdr:rowOff>95250</xdr:rowOff>
    </xdr:to>
    <xdr:pic>
      <xdr:nvPicPr>
        <xdr:cNvPr id="6" name="Рисунок 1" descr="C:\Users\Judge\Downloads\радчук настя подпись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2896850"/>
          <a:ext cx="8953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533400</xdr:colOff>
      <xdr:row>0</xdr:row>
      <xdr:rowOff>76200</xdr:rowOff>
    </xdr:from>
    <xdr:to>
      <xdr:col>18</xdr:col>
      <xdr:colOff>123825</xdr:colOff>
      <xdr:row>4</xdr:row>
      <xdr:rowOff>104775</xdr:rowOff>
    </xdr:to>
    <xdr:pic>
      <xdr:nvPicPr>
        <xdr:cNvPr id="7" name="Picture 5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8800" y="76200"/>
          <a:ext cx="6667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91440</xdr:colOff>
      <xdr:row>59</xdr:row>
      <xdr:rowOff>99060</xdr:rowOff>
    </xdr:from>
    <xdr:to>
      <xdr:col>6</xdr:col>
      <xdr:colOff>838200</xdr:colOff>
      <xdr:row>69</xdr:row>
      <xdr:rowOff>22860</xdr:rowOff>
    </xdr:to>
    <xdr:pic>
      <xdr:nvPicPr>
        <xdr:cNvPr id="8" name="Рисунок 7" descr="C:\Users\Judge\Desktop\подпись.jpg">
          <a:extLst>
            <a:ext uri="{FF2B5EF4-FFF2-40B4-BE49-F238E27FC236}">
              <a16:creationId xmlns:a16="http://schemas.microsoft.com/office/drawing/2014/main" id="{29B53097-801E-4A56-BFF2-477CE0B8A3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11856720"/>
          <a:ext cx="1196340" cy="1691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59999389629810485"/>
    <pageSetUpPr fitToPage="1"/>
  </sheetPr>
  <dimension ref="A1:V69"/>
  <sheetViews>
    <sheetView tabSelected="1" topLeftCell="A5" zoomScaleNormal="100" workbookViewId="0">
      <selection activeCell="S14" sqref="S14"/>
    </sheetView>
  </sheetViews>
  <sheetFormatPr defaultRowHeight="13.2" x14ac:dyDescent="0.25"/>
  <cols>
    <col min="1" max="1" width="6.44140625" customWidth="1"/>
    <col min="2" max="2" width="5.33203125" customWidth="1"/>
    <col min="3" max="3" width="12.44140625" customWidth="1"/>
    <col min="4" max="4" width="18.44140625" customWidth="1"/>
    <col min="5" max="5" width="10.44140625" customWidth="1"/>
    <col min="6" max="6" width="6.5546875" customWidth="1"/>
    <col min="7" max="7" width="18.33203125" customWidth="1"/>
    <col min="8" max="8" width="7" customWidth="1"/>
    <col min="9" max="9" width="5.33203125" customWidth="1"/>
    <col min="10" max="10" width="7.33203125" customWidth="1"/>
    <col min="11" max="11" width="4.44140625" customWidth="1"/>
    <col min="12" max="12" width="7.33203125" customWidth="1"/>
    <col min="13" max="13" width="4.5546875" customWidth="1"/>
    <col min="14" max="14" width="7" customWidth="1"/>
    <col min="15" max="15" width="5.109375" customWidth="1"/>
    <col min="17" max="17" width="6.6640625" customWidth="1"/>
    <col min="18" max="18" width="8.109375" customWidth="1"/>
    <col min="19" max="19" width="10.5546875" customWidth="1"/>
  </cols>
  <sheetData>
    <row r="1" spans="1:19" ht="21" x14ac:dyDescent="0.25">
      <c r="A1" s="155" t="s">
        <v>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</row>
    <row r="2" spans="1:19" ht="4.95" customHeight="1" x14ac:dyDescent="0.25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</row>
    <row r="3" spans="1:19" ht="21" x14ac:dyDescent="0.25">
      <c r="A3" s="155" t="s">
        <v>1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</row>
    <row r="4" spans="1:19" ht="9" customHeight="1" x14ac:dyDescent="0.25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</row>
    <row r="5" spans="1:19" ht="9" customHeight="1" x14ac:dyDescent="0.25">
      <c r="A5" s="106" t="s">
        <v>2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28.8" x14ac:dyDescent="0.25">
      <c r="A6" s="156" t="s">
        <v>59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</row>
    <row r="7" spans="1:19" ht="21" x14ac:dyDescent="0.25">
      <c r="A7" s="157" t="s">
        <v>3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</row>
    <row r="8" spans="1:19" ht="8.4" customHeight="1" thickBot="1" x14ac:dyDescent="0.3">
      <c r="A8" s="158"/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</row>
    <row r="9" spans="1:19" ht="18.600000000000001" thickTop="1" x14ac:dyDescent="0.25">
      <c r="A9" s="159" t="s">
        <v>4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1"/>
    </row>
    <row r="10" spans="1:19" ht="18" x14ac:dyDescent="0.25">
      <c r="A10" s="162" t="s">
        <v>5</v>
      </c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4"/>
    </row>
    <row r="11" spans="1:19" ht="18" x14ac:dyDescent="0.25">
      <c r="A11" s="165" t="s">
        <v>60</v>
      </c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7"/>
    </row>
    <row r="12" spans="1:19" ht="21" x14ac:dyDescent="0.25">
      <c r="A12" s="152" t="s">
        <v>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4"/>
    </row>
    <row r="13" spans="1:19" ht="15.6" x14ac:dyDescent="0.25">
      <c r="A13" s="140" t="s">
        <v>6</v>
      </c>
      <c r="B13" s="141"/>
      <c r="C13" s="141"/>
      <c r="D13" s="141"/>
      <c r="E13" s="2"/>
      <c r="F13" s="3"/>
      <c r="G13" s="4" t="s">
        <v>7</v>
      </c>
      <c r="H13" s="5"/>
      <c r="I13" s="5"/>
      <c r="J13" s="5"/>
      <c r="K13" s="5"/>
      <c r="L13" s="5"/>
      <c r="M13" s="5"/>
      <c r="N13" s="5"/>
      <c r="O13" s="5"/>
      <c r="P13" s="5"/>
      <c r="Q13" s="6"/>
      <c r="R13" s="7"/>
      <c r="S13" s="8" t="s">
        <v>8</v>
      </c>
    </row>
    <row r="14" spans="1:19" ht="15.6" x14ac:dyDescent="0.25">
      <c r="A14" s="142" t="s">
        <v>61</v>
      </c>
      <c r="B14" s="143"/>
      <c r="C14" s="143"/>
      <c r="D14" s="143"/>
      <c r="E14" s="9"/>
      <c r="F14" s="10"/>
      <c r="G14" s="11" t="s">
        <v>9</v>
      </c>
      <c r="H14" s="12"/>
      <c r="I14" s="12"/>
      <c r="J14" s="12"/>
      <c r="K14" s="12"/>
      <c r="L14" s="12"/>
      <c r="M14" s="12"/>
      <c r="N14" s="12"/>
      <c r="O14" s="12"/>
      <c r="P14" s="12"/>
      <c r="Q14" s="13"/>
      <c r="R14" s="14"/>
      <c r="S14" s="15" t="s">
        <v>81</v>
      </c>
    </row>
    <row r="15" spans="1:19" ht="14.4" x14ac:dyDescent="0.25">
      <c r="A15" s="117" t="s">
        <v>10</v>
      </c>
      <c r="B15" s="118"/>
      <c r="C15" s="118"/>
      <c r="D15" s="118"/>
      <c r="E15" s="118"/>
      <c r="F15" s="118"/>
      <c r="G15" s="144"/>
      <c r="H15" s="145" t="s">
        <v>11</v>
      </c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7"/>
    </row>
    <row r="16" spans="1:19" ht="14.4" x14ac:dyDescent="0.25">
      <c r="A16" s="16"/>
      <c r="B16" s="17"/>
      <c r="C16" s="17"/>
      <c r="D16" s="18"/>
      <c r="E16" s="19" t="s">
        <v>2</v>
      </c>
      <c r="F16" s="18"/>
      <c r="G16" s="19"/>
      <c r="H16" s="122" t="s">
        <v>12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4"/>
    </row>
    <row r="17" spans="1:22" ht="14.4" x14ac:dyDescent="0.25">
      <c r="A17" s="16" t="s">
        <v>13</v>
      </c>
      <c r="B17" s="17"/>
      <c r="C17" s="17"/>
      <c r="D17" s="19"/>
      <c r="E17" s="22"/>
      <c r="F17" s="18"/>
      <c r="G17" s="23" t="s">
        <v>62</v>
      </c>
      <c r="H17" s="122" t="s">
        <v>14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4"/>
    </row>
    <row r="18" spans="1:22" ht="14.4" x14ac:dyDescent="0.25">
      <c r="A18" s="16" t="s">
        <v>15</v>
      </c>
      <c r="B18" s="17"/>
      <c r="C18" s="17"/>
      <c r="D18" s="19"/>
      <c r="E18" s="22"/>
      <c r="F18" s="18"/>
      <c r="G18" s="23" t="s">
        <v>16</v>
      </c>
      <c r="H18" s="122" t="s">
        <v>17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4"/>
    </row>
    <row r="19" spans="1:22" ht="16.2" thickBot="1" x14ac:dyDescent="0.3">
      <c r="A19" s="16" t="s">
        <v>18</v>
      </c>
      <c r="B19" s="24"/>
      <c r="C19" s="24"/>
      <c r="D19" s="25"/>
      <c r="E19" s="26"/>
      <c r="F19" s="25"/>
      <c r="G19" s="23" t="s">
        <v>19</v>
      </c>
      <c r="H19" s="20" t="s">
        <v>20</v>
      </c>
      <c r="I19" s="21"/>
      <c r="J19" s="21"/>
      <c r="K19" s="21"/>
      <c r="L19" s="21"/>
      <c r="M19" s="21"/>
      <c r="N19" s="21"/>
      <c r="O19" s="21"/>
      <c r="P19" s="21"/>
      <c r="Q19" s="27">
        <v>4</v>
      </c>
      <c r="S19" s="28" t="s">
        <v>21</v>
      </c>
    </row>
    <row r="20" spans="1:22" ht="15" thickTop="1" thickBot="1" x14ac:dyDescent="0.3">
      <c r="A20" s="29"/>
      <c r="B20" s="30"/>
      <c r="C20" s="30"/>
      <c r="D20" s="29"/>
      <c r="E20" s="31"/>
      <c r="F20" s="29"/>
      <c r="G20" s="29"/>
      <c r="H20" s="32"/>
      <c r="I20" s="32"/>
      <c r="J20" s="32"/>
      <c r="K20" s="32"/>
      <c r="L20" s="32"/>
      <c r="M20" s="32"/>
      <c r="N20" s="32"/>
      <c r="O20" s="32"/>
      <c r="P20" s="32"/>
      <c r="Q20" s="33"/>
      <c r="R20" s="29"/>
      <c r="S20" s="29"/>
    </row>
    <row r="21" spans="1:22" ht="13.8" thickTop="1" x14ac:dyDescent="0.25">
      <c r="A21" s="148" t="s">
        <v>22</v>
      </c>
      <c r="B21" s="131" t="s">
        <v>23</v>
      </c>
      <c r="C21" s="133" t="s">
        <v>24</v>
      </c>
      <c r="D21" s="133" t="s">
        <v>25</v>
      </c>
      <c r="E21" s="150" t="s">
        <v>26</v>
      </c>
      <c r="F21" s="131" t="s">
        <v>27</v>
      </c>
      <c r="G21" s="133" t="s">
        <v>28</v>
      </c>
      <c r="H21" s="135" t="s">
        <v>29</v>
      </c>
      <c r="I21" s="136"/>
      <c r="J21" s="136"/>
      <c r="K21" s="136"/>
      <c r="L21" s="136"/>
      <c r="M21" s="136"/>
      <c r="N21" s="136"/>
      <c r="O21" s="137"/>
      <c r="P21" s="138" t="s">
        <v>30</v>
      </c>
      <c r="Q21" s="125" t="s">
        <v>31</v>
      </c>
      <c r="R21" s="127" t="s">
        <v>32</v>
      </c>
      <c r="S21" s="129" t="s">
        <v>33</v>
      </c>
      <c r="U21" s="112" t="s">
        <v>34</v>
      </c>
      <c r="V21" s="112" t="s">
        <v>35</v>
      </c>
    </row>
    <row r="22" spans="1:22" x14ac:dyDescent="0.25">
      <c r="A22" s="149"/>
      <c r="B22" s="132"/>
      <c r="C22" s="134"/>
      <c r="D22" s="134"/>
      <c r="E22" s="151"/>
      <c r="F22" s="132"/>
      <c r="G22" s="134"/>
      <c r="H22" s="120" t="s">
        <v>36</v>
      </c>
      <c r="I22" s="121"/>
      <c r="J22" s="120" t="s">
        <v>37</v>
      </c>
      <c r="K22" s="121"/>
      <c r="L22" s="120" t="s">
        <v>38</v>
      </c>
      <c r="M22" s="121"/>
      <c r="N22" s="120" t="s">
        <v>39</v>
      </c>
      <c r="O22" s="121"/>
      <c r="P22" s="139"/>
      <c r="Q22" s="126"/>
      <c r="R22" s="128"/>
      <c r="S22" s="130"/>
      <c r="U22" s="112"/>
      <c r="V22" s="112"/>
    </row>
    <row r="23" spans="1:22" ht="37.5" customHeight="1" x14ac:dyDescent="0.25">
      <c r="A23" s="34">
        <v>1</v>
      </c>
      <c r="B23" s="35">
        <v>1</v>
      </c>
      <c r="C23" s="36">
        <v>10023524100</v>
      </c>
      <c r="D23" s="36" t="s">
        <v>63</v>
      </c>
      <c r="E23" s="37">
        <v>36531</v>
      </c>
      <c r="F23" s="37" t="s">
        <v>45</v>
      </c>
      <c r="G23" s="38" t="s">
        <v>64</v>
      </c>
      <c r="H23" s="39">
        <v>7.5820601851851841E-4</v>
      </c>
      <c r="I23" s="40">
        <v>1</v>
      </c>
      <c r="J23" s="39">
        <v>6.7847222222222235E-4</v>
      </c>
      <c r="K23" s="40">
        <v>1</v>
      </c>
      <c r="L23" s="39">
        <v>6.8138888888888871E-4</v>
      </c>
      <c r="M23" s="40">
        <v>1</v>
      </c>
      <c r="N23" s="39">
        <v>6.9954861111111129E-4</v>
      </c>
      <c r="O23" s="40">
        <v>1</v>
      </c>
      <c r="P23" s="41">
        <v>2.8176157407407408E-3</v>
      </c>
      <c r="Q23" s="42">
        <v>59.259259259259252</v>
      </c>
      <c r="R23" s="35" t="s">
        <v>45</v>
      </c>
      <c r="S23" s="102" t="s">
        <v>65</v>
      </c>
      <c r="U23" s="44">
        <v>1.4366782407407408E-3</v>
      </c>
      <c r="V23" s="44">
        <v>2.1180671296296295E-3</v>
      </c>
    </row>
    <row r="24" spans="1:22" ht="37.5" customHeight="1" x14ac:dyDescent="0.25">
      <c r="A24" s="34">
        <v>2</v>
      </c>
      <c r="B24" s="35">
        <v>2</v>
      </c>
      <c r="C24" s="36">
        <v>10015314361</v>
      </c>
      <c r="D24" s="36" t="s">
        <v>66</v>
      </c>
      <c r="E24" s="37">
        <v>36174</v>
      </c>
      <c r="F24" s="37" t="s">
        <v>45</v>
      </c>
      <c r="G24" s="45" t="s">
        <v>64</v>
      </c>
      <c r="H24" s="39">
        <v>7.8409722222222216E-4</v>
      </c>
      <c r="I24" s="40">
        <v>4</v>
      </c>
      <c r="J24" s="39">
        <v>7.0739583333333342E-4</v>
      </c>
      <c r="K24" s="40">
        <v>3</v>
      </c>
      <c r="L24" s="39">
        <v>7.0718750000000013E-4</v>
      </c>
      <c r="M24" s="40">
        <v>3</v>
      </c>
      <c r="N24" s="39">
        <v>7.1791666666666705E-4</v>
      </c>
      <c r="O24" s="40">
        <v>3</v>
      </c>
      <c r="P24" s="41">
        <v>2.9165972222222228E-3</v>
      </c>
      <c r="Q24" s="42">
        <v>57.142857142857146</v>
      </c>
      <c r="R24" s="35" t="s">
        <v>45</v>
      </c>
      <c r="S24" s="43"/>
      <c r="U24" s="44">
        <v>1.4914930555555556E-3</v>
      </c>
      <c r="V24" s="44">
        <v>2.1986805555555557E-3</v>
      </c>
    </row>
    <row r="25" spans="1:22" ht="37.5" customHeight="1" x14ac:dyDescent="0.25">
      <c r="A25" s="34">
        <v>3</v>
      </c>
      <c r="B25" s="35">
        <v>8</v>
      </c>
      <c r="C25" s="36">
        <v>10036018811</v>
      </c>
      <c r="D25" s="36" t="s">
        <v>67</v>
      </c>
      <c r="E25" s="37">
        <v>37411</v>
      </c>
      <c r="F25" s="37" t="s">
        <v>45</v>
      </c>
      <c r="G25" s="38" t="s">
        <v>64</v>
      </c>
      <c r="H25" s="39">
        <v>7.7930555555555565E-4</v>
      </c>
      <c r="I25" s="40">
        <v>3</v>
      </c>
      <c r="J25" s="39">
        <v>7.1335648148148148E-4</v>
      </c>
      <c r="K25" s="40">
        <v>5</v>
      </c>
      <c r="L25" s="39">
        <v>7.1688657407407421E-4</v>
      </c>
      <c r="M25" s="40">
        <v>4</v>
      </c>
      <c r="N25" s="39">
        <v>7.0987268518518535E-4</v>
      </c>
      <c r="O25" s="40">
        <v>2</v>
      </c>
      <c r="P25" s="41">
        <v>2.9194212962962967E-3</v>
      </c>
      <c r="Q25" s="42">
        <v>57.142857142857146</v>
      </c>
      <c r="R25" s="35" t="s">
        <v>45</v>
      </c>
      <c r="S25" s="43"/>
      <c r="U25" s="44">
        <v>1.4926620370370371E-3</v>
      </c>
      <c r="V25" s="44">
        <v>2.2095486111111113E-3</v>
      </c>
    </row>
    <row r="26" spans="1:22" ht="37.5" customHeight="1" x14ac:dyDescent="0.25">
      <c r="A26" s="34">
        <v>4</v>
      </c>
      <c r="B26" s="35">
        <v>6</v>
      </c>
      <c r="C26" s="36">
        <v>10036019013</v>
      </c>
      <c r="D26" s="36" t="s">
        <v>68</v>
      </c>
      <c r="E26" s="37">
        <v>37410</v>
      </c>
      <c r="F26" s="37" t="s">
        <v>45</v>
      </c>
      <c r="G26" s="38" t="s">
        <v>64</v>
      </c>
      <c r="H26" s="39">
        <v>7.7520833333333337E-4</v>
      </c>
      <c r="I26" s="40">
        <v>2</v>
      </c>
      <c r="J26" s="39">
        <v>7.128587962962964E-4</v>
      </c>
      <c r="K26" s="40">
        <v>4</v>
      </c>
      <c r="L26" s="39">
        <v>7.2895833333333298E-4</v>
      </c>
      <c r="M26" s="40">
        <v>6</v>
      </c>
      <c r="N26" s="39">
        <v>7.2973379629629603E-4</v>
      </c>
      <c r="O26" s="40">
        <v>5</v>
      </c>
      <c r="P26" s="41">
        <v>2.9467592592592588E-3</v>
      </c>
      <c r="Q26" s="42">
        <v>56.470588235294116</v>
      </c>
      <c r="R26" s="35" t="s">
        <v>47</v>
      </c>
      <c r="S26" s="43"/>
      <c r="U26" s="44">
        <v>1.4880671296296298E-3</v>
      </c>
      <c r="V26" s="44">
        <v>2.2170254629629627E-3</v>
      </c>
    </row>
    <row r="27" spans="1:22" ht="37.5" customHeight="1" x14ac:dyDescent="0.25">
      <c r="A27" s="34">
        <v>5</v>
      </c>
      <c r="B27" s="35">
        <v>10</v>
      </c>
      <c r="C27" s="36">
        <v>10065490946</v>
      </c>
      <c r="D27" s="36" t="s">
        <v>69</v>
      </c>
      <c r="E27" s="37">
        <v>37676</v>
      </c>
      <c r="F27" s="37" t="s">
        <v>45</v>
      </c>
      <c r="G27" s="38" t="s">
        <v>64</v>
      </c>
      <c r="H27" s="39">
        <v>7.8462962962962959E-4</v>
      </c>
      <c r="I27" s="40">
        <v>6</v>
      </c>
      <c r="J27" s="39">
        <v>7.2721064814814816E-4</v>
      </c>
      <c r="K27" s="40">
        <v>7</v>
      </c>
      <c r="L27" s="39">
        <v>7.0496527777777788E-4</v>
      </c>
      <c r="M27" s="40">
        <v>2</v>
      </c>
      <c r="N27" s="39">
        <v>7.3064814814814824E-4</v>
      </c>
      <c r="O27" s="40">
        <v>6</v>
      </c>
      <c r="P27" s="41">
        <v>2.9474537037037039E-3</v>
      </c>
      <c r="Q27" s="42">
        <v>56.470588235294116</v>
      </c>
      <c r="R27" s="35" t="s">
        <v>47</v>
      </c>
      <c r="S27" s="43"/>
      <c r="U27" s="44">
        <v>1.5118402777777777E-3</v>
      </c>
      <c r="V27" s="44">
        <v>2.2168055555555556E-3</v>
      </c>
    </row>
    <row r="28" spans="1:22" ht="37.5" customHeight="1" x14ac:dyDescent="0.25">
      <c r="A28" s="34">
        <v>6</v>
      </c>
      <c r="B28" s="35">
        <v>17</v>
      </c>
      <c r="C28" s="36">
        <v>10075644826</v>
      </c>
      <c r="D28" s="36" t="s">
        <v>70</v>
      </c>
      <c r="E28" s="37">
        <v>38042</v>
      </c>
      <c r="F28" s="37" t="s">
        <v>47</v>
      </c>
      <c r="G28" s="38" t="s">
        <v>64</v>
      </c>
      <c r="H28" s="39">
        <v>7.8659722222222228E-4</v>
      </c>
      <c r="I28" s="40">
        <v>7</v>
      </c>
      <c r="J28" s="39">
        <v>7.0381944444444431E-4</v>
      </c>
      <c r="K28" s="40">
        <v>2</v>
      </c>
      <c r="L28" s="39">
        <v>7.1732638888888866E-4</v>
      </c>
      <c r="M28" s="40">
        <v>5</v>
      </c>
      <c r="N28" s="39">
        <v>7.402083333333336E-4</v>
      </c>
      <c r="O28" s="40">
        <v>8</v>
      </c>
      <c r="P28" s="41">
        <v>2.9479513888888888E-3</v>
      </c>
      <c r="Q28" s="42">
        <v>56.470588235294116</v>
      </c>
      <c r="R28" s="35" t="s">
        <v>47</v>
      </c>
      <c r="S28" s="43"/>
      <c r="U28" s="44">
        <v>1.4904166666666666E-3</v>
      </c>
      <c r="V28" s="44">
        <v>2.2077430555555552E-3</v>
      </c>
    </row>
    <row r="29" spans="1:22" ht="37.5" customHeight="1" x14ac:dyDescent="0.25">
      <c r="A29" s="34">
        <v>7</v>
      </c>
      <c r="B29" s="35">
        <v>7</v>
      </c>
      <c r="C29" s="36">
        <v>10036092771</v>
      </c>
      <c r="D29" s="36" t="s">
        <v>71</v>
      </c>
      <c r="E29" s="37">
        <v>37439</v>
      </c>
      <c r="F29" s="37" t="s">
        <v>45</v>
      </c>
      <c r="G29" s="38" t="s">
        <v>64</v>
      </c>
      <c r="H29" s="39">
        <v>7.8446759259259257E-4</v>
      </c>
      <c r="I29" s="40">
        <v>5</v>
      </c>
      <c r="J29" s="39">
        <v>7.2620370370370384E-4</v>
      </c>
      <c r="K29" s="40">
        <v>6</v>
      </c>
      <c r="L29" s="39">
        <v>7.3236111111111115E-4</v>
      </c>
      <c r="M29" s="40">
        <v>7</v>
      </c>
      <c r="N29" s="39">
        <v>7.2710648148148135E-4</v>
      </c>
      <c r="O29" s="40">
        <v>4</v>
      </c>
      <c r="P29" s="41">
        <v>2.9701388888888889E-3</v>
      </c>
      <c r="Q29" s="42">
        <v>56.031128404669261</v>
      </c>
      <c r="R29" s="35" t="s">
        <v>47</v>
      </c>
      <c r="S29" s="43"/>
      <c r="U29" s="44">
        <v>1.5106712962962964E-3</v>
      </c>
      <c r="V29" s="44">
        <v>2.2430324074074076E-3</v>
      </c>
    </row>
    <row r="30" spans="1:22" ht="37.5" customHeight="1" x14ac:dyDescent="0.25">
      <c r="A30" s="34">
        <v>8</v>
      </c>
      <c r="B30" s="35">
        <v>5</v>
      </c>
      <c r="C30" s="36">
        <v>10036018912</v>
      </c>
      <c r="D30" s="36" t="s">
        <v>72</v>
      </c>
      <c r="E30" s="37">
        <v>37281</v>
      </c>
      <c r="F30" s="37" t="s">
        <v>45</v>
      </c>
      <c r="G30" s="45" t="s">
        <v>64</v>
      </c>
      <c r="H30" s="39">
        <v>8.0395833333333328E-4</v>
      </c>
      <c r="I30" s="40">
        <v>8</v>
      </c>
      <c r="J30" s="39">
        <v>7.4520833333333329E-4</v>
      </c>
      <c r="K30" s="40">
        <v>10</v>
      </c>
      <c r="L30" s="39">
        <v>7.5300925925925926E-4</v>
      </c>
      <c r="M30" s="40">
        <v>10</v>
      </c>
      <c r="N30" s="39">
        <v>7.3484953703703733E-4</v>
      </c>
      <c r="O30" s="40">
        <v>7</v>
      </c>
      <c r="P30" s="41">
        <v>3.0370254629629632E-3</v>
      </c>
      <c r="Q30" s="42">
        <v>54.961832061068705</v>
      </c>
      <c r="R30" s="35" t="s">
        <v>49</v>
      </c>
      <c r="S30" s="43"/>
      <c r="U30" s="44">
        <v>1.5491666666666666E-3</v>
      </c>
      <c r="V30" s="44">
        <v>2.3021759259259258E-3</v>
      </c>
    </row>
    <row r="31" spans="1:22" ht="37.5" customHeight="1" x14ac:dyDescent="0.25">
      <c r="A31" s="34">
        <v>9</v>
      </c>
      <c r="B31" s="35">
        <v>13</v>
      </c>
      <c r="C31" s="36">
        <v>10065490441</v>
      </c>
      <c r="D31" s="36" t="s">
        <v>73</v>
      </c>
      <c r="E31" s="37">
        <v>38304</v>
      </c>
      <c r="F31" s="37" t="s">
        <v>47</v>
      </c>
      <c r="G31" s="38" t="s">
        <v>64</v>
      </c>
      <c r="H31" s="39">
        <v>8.0709490740740741E-4</v>
      </c>
      <c r="I31" s="40">
        <v>10</v>
      </c>
      <c r="J31" s="39">
        <v>7.5108796296296295E-4</v>
      </c>
      <c r="K31" s="40">
        <v>11</v>
      </c>
      <c r="L31" s="39">
        <v>7.5011574074074086E-4</v>
      </c>
      <c r="M31" s="40">
        <v>9</v>
      </c>
      <c r="N31" s="39">
        <v>7.5464120370370355E-4</v>
      </c>
      <c r="O31" s="40">
        <v>9</v>
      </c>
      <c r="P31" s="41">
        <v>3.0629398148148148E-3</v>
      </c>
      <c r="Q31" s="42">
        <v>54.339622641509429</v>
      </c>
      <c r="R31" s="35" t="s">
        <v>49</v>
      </c>
      <c r="S31" s="43"/>
      <c r="U31" s="44">
        <v>1.5581828703703704E-3</v>
      </c>
      <c r="V31" s="44">
        <v>2.3082986111111112E-3</v>
      </c>
    </row>
    <row r="32" spans="1:22" ht="37.5" customHeight="1" x14ac:dyDescent="0.25">
      <c r="A32" s="34">
        <v>10</v>
      </c>
      <c r="B32" s="35">
        <v>9</v>
      </c>
      <c r="C32" s="36">
        <v>10036013858</v>
      </c>
      <c r="D32" s="36" t="s">
        <v>74</v>
      </c>
      <c r="E32" s="37">
        <v>37597</v>
      </c>
      <c r="F32" s="37" t="s">
        <v>45</v>
      </c>
      <c r="G32" s="38" t="s">
        <v>64</v>
      </c>
      <c r="H32" s="39">
        <v>8.0656249999999988E-4</v>
      </c>
      <c r="I32" s="40">
        <v>9</v>
      </c>
      <c r="J32" s="39">
        <v>7.3346064814814812E-4</v>
      </c>
      <c r="K32" s="40">
        <v>8</v>
      </c>
      <c r="L32" s="39">
        <v>7.5591435185185223E-4</v>
      </c>
      <c r="M32" s="40">
        <v>11</v>
      </c>
      <c r="N32" s="39">
        <v>7.7423611111111139E-4</v>
      </c>
      <c r="O32" s="40">
        <v>10</v>
      </c>
      <c r="P32" s="41">
        <v>3.0701736111111116E-3</v>
      </c>
      <c r="Q32" s="42">
        <v>54.339622641509429</v>
      </c>
      <c r="R32" s="35" t="s">
        <v>49</v>
      </c>
      <c r="S32" s="43"/>
      <c r="U32" s="44">
        <v>1.540023148148148E-3</v>
      </c>
      <c r="V32" s="44">
        <v>2.2959375000000002E-3</v>
      </c>
    </row>
    <row r="33" spans="1:22" ht="37.5" customHeight="1" x14ac:dyDescent="0.25">
      <c r="A33" s="34">
        <v>11</v>
      </c>
      <c r="B33" s="35">
        <v>16</v>
      </c>
      <c r="C33" s="36">
        <v>10097338672</v>
      </c>
      <c r="D33" s="36" t="s">
        <v>75</v>
      </c>
      <c r="E33" s="37">
        <v>38360</v>
      </c>
      <c r="F33" s="37" t="s">
        <v>47</v>
      </c>
      <c r="G33" s="38" t="s">
        <v>64</v>
      </c>
      <c r="H33" s="39">
        <v>8.136921296296296E-4</v>
      </c>
      <c r="I33" s="40">
        <v>11</v>
      </c>
      <c r="J33" s="39">
        <v>7.3990740740740755E-4</v>
      </c>
      <c r="K33" s="40">
        <v>9</v>
      </c>
      <c r="L33" s="39">
        <v>7.484953703703705E-4</v>
      </c>
      <c r="M33" s="40">
        <v>8</v>
      </c>
      <c r="N33" s="39">
        <v>7.9795138888888884E-4</v>
      </c>
      <c r="O33" s="40">
        <v>12</v>
      </c>
      <c r="P33" s="41">
        <v>3.1000462962962965E-3</v>
      </c>
      <c r="Q33" s="42">
        <v>53.731343283582092</v>
      </c>
      <c r="R33" s="35" t="s">
        <v>49</v>
      </c>
      <c r="S33" s="43"/>
      <c r="U33" s="44">
        <v>1.5535995370370371E-3</v>
      </c>
      <c r="V33" s="44">
        <v>2.3020949074074076E-3</v>
      </c>
    </row>
    <row r="34" spans="1:22" ht="37.5" customHeight="1" x14ac:dyDescent="0.25">
      <c r="A34" s="34">
        <v>12</v>
      </c>
      <c r="B34" s="35">
        <v>15</v>
      </c>
      <c r="C34" s="36">
        <v>10097338571</v>
      </c>
      <c r="D34" s="36" t="s">
        <v>76</v>
      </c>
      <c r="E34" s="37">
        <v>38425</v>
      </c>
      <c r="F34" s="37" t="s">
        <v>47</v>
      </c>
      <c r="G34" s="38" t="s">
        <v>64</v>
      </c>
      <c r="H34" s="39">
        <v>8.2350694444444452E-4</v>
      </c>
      <c r="I34" s="40">
        <v>13</v>
      </c>
      <c r="J34" s="39">
        <v>7.7305555555555558E-4</v>
      </c>
      <c r="K34" s="40">
        <v>12</v>
      </c>
      <c r="L34" s="39">
        <v>7.9056712962962913E-4</v>
      </c>
      <c r="M34" s="40">
        <v>12</v>
      </c>
      <c r="N34" s="39">
        <v>7.925694444444447E-4</v>
      </c>
      <c r="O34" s="40">
        <v>11</v>
      </c>
      <c r="P34" s="41">
        <v>3.1796990740740739E-3</v>
      </c>
      <c r="Q34" s="42">
        <v>52.36363636363636</v>
      </c>
      <c r="R34" s="35" t="s">
        <v>49</v>
      </c>
      <c r="S34" s="43"/>
      <c r="U34" s="44">
        <v>1.5965625000000001E-3</v>
      </c>
      <c r="V34" s="44">
        <v>2.3871296296296292E-3</v>
      </c>
    </row>
    <row r="35" spans="1:22" ht="37.5" customHeight="1" thickBot="1" x14ac:dyDescent="0.3">
      <c r="A35" s="34">
        <v>13</v>
      </c>
      <c r="B35" s="35">
        <v>4</v>
      </c>
      <c r="C35" s="36">
        <v>10010168412</v>
      </c>
      <c r="D35" s="36" t="s">
        <v>77</v>
      </c>
      <c r="E35" s="37">
        <v>36015</v>
      </c>
      <c r="F35" s="37" t="s">
        <v>47</v>
      </c>
      <c r="G35" s="38" t="s">
        <v>64</v>
      </c>
      <c r="H35" s="39">
        <v>8.1413194444444447E-4</v>
      </c>
      <c r="I35" s="40">
        <v>12</v>
      </c>
      <c r="J35" s="39">
        <v>7.8092592592592569E-4</v>
      </c>
      <c r="K35" s="40">
        <v>13</v>
      </c>
      <c r="L35" s="39">
        <v>8.1547453703703708E-4</v>
      </c>
      <c r="M35" s="40">
        <v>13</v>
      </c>
      <c r="N35" s="39">
        <v>8.3817129629629649E-4</v>
      </c>
      <c r="O35" s="40">
        <v>13</v>
      </c>
      <c r="P35" s="41">
        <v>3.2487037037037037E-3</v>
      </c>
      <c r="Q35" s="42">
        <v>51.245551601423486</v>
      </c>
      <c r="R35" s="35" t="s">
        <v>51</v>
      </c>
      <c r="S35" s="43"/>
      <c r="U35" s="44">
        <v>1.5950578703703702E-3</v>
      </c>
      <c r="V35" s="44">
        <v>2.4105324074074072E-3</v>
      </c>
    </row>
    <row r="36" spans="1:22" ht="37.5" hidden="1" customHeight="1" thickBot="1" x14ac:dyDescent="0.3">
      <c r="A36" s="34"/>
      <c r="B36" s="35"/>
      <c r="C36" s="36"/>
      <c r="D36" s="36"/>
      <c r="E36" s="37"/>
      <c r="F36" s="37"/>
      <c r="G36" s="38"/>
      <c r="H36" s="39"/>
      <c r="I36" s="40"/>
      <c r="J36" s="39"/>
      <c r="K36" s="40"/>
      <c r="L36" s="39"/>
      <c r="M36" s="40"/>
      <c r="N36" s="39"/>
      <c r="O36" s="40"/>
      <c r="P36" s="41"/>
      <c r="Q36" s="42"/>
      <c r="R36" s="35"/>
      <c r="S36" s="43"/>
      <c r="U36" s="44"/>
      <c r="V36" s="44"/>
    </row>
    <row r="37" spans="1:22" ht="19.2" hidden="1" customHeight="1" x14ac:dyDescent="0.25">
      <c r="A37" s="46"/>
      <c r="B37" s="47"/>
      <c r="C37" s="48"/>
      <c r="D37" s="49"/>
      <c r="E37" s="50"/>
      <c r="F37" s="48"/>
      <c r="G37" s="48"/>
      <c r="H37" s="51"/>
      <c r="I37" s="52"/>
      <c r="J37" s="51"/>
      <c r="K37" s="52"/>
      <c r="L37" s="51"/>
      <c r="M37" s="52"/>
      <c r="N37" s="51"/>
      <c r="O37" s="52"/>
      <c r="P37" s="53"/>
      <c r="Q37" s="54"/>
      <c r="R37" s="55"/>
      <c r="S37" s="43"/>
    </row>
    <row r="38" spans="1:22" ht="19.2" hidden="1" customHeight="1" x14ac:dyDescent="0.25">
      <c r="A38" s="46"/>
      <c r="B38" s="47"/>
      <c r="C38" s="48"/>
      <c r="D38" s="49"/>
      <c r="E38" s="50"/>
      <c r="F38" s="48"/>
      <c r="G38" s="48"/>
      <c r="H38" s="51"/>
      <c r="I38" s="52"/>
      <c r="J38" s="51"/>
      <c r="K38" s="52"/>
      <c r="L38" s="51"/>
      <c r="M38" s="52"/>
      <c r="N38" s="51"/>
      <c r="O38" s="52"/>
      <c r="P38" s="53"/>
      <c r="Q38" s="54"/>
      <c r="R38" s="55"/>
      <c r="S38" s="43"/>
    </row>
    <row r="39" spans="1:22" ht="19.2" hidden="1" customHeight="1" x14ac:dyDescent="0.25">
      <c r="A39" s="46"/>
      <c r="B39" s="56"/>
      <c r="C39" s="48"/>
      <c r="D39" s="49"/>
      <c r="E39" s="50"/>
      <c r="F39" s="48"/>
      <c r="G39" s="48"/>
      <c r="H39" s="51"/>
      <c r="I39" s="52"/>
      <c r="J39" s="51"/>
      <c r="K39" s="52"/>
      <c r="L39" s="51"/>
      <c r="M39" s="52"/>
      <c r="N39" s="51"/>
      <c r="O39" s="52"/>
      <c r="P39" s="53"/>
      <c r="Q39" s="54"/>
      <c r="R39" s="55"/>
      <c r="S39" s="43"/>
    </row>
    <row r="40" spans="1:22" ht="19.2" hidden="1" customHeight="1" x14ac:dyDescent="0.25">
      <c r="A40" s="46"/>
      <c r="B40" s="47"/>
      <c r="C40" s="48"/>
      <c r="D40" s="49"/>
      <c r="E40" s="50"/>
      <c r="F40" s="48"/>
      <c r="G40" s="48"/>
      <c r="H40" s="51"/>
      <c r="I40" s="52"/>
      <c r="J40" s="51"/>
      <c r="K40" s="52"/>
      <c r="L40" s="51"/>
      <c r="M40" s="52"/>
      <c r="N40" s="51"/>
      <c r="O40" s="52"/>
      <c r="P40" s="53"/>
      <c r="Q40" s="54"/>
      <c r="R40" s="55"/>
      <c r="S40" s="43"/>
    </row>
    <row r="41" spans="1:22" ht="19.2" hidden="1" customHeight="1" x14ac:dyDescent="0.25">
      <c r="A41" s="46"/>
      <c r="B41" s="56"/>
      <c r="C41" s="48"/>
      <c r="D41" s="49"/>
      <c r="E41" s="50"/>
      <c r="F41" s="48"/>
      <c r="G41" s="48"/>
      <c r="H41" s="51"/>
      <c r="I41" s="52"/>
      <c r="J41" s="51"/>
      <c r="K41" s="52"/>
      <c r="L41" s="51"/>
      <c r="M41" s="52"/>
      <c r="N41" s="51"/>
      <c r="O41" s="52"/>
      <c r="P41" s="53"/>
      <c r="Q41" s="54"/>
      <c r="R41" s="55"/>
      <c r="S41" s="43"/>
    </row>
    <row r="42" spans="1:22" ht="19.2" hidden="1" customHeight="1" x14ac:dyDescent="0.25">
      <c r="A42" s="46"/>
      <c r="B42" s="56"/>
      <c r="C42" s="48"/>
      <c r="D42" s="49"/>
      <c r="E42" s="50"/>
      <c r="F42" s="48"/>
      <c r="G42" s="48"/>
      <c r="H42" s="51"/>
      <c r="I42" s="52"/>
      <c r="J42" s="51"/>
      <c r="K42" s="52"/>
      <c r="L42" s="51"/>
      <c r="M42" s="52"/>
      <c r="N42" s="51"/>
      <c r="O42" s="52"/>
      <c r="P42" s="53"/>
      <c r="Q42" s="54"/>
      <c r="R42" s="55"/>
      <c r="S42" s="43"/>
    </row>
    <row r="43" spans="1:22" ht="19.2" hidden="1" customHeight="1" x14ac:dyDescent="0.25">
      <c r="A43" s="46"/>
      <c r="B43" s="56"/>
      <c r="C43" s="48"/>
      <c r="D43" s="49"/>
      <c r="E43" s="50"/>
      <c r="F43" s="48"/>
      <c r="G43" s="48"/>
      <c r="H43" s="51"/>
      <c r="I43" s="52"/>
      <c r="J43" s="51"/>
      <c r="K43" s="52"/>
      <c r="L43" s="51"/>
      <c r="M43" s="52"/>
      <c r="N43" s="51"/>
      <c r="O43" s="52"/>
      <c r="P43" s="53"/>
      <c r="Q43" s="54"/>
      <c r="R43" s="55"/>
      <c r="S43" s="43"/>
    </row>
    <row r="44" spans="1:22" ht="19.2" hidden="1" customHeight="1" x14ac:dyDescent="0.25">
      <c r="A44" s="46"/>
      <c r="B44" s="56"/>
      <c r="C44" s="48"/>
      <c r="D44" s="49"/>
      <c r="E44" s="50"/>
      <c r="F44" s="48"/>
      <c r="G44" s="48"/>
      <c r="H44" s="51"/>
      <c r="I44" s="52"/>
      <c r="J44" s="51"/>
      <c r="K44" s="52"/>
      <c r="L44" s="51"/>
      <c r="M44" s="52"/>
      <c r="N44" s="51"/>
      <c r="O44" s="52"/>
      <c r="P44" s="53"/>
      <c r="Q44" s="54"/>
      <c r="R44" s="55"/>
      <c r="S44" s="43"/>
    </row>
    <row r="45" spans="1:22" ht="19.2" hidden="1" customHeight="1" x14ac:dyDescent="0.25">
      <c r="A45" s="46"/>
      <c r="B45" s="56"/>
      <c r="C45" s="48"/>
      <c r="D45" s="49"/>
      <c r="E45" s="50"/>
      <c r="F45" s="48"/>
      <c r="G45" s="48"/>
      <c r="H45" s="51"/>
      <c r="I45" s="52"/>
      <c r="J45" s="51"/>
      <c r="K45" s="52"/>
      <c r="L45" s="51"/>
      <c r="M45" s="52"/>
      <c r="N45" s="51"/>
      <c r="O45" s="52"/>
      <c r="P45" s="53"/>
      <c r="Q45" s="54"/>
      <c r="R45" s="55"/>
      <c r="S45" s="43"/>
    </row>
    <row r="46" spans="1:22" ht="19.2" hidden="1" customHeight="1" x14ac:dyDescent="0.25">
      <c r="A46" s="46"/>
      <c r="B46" s="56"/>
      <c r="C46" s="48"/>
      <c r="D46" s="49"/>
      <c r="E46" s="50"/>
      <c r="F46" s="48"/>
      <c r="G46" s="48"/>
      <c r="H46" s="51"/>
      <c r="I46" s="52"/>
      <c r="J46" s="51"/>
      <c r="K46" s="52"/>
      <c r="L46" s="51"/>
      <c r="M46" s="52"/>
      <c r="N46" s="51"/>
      <c r="O46" s="52"/>
      <c r="P46" s="53"/>
      <c r="Q46" s="54"/>
      <c r="R46" s="55"/>
      <c r="S46" s="43"/>
    </row>
    <row r="47" spans="1:22" ht="19.2" hidden="1" customHeight="1" x14ac:dyDescent="0.25">
      <c r="A47" s="46"/>
      <c r="B47" s="56"/>
      <c r="C47" s="48"/>
      <c r="D47" s="49"/>
      <c r="E47" s="50"/>
      <c r="F47" s="48"/>
      <c r="G47" s="48"/>
      <c r="H47" s="51"/>
      <c r="I47" s="52"/>
      <c r="J47" s="51"/>
      <c r="K47" s="52"/>
      <c r="L47" s="51"/>
      <c r="M47" s="52"/>
      <c r="N47" s="51"/>
      <c r="O47" s="52"/>
      <c r="P47" s="53"/>
      <c r="Q47" s="54"/>
      <c r="R47" s="55"/>
      <c r="S47" s="43"/>
    </row>
    <row r="48" spans="1:22" ht="19.2" hidden="1" customHeight="1" x14ac:dyDescent="0.25">
      <c r="A48" s="46"/>
      <c r="B48" s="56"/>
      <c r="C48" s="48"/>
      <c r="D48" s="49"/>
      <c r="E48" s="50"/>
      <c r="F48" s="48"/>
      <c r="G48" s="48"/>
      <c r="H48" s="51"/>
      <c r="I48" s="52"/>
      <c r="J48" s="51"/>
      <c r="K48" s="52"/>
      <c r="L48" s="51"/>
      <c r="M48" s="52"/>
      <c r="N48" s="51"/>
      <c r="O48" s="52"/>
      <c r="P48" s="53"/>
      <c r="Q48" s="54"/>
      <c r="R48" s="55"/>
      <c r="S48" s="43"/>
    </row>
    <row r="49" spans="1:19" ht="19.2" hidden="1" customHeight="1" x14ac:dyDescent="0.25">
      <c r="A49" s="46"/>
      <c r="B49" s="56"/>
      <c r="C49" s="48"/>
      <c r="D49" s="49"/>
      <c r="E49" s="50"/>
      <c r="F49" s="48"/>
      <c r="G49" s="48"/>
      <c r="H49" s="51"/>
      <c r="I49" s="52"/>
      <c r="J49" s="51"/>
      <c r="K49" s="52"/>
      <c r="L49" s="51"/>
      <c r="M49" s="52"/>
      <c r="N49" s="51"/>
      <c r="O49" s="52"/>
      <c r="P49" s="53"/>
      <c r="Q49" s="54"/>
      <c r="R49" s="55"/>
      <c r="S49" s="43"/>
    </row>
    <row r="50" spans="1:19" ht="19.2" hidden="1" customHeight="1" x14ac:dyDescent="0.25">
      <c r="A50" s="46"/>
      <c r="B50" s="56"/>
      <c r="C50" s="48"/>
      <c r="D50" s="49"/>
      <c r="E50" s="50"/>
      <c r="F50" s="48"/>
      <c r="G50" s="48"/>
      <c r="H50" s="51"/>
      <c r="I50" s="52"/>
      <c r="J50" s="51"/>
      <c r="K50" s="52"/>
      <c r="L50" s="51"/>
      <c r="M50" s="52"/>
      <c r="N50" s="51"/>
      <c r="O50" s="52"/>
      <c r="P50" s="53"/>
      <c r="Q50" s="54"/>
      <c r="R50" s="55"/>
      <c r="S50" s="43"/>
    </row>
    <row r="51" spans="1:19" ht="19.2" hidden="1" customHeight="1" x14ac:dyDescent="0.25">
      <c r="A51" s="57"/>
      <c r="B51" s="48"/>
      <c r="C51" s="48"/>
      <c r="D51" s="49"/>
      <c r="E51" s="50"/>
      <c r="F51" s="48"/>
      <c r="G51" s="58"/>
      <c r="H51" s="51"/>
      <c r="I51" s="59"/>
      <c r="J51" s="51"/>
      <c r="K51" s="52"/>
      <c r="L51" s="51"/>
      <c r="M51" s="59"/>
      <c r="N51" s="51"/>
      <c r="O51" s="59"/>
      <c r="P51" s="53"/>
      <c r="Q51" s="60"/>
      <c r="R51" s="48"/>
      <c r="S51" s="43"/>
    </row>
    <row r="52" spans="1:19" ht="14.4" hidden="1" thickBot="1" x14ac:dyDescent="0.35">
      <c r="A52" s="61"/>
      <c r="B52" s="62"/>
      <c r="C52" s="63"/>
      <c r="D52" s="64"/>
      <c r="E52" s="65"/>
      <c r="F52" s="62"/>
      <c r="G52" s="62"/>
      <c r="H52" s="66"/>
      <c r="I52" s="67"/>
      <c r="J52" s="66"/>
      <c r="K52" s="67"/>
      <c r="L52" s="66"/>
      <c r="M52" s="67"/>
      <c r="N52" s="66"/>
      <c r="O52" s="67"/>
      <c r="P52" s="68"/>
      <c r="Q52" s="69"/>
      <c r="R52" s="70"/>
      <c r="S52" s="71"/>
    </row>
    <row r="53" spans="1:19" ht="12.75" customHeight="1" thickTop="1" thickBot="1" x14ac:dyDescent="0.35">
      <c r="A53" s="72"/>
      <c r="B53" s="73"/>
      <c r="C53" s="73"/>
      <c r="D53" s="74"/>
      <c r="E53" s="75"/>
      <c r="F53" s="76"/>
      <c r="G53" s="77"/>
      <c r="H53" s="78"/>
      <c r="I53" s="78"/>
      <c r="J53" s="78"/>
      <c r="K53" s="78"/>
      <c r="L53" s="78"/>
      <c r="M53" s="78"/>
      <c r="N53" s="78"/>
      <c r="O53" s="78"/>
      <c r="P53" s="78"/>
      <c r="Q53" s="79"/>
      <c r="R53" s="80"/>
      <c r="S53" s="81"/>
    </row>
    <row r="54" spans="1:19" ht="15" thickTop="1" x14ac:dyDescent="0.25">
      <c r="A54" s="113" t="s">
        <v>40</v>
      </c>
      <c r="B54" s="114"/>
      <c r="C54" s="114"/>
      <c r="D54" s="114"/>
      <c r="E54" s="82"/>
      <c r="F54" s="82"/>
      <c r="G54" s="115" t="s">
        <v>41</v>
      </c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6"/>
    </row>
    <row r="55" spans="1:19" ht="13.8" x14ac:dyDescent="0.25">
      <c r="A55" s="103" t="s">
        <v>78</v>
      </c>
      <c r="B55" s="83"/>
      <c r="C55" s="84"/>
      <c r="D55" s="83"/>
      <c r="E55" s="85"/>
      <c r="F55" s="83"/>
      <c r="G55" s="86" t="s">
        <v>42</v>
      </c>
      <c r="H55" s="87">
        <v>1</v>
      </c>
      <c r="I55" s="88" t="s">
        <v>43</v>
      </c>
      <c r="J55" s="87">
        <f>COUNTIF(F23:F65,"ЗМС")</f>
        <v>0</v>
      </c>
      <c r="K55" s="89"/>
      <c r="L55" s="90"/>
      <c r="M55" s="90"/>
      <c r="N55" s="90"/>
      <c r="O55" s="90"/>
      <c r="P55" s="89"/>
      <c r="Q55" s="91"/>
      <c r="R55" s="92"/>
      <c r="S55" s="93"/>
    </row>
    <row r="56" spans="1:19" ht="13.8" x14ac:dyDescent="0.25">
      <c r="A56" s="104" t="s">
        <v>79</v>
      </c>
      <c r="B56" s="83"/>
      <c r="C56" s="84"/>
      <c r="D56" s="83"/>
      <c r="E56" s="85"/>
      <c r="F56" s="83"/>
      <c r="G56" s="94" t="s">
        <v>44</v>
      </c>
      <c r="H56" s="87">
        <f>H57+H61</f>
        <v>13</v>
      </c>
      <c r="I56" s="88" t="s">
        <v>45</v>
      </c>
      <c r="J56" s="87">
        <f>COUNTIF(F23:F65,"МСМК")</f>
        <v>8</v>
      </c>
      <c r="K56" s="89"/>
      <c r="L56" s="90"/>
      <c r="M56" s="90"/>
      <c r="N56" s="90"/>
      <c r="O56" s="90"/>
      <c r="P56" s="89"/>
      <c r="Q56" s="91"/>
      <c r="R56" s="92"/>
      <c r="S56" s="93"/>
    </row>
    <row r="57" spans="1:19" ht="13.8" x14ac:dyDescent="0.25">
      <c r="A57" s="103" t="s">
        <v>80</v>
      </c>
      <c r="B57" s="83"/>
      <c r="C57" s="84"/>
      <c r="D57" s="83"/>
      <c r="E57" s="85"/>
      <c r="F57" s="83"/>
      <c r="G57" s="94" t="s">
        <v>46</v>
      </c>
      <c r="H57" s="87">
        <f>H58+H59+H60</f>
        <v>13</v>
      </c>
      <c r="I57" s="88" t="s">
        <v>47</v>
      </c>
      <c r="J57" s="87">
        <f>COUNTIF(F23:F65,"МС")</f>
        <v>5</v>
      </c>
      <c r="K57" s="89"/>
      <c r="L57" s="90"/>
      <c r="M57" s="90"/>
      <c r="N57" s="90"/>
      <c r="O57" s="90"/>
      <c r="P57" s="89"/>
      <c r="Q57" s="91"/>
      <c r="R57" s="92"/>
      <c r="S57" s="93"/>
    </row>
    <row r="58" spans="1:19" ht="13.8" x14ac:dyDescent="0.25">
      <c r="A58" s="83"/>
      <c r="B58" s="83"/>
      <c r="C58" s="84"/>
      <c r="D58" s="83"/>
      <c r="E58" s="85"/>
      <c r="F58" s="83"/>
      <c r="G58" s="94" t="s">
        <v>48</v>
      </c>
      <c r="H58" s="87">
        <f>COUNT(A23:A51)</f>
        <v>13</v>
      </c>
      <c r="I58" s="88" t="s">
        <v>49</v>
      </c>
      <c r="J58" s="87">
        <f>COUNTIF(F23:F65,"КМС")</f>
        <v>0</v>
      </c>
      <c r="K58" s="89"/>
      <c r="L58" s="90"/>
      <c r="M58" s="90"/>
      <c r="N58" s="90"/>
      <c r="O58" s="90"/>
      <c r="P58" s="89"/>
      <c r="Q58" s="91"/>
      <c r="R58" s="92"/>
      <c r="S58" s="93"/>
    </row>
    <row r="59" spans="1:19" ht="13.8" x14ac:dyDescent="0.25">
      <c r="A59" s="83"/>
      <c r="B59" s="83"/>
      <c r="C59" s="84"/>
      <c r="D59" s="83"/>
      <c r="E59" s="85"/>
      <c r="F59" s="83"/>
      <c r="G59" s="94" t="s">
        <v>50</v>
      </c>
      <c r="H59" s="87">
        <f>COUNTIF(A23:A52,"НФ")</f>
        <v>0</v>
      </c>
      <c r="I59" s="88" t="s">
        <v>51</v>
      </c>
      <c r="J59" s="87">
        <f>COUNTIF(F23:F65,"1 СР")</f>
        <v>0</v>
      </c>
      <c r="K59" s="89"/>
      <c r="L59" s="90"/>
      <c r="M59" s="90"/>
      <c r="N59" s="90"/>
      <c r="O59" s="90"/>
      <c r="P59" s="89"/>
      <c r="Q59" s="91"/>
      <c r="R59" s="92"/>
      <c r="S59" s="93"/>
    </row>
    <row r="60" spans="1:19" ht="13.8" x14ac:dyDescent="0.25">
      <c r="A60" s="83"/>
      <c r="B60" s="83"/>
      <c r="C60" s="84"/>
      <c r="D60" s="83"/>
      <c r="E60" s="85"/>
      <c r="F60" s="83"/>
      <c r="G60" s="94" t="s">
        <v>52</v>
      </c>
      <c r="H60" s="87">
        <f>COUNTIF(A23:A51,"ДСКВ")</f>
        <v>0</v>
      </c>
      <c r="I60" s="95" t="s">
        <v>53</v>
      </c>
      <c r="J60" s="87">
        <f>COUNTIF(F23:F65,"2 СР")</f>
        <v>0</v>
      </c>
      <c r="K60" s="89"/>
      <c r="L60" s="90"/>
      <c r="M60" s="90"/>
      <c r="N60" s="90"/>
      <c r="O60" s="90"/>
      <c r="P60" s="89"/>
      <c r="Q60" s="91"/>
      <c r="R60" s="92"/>
      <c r="S60" s="93"/>
    </row>
    <row r="61" spans="1:19" ht="13.8" x14ac:dyDescent="0.25">
      <c r="A61" s="83"/>
      <c r="B61" s="83"/>
      <c r="C61" s="84"/>
      <c r="D61" s="83"/>
      <c r="E61" s="85"/>
      <c r="F61" s="83"/>
      <c r="G61" s="94" t="s">
        <v>54</v>
      </c>
      <c r="H61" s="87">
        <f>COUNTIF(A23:A51,"НС")</f>
        <v>0</v>
      </c>
      <c r="I61" s="95" t="s">
        <v>55</v>
      </c>
      <c r="J61" s="87">
        <f>COUNTIF(F23:F65,"3 СР")</f>
        <v>0</v>
      </c>
      <c r="K61" s="89"/>
      <c r="L61" s="90"/>
      <c r="M61" s="90"/>
      <c r="N61" s="90"/>
      <c r="O61" s="90"/>
      <c r="P61" s="89"/>
      <c r="Q61" s="91"/>
      <c r="R61" s="92"/>
      <c r="S61" s="93"/>
    </row>
    <row r="62" spans="1:19" ht="14.4" x14ac:dyDescent="0.25">
      <c r="A62" s="117"/>
      <c r="B62" s="118"/>
      <c r="C62" s="118"/>
      <c r="D62" s="118"/>
      <c r="E62" s="118" t="s">
        <v>56</v>
      </c>
      <c r="F62" s="118"/>
      <c r="G62" s="118"/>
      <c r="H62" s="118" t="s">
        <v>57</v>
      </c>
      <c r="I62" s="118"/>
      <c r="J62" s="118"/>
      <c r="K62" s="118"/>
      <c r="L62" s="118"/>
      <c r="M62" s="118"/>
      <c r="N62" s="118"/>
      <c r="O62" s="118"/>
      <c r="P62" s="118"/>
      <c r="Q62" s="118" t="s">
        <v>58</v>
      </c>
      <c r="R62" s="118"/>
      <c r="S62" s="119"/>
    </row>
    <row r="63" spans="1:19" ht="13.8" x14ac:dyDescent="0.25">
      <c r="A63" s="105"/>
      <c r="B63" s="106"/>
      <c r="C63" s="106"/>
      <c r="D63" s="106"/>
      <c r="E63" s="106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8"/>
    </row>
    <row r="64" spans="1:19" ht="13.8" x14ac:dyDescent="0.25">
      <c r="A64" s="96"/>
      <c r="B64" s="1"/>
      <c r="C64" s="1"/>
      <c r="D64" s="1"/>
      <c r="E64" s="97"/>
      <c r="F64" s="1"/>
      <c r="G64" s="1"/>
      <c r="H64" s="98"/>
      <c r="I64" s="98"/>
      <c r="J64" s="98"/>
      <c r="K64" s="98"/>
      <c r="L64" s="98"/>
      <c r="M64" s="98"/>
      <c r="N64" s="98"/>
      <c r="O64" s="98"/>
      <c r="P64" s="98"/>
      <c r="Q64" s="1"/>
      <c r="R64" s="1"/>
      <c r="S64" s="99"/>
    </row>
    <row r="65" spans="1:19" ht="13.8" x14ac:dyDescent="0.25">
      <c r="A65" s="96"/>
      <c r="B65" s="1"/>
      <c r="C65" s="1"/>
      <c r="D65" s="1"/>
      <c r="E65" s="97"/>
      <c r="F65" s="1"/>
      <c r="G65" s="1"/>
      <c r="H65" s="98"/>
      <c r="I65" s="98"/>
      <c r="J65" s="98"/>
      <c r="K65" s="98"/>
      <c r="L65" s="98"/>
      <c r="M65" s="98"/>
      <c r="N65" s="98"/>
      <c r="O65" s="98"/>
      <c r="P65" s="98"/>
      <c r="Q65" s="1"/>
      <c r="R65" s="1"/>
      <c r="S65" s="99"/>
    </row>
    <row r="66" spans="1:19" ht="13.8" x14ac:dyDescent="0.25">
      <c r="A66" s="96"/>
      <c r="B66" s="1"/>
      <c r="C66" s="1"/>
      <c r="D66" s="1"/>
      <c r="E66" s="97"/>
      <c r="F66" s="1"/>
      <c r="G66" s="1"/>
      <c r="H66" s="98"/>
      <c r="I66" s="98"/>
      <c r="J66" s="98"/>
      <c r="K66" s="98"/>
      <c r="L66" s="98"/>
      <c r="M66" s="98"/>
      <c r="N66" s="98"/>
      <c r="O66" s="98"/>
      <c r="P66" s="98"/>
      <c r="Q66" s="1"/>
      <c r="R66" s="1"/>
      <c r="S66" s="99"/>
    </row>
    <row r="67" spans="1:19" ht="13.8" x14ac:dyDescent="0.25">
      <c r="A67" s="96"/>
      <c r="B67" s="1"/>
      <c r="C67" s="1"/>
      <c r="D67" s="1"/>
      <c r="E67" s="97"/>
      <c r="F67" s="1"/>
      <c r="G67" s="1"/>
      <c r="H67" s="98"/>
      <c r="I67" s="98"/>
      <c r="J67" s="98"/>
      <c r="K67" s="98"/>
      <c r="L67" s="98"/>
      <c r="M67" s="98"/>
      <c r="N67" s="98"/>
      <c r="O67" s="98"/>
      <c r="P67" s="98"/>
      <c r="Q67" s="100"/>
      <c r="R67" s="101"/>
      <c r="S67" s="99"/>
    </row>
    <row r="68" spans="1:19" ht="14.4" thickBot="1" x14ac:dyDescent="0.3">
      <c r="A68" s="109" t="s">
        <v>2</v>
      </c>
      <c r="B68" s="110"/>
      <c r="C68" s="110"/>
      <c r="D68" s="110"/>
      <c r="E68" s="110" t="str">
        <f>G17</f>
        <v>Вдовин С.М. (1 Кат., Санкт-Петербург)</v>
      </c>
      <c r="F68" s="110"/>
      <c r="G68" s="110"/>
      <c r="H68" s="110" t="str">
        <f>G18</f>
        <v>Валова А.С. (ВК, Санкт-Петербург)</v>
      </c>
      <c r="I68" s="110"/>
      <c r="J68" s="110"/>
      <c r="K68" s="110"/>
      <c r="L68" s="110"/>
      <c r="M68" s="110"/>
      <c r="N68" s="110"/>
      <c r="O68" s="110"/>
      <c r="P68" s="110" t="str">
        <f>G19</f>
        <v>Соловьев Г.Н. (ВК, Санкт-Петербург)</v>
      </c>
      <c r="Q68" s="110"/>
      <c r="R68" s="110"/>
      <c r="S68" s="111"/>
    </row>
    <row r="69" spans="1:19" ht="13.8" thickTop="1" x14ac:dyDescent="0.25"/>
  </sheetData>
  <autoFilter ref="B21:V36" xr:uid="{00000000-0009-0000-0000-000000000000}"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sortState xmlns:xlrd2="http://schemas.microsoft.com/office/spreadsheetml/2017/richdata2" ref="B24:V36">
      <sortCondition ref="P21:P36"/>
    </sortState>
  </autoFilter>
  <mergeCells count="49">
    <mergeCell ref="A12:S12"/>
    <mergeCell ref="A1:S1"/>
    <mergeCell ref="A2:S2"/>
    <mergeCell ref="A3:S3"/>
    <mergeCell ref="A4:S4"/>
    <mergeCell ref="A5:S5"/>
    <mergeCell ref="A6:S6"/>
    <mergeCell ref="A7:S7"/>
    <mergeCell ref="A8:S8"/>
    <mergeCell ref="A9:S9"/>
    <mergeCell ref="A10:S10"/>
    <mergeCell ref="A11:S11"/>
    <mergeCell ref="H17:S17"/>
    <mergeCell ref="A21:A22"/>
    <mergeCell ref="B21:B22"/>
    <mergeCell ref="C21:C22"/>
    <mergeCell ref="D21:D22"/>
    <mergeCell ref="E21:E22"/>
    <mergeCell ref="H22:I22"/>
    <mergeCell ref="A13:D13"/>
    <mergeCell ref="A14:D14"/>
    <mergeCell ref="A15:G15"/>
    <mergeCell ref="H15:S15"/>
    <mergeCell ref="H16:S16"/>
    <mergeCell ref="H18:S18"/>
    <mergeCell ref="Q21:Q22"/>
    <mergeCell ref="R21:R22"/>
    <mergeCell ref="S21:S22"/>
    <mergeCell ref="F21:F22"/>
    <mergeCell ref="G21:G22"/>
    <mergeCell ref="H21:O21"/>
    <mergeCell ref="P21:P22"/>
    <mergeCell ref="U21:U22"/>
    <mergeCell ref="V21:V22"/>
    <mergeCell ref="A54:D54"/>
    <mergeCell ref="G54:S54"/>
    <mergeCell ref="A62:D62"/>
    <mergeCell ref="E62:G62"/>
    <mergeCell ref="H62:P62"/>
    <mergeCell ref="Q62:S62"/>
    <mergeCell ref="J22:K22"/>
    <mergeCell ref="L22:M22"/>
    <mergeCell ref="N22:O22"/>
    <mergeCell ref="A63:E63"/>
    <mergeCell ref="F63:S63"/>
    <mergeCell ref="A68:D68"/>
    <mergeCell ref="E68:G68"/>
    <mergeCell ref="H68:O68"/>
    <mergeCell ref="P68:S68"/>
  </mergeCells>
  <pageMargins left="0.23622047244094488" right="0.23622047244094488" top="0.24145833333333333" bottom="0.32406249999999998" header="0.31496062992125984" footer="0.31496062992125984"/>
  <pageSetup paperSize="9" scale="63" fitToHeight="0" orientation="portrait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Игп юниоры 19-22 (2)</vt:lpstr>
      <vt:lpstr>'Игп юниоры 19-22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SHVSM</dc:creator>
  <cp:lastModifiedBy>Anastasiia Valova</cp:lastModifiedBy>
  <dcterms:created xsi:type="dcterms:W3CDTF">2023-06-09T16:58:09Z</dcterms:created>
  <dcterms:modified xsi:type="dcterms:W3CDTF">2024-01-15T11:41:19Z</dcterms:modified>
</cp:coreProperties>
</file>