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арная гонка" sheetId="102" r:id="rId1"/>
  </sheets>
  <definedNames>
    <definedName name="_xlnm.Print_Titles" localSheetId="0">'парная гонка'!$21:$22</definedName>
    <definedName name="_xlnm.Print_Area" localSheetId="0">'парная гонка'!$A$1:$L$70</definedName>
  </definedNames>
  <calcPr calcId="152511"/>
</workbook>
</file>

<file path=xl/calcChain.xml><?xml version="1.0" encoding="utf-8"?>
<calcChain xmlns="http://schemas.openxmlformats.org/spreadsheetml/2006/main">
  <c r="L62" i="102" l="1"/>
  <c r="L61" i="102"/>
  <c r="L60" i="102"/>
  <c r="L59" i="102"/>
  <c r="L58" i="102"/>
  <c r="L57" i="102"/>
  <c r="L56" i="102"/>
  <c r="L55" i="102"/>
  <c r="G24" i="102"/>
  <c r="G26" i="102"/>
  <c r="G28" i="102"/>
  <c r="G30" i="102"/>
  <c r="G32" i="102"/>
  <c r="G34" i="102"/>
  <c r="G36" i="102"/>
  <c r="G38" i="102"/>
  <c r="G40" i="102"/>
  <c r="G42" i="102"/>
  <c r="G44" i="102"/>
  <c r="G46" i="102"/>
  <c r="G48" i="102"/>
  <c r="G50" i="102"/>
  <c r="G52" i="102"/>
  <c r="H48" i="102"/>
  <c r="A48" i="102"/>
  <c r="J47" i="102"/>
  <c r="J48" i="102" s="1"/>
  <c r="I47" i="102"/>
  <c r="I48" i="102" s="1"/>
  <c r="H46" i="102"/>
  <c r="A46" i="102"/>
  <c r="J45" i="102"/>
  <c r="J46" i="102" s="1"/>
  <c r="I45" i="102"/>
  <c r="I46" i="102" s="1"/>
  <c r="H44" i="102"/>
  <c r="A44" i="102"/>
  <c r="J43" i="102"/>
  <c r="J44" i="102" s="1"/>
  <c r="I43" i="102"/>
  <c r="I44" i="102" s="1"/>
  <c r="H42" i="102"/>
  <c r="A42" i="102"/>
  <c r="J41" i="102"/>
  <c r="J42" i="102" s="1"/>
  <c r="I41" i="102"/>
  <c r="I42" i="102" s="1"/>
  <c r="H40" i="102"/>
  <c r="A40" i="102"/>
  <c r="J39" i="102"/>
  <c r="J40" i="102" s="1"/>
  <c r="I39" i="102"/>
  <c r="I40" i="102" s="1"/>
  <c r="H38" i="102"/>
  <c r="A38" i="102"/>
  <c r="J37" i="102"/>
  <c r="J38" i="102" s="1"/>
  <c r="I37" i="102"/>
  <c r="I38" i="102" s="1"/>
  <c r="H36" i="102"/>
  <c r="A36" i="102"/>
  <c r="J35" i="102"/>
  <c r="J36" i="102" s="1"/>
  <c r="I35" i="102"/>
  <c r="I36" i="102" s="1"/>
  <c r="H34" i="102"/>
  <c r="A34" i="102"/>
  <c r="J33" i="102"/>
  <c r="J34" i="102" s="1"/>
  <c r="I33" i="102"/>
  <c r="I34" i="102" s="1"/>
  <c r="H32" i="102"/>
  <c r="A32" i="102"/>
  <c r="J31" i="102"/>
  <c r="J32" i="102" s="1"/>
  <c r="I31" i="102"/>
  <c r="I32" i="102" s="1"/>
  <c r="H30" i="102"/>
  <c r="A30" i="102"/>
  <c r="J29" i="102"/>
  <c r="J30" i="102" s="1"/>
  <c r="I29" i="102"/>
  <c r="I30" i="102" s="1"/>
  <c r="J70" i="102" l="1"/>
  <c r="E70" i="102"/>
  <c r="I25" i="102" l="1"/>
  <c r="I26" i="102" s="1"/>
  <c r="J25" i="102"/>
  <c r="A52" i="102" l="1"/>
  <c r="H52" i="102"/>
  <c r="J51" i="102"/>
  <c r="I51" i="102"/>
  <c r="A50" i="102"/>
  <c r="H50" i="102"/>
  <c r="J49" i="102"/>
  <c r="J50" i="102" s="1"/>
  <c r="I49" i="102"/>
  <c r="A28" i="102"/>
  <c r="H28" i="102"/>
  <c r="I27" i="102"/>
  <c r="J27" i="102"/>
  <c r="J28" i="102" s="1"/>
  <c r="H26" i="102"/>
  <c r="A26" i="102"/>
  <c r="H24" i="102"/>
  <c r="A24" i="102"/>
  <c r="J26" i="102"/>
  <c r="J23" i="102"/>
  <c r="J24" i="102" s="1"/>
  <c r="I50" i="102" l="1"/>
  <c r="I28" i="102"/>
  <c r="I52" i="102"/>
  <c r="J52" i="102"/>
</calcChain>
</file>

<file path=xl/sharedStrings.xml><?xml version="1.0" encoding="utf-8"?>
<sst xmlns="http://schemas.openxmlformats.org/spreadsheetml/2006/main" count="150" uniqueCount="105">
  <si>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</si>
  <si>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</si>
  <si>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</si>
  <si>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</si>
  <si>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</si>
  <si>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</si>
  <si>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</si>
  <si>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</si>
  <si>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</si>
  <si>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</si>
  <si>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</si>
  <si>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</si>
  <si>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</si>
  <si>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</si>
  <si>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</si>
  <si>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</si>
  <si>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</si>
  <si>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</si>
  <si>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</si>
  <si>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</si>
  <si>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</si>
  <si>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</si>
  <si>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</si>
  <si>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</si>
  <si>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</si>
  <si>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</si>
  <si>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</si>
  <si>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</si>
  <si>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</si>
  <si>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</si>
  <si>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</si>
  <si>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</si>
  <si>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</si>
  <si>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</si>
  <si>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</si>
  <si>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</si>
  <si>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</si>
  <si>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</si>
  <si>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 xml:space="preserve">НАЧАЛО ГОНКИ: 11ч 00м </t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</si>
  <si>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</si>
  <si>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</si>
  <si>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</si>
  <si>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</si>
  <si>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</si>
  <si>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</si>
  <si>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</si>
  <si>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</si>
  <si>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</si>
  <si>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шоссе - парная гонка 25 км</t>
  </si>
  <si>
    <t>Министерство спорта Иркутской области</t>
  </si>
  <si>
    <t>Федерация велосипедного спорта Иркутской области</t>
  </si>
  <si>
    <t>МЕЖРЕГИОНАЛЬНЫЕ СОРЕВНОВАНИЯ</t>
  </si>
  <si>
    <t>ПЕРВЕНСТВО СИБИРСКОГО ФЕДЕРАЛЬНОГО ОКРУГА</t>
  </si>
  <si>
    <t>МЕСТО ПРОВЕДЕНИЯ: г. Ангарск</t>
  </si>
  <si>
    <t>ДАТА ПРОВЕДЕНИЯ: 07 мая 2021 года</t>
  </si>
  <si>
    <t>№ ВРВС: 0080681811Я</t>
  </si>
  <si>
    <t>№ ЕКП 2021: 33285</t>
  </si>
  <si>
    <t>НАЗВАНИЕ ТРАССЫ / РЕГ. НОМЕР: Трасса Р-255 Сибирь 1846 км</t>
  </si>
  <si>
    <t>МАКСИМАЛЬНЫЙ ПЕРЕПАД (HD) (м): 60</t>
  </si>
  <si>
    <t>СУММА ПОЛОЖИТЕЛЬНЫХ ПЕРЕПАДОВ ВЫСОТЫ НА ДИСТАНЦИИ (ТС) (м): 188</t>
  </si>
  <si>
    <t>20 км /1</t>
  </si>
  <si>
    <t>БУРМИСТРОВ В.Ю. (ВК, г. Шелехов)</t>
  </si>
  <si>
    <t>ПУСТЫНСКИЙ А.Л. (1к., г. Усолье-Сибирское)</t>
  </si>
  <si>
    <t>СТАРОДУБЦЕВ А.Ю. (ВК, г. Хабаровск)</t>
  </si>
  <si>
    <t>Республика Хакасия</t>
  </si>
  <si>
    <t>Иркутская область</t>
  </si>
  <si>
    <t>Влажность: 50%</t>
  </si>
  <si>
    <t>Осадки: ясно</t>
  </si>
  <si>
    <t>Ветер: 6,0 км/ч (с/з)</t>
  </si>
  <si>
    <t>Температура: +3/+8</t>
  </si>
  <si>
    <t>Юноши 15-16 лет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</si>
  <si>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46м</t>
    </r>
  </si>
  <si>
    <t>БАРУШКО Никита</t>
  </si>
  <si>
    <t>МАКУШИН Андрей</t>
  </si>
  <si>
    <t>ХАРЧЕНКО Никита</t>
  </si>
  <si>
    <t>СТАРОСТИН Сергей</t>
  </si>
  <si>
    <t>АЛБУТКИН Илья</t>
  </si>
  <si>
    <t>АФАНАСЕНКО Никита</t>
  </si>
  <si>
    <t>ЦИРУЛЬНИКОВ Павел</t>
  </si>
  <si>
    <t>БЯНКИН Андрей</t>
  </si>
  <si>
    <t>ГРИГОРЬЕВ Александр</t>
  </si>
  <si>
    <t>ДОЛИНИН Антон</t>
  </si>
  <si>
    <t>РУДАКОВ Даниил</t>
  </si>
  <si>
    <t>ГАТАУЛЛИН Артём</t>
  </si>
  <si>
    <t>СИЛИВАНОВ Даниил</t>
  </si>
  <si>
    <t>МИХАЙЛОВ Никита</t>
  </si>
  <si>
    <t>НЕПОМНЯЩИХ Максим</t>
  </si>
  <si>
    <t>СОПИН Влад</t>
  </si>
  <si>
    <t>КИСЕЛЕВ Михаил</t>
  </si>
  <si>
    <t>СОТПА Евгений</t>
  </si>
  <si>
    <t>ГОРШКОВ Арсений</t>
  </si>
  <si>
    <t>БУГЕРА Влад</t>
  </si>
  <si>
    <t>ТОМСКИХ Егор</t>
  </si>
  <si>
    <t>ТРУБИЦЫН Семён</t>
  </si>
  <si>
    <t>РЕВЯКИН Сергей</t>
  </si>
  <si>
    <t>ДЫМОВСКОЙ Игорь</t>
  </si>
  <si>
    <t>МЕДВЕДЕВ Артем</t>
  </si>
  <si>
    <t>МАЛЫХ Владислав</t>
  </si>
  <si>
    <t>ШМЕЛЁВ Константин</t>
  </si>
  <si>
    <t>АРСЕНТЬЕВ Александр</t>
  </si>
  <si>
    <t>ЮРЬЕВ Владислав</t>
  </si>
  <si>
    <t>КОПЫТКО Дмитрий</t>
  </si>
  <si>
    <t>1 сп.юн.р.</t>
  </si>
  <si>
    <t>Республика Бурятия</t>
  </si>
  <si>
    <t>Забайкальский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</si>
</sst>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4" fontId="9" fillId="0" borderId="5" xfId="2" applyNumberFormat="1" applyFont="1" applyBorder="1" applyAlignment="1">
      <alignment horizontal="right"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14" fontId="9" fillId="0" borderId="17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2" fontId="9" fillId="0" borderId="17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4" fontId="9" fillId="0" borderId="19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20" xfId="2" applyFont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9" fillId="0" borderId="2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165" fontId="18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2" fontId="19" fillId="0" borderId="17" xfId="2" applyNumberFormat="1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4" fontId="19" fillId="0" borderId="22" xfId="2" applyNumberFormat="1" applyFont="1" applyBorder="1" applyAlignment="1">
      <alignment horizontal="center" vertical="center" wrapText="1"/>
    </xf>
    <xf numFmtId="0" fontId="9" fillId="0" borderId="22" xfId="2" applyFont="1" applyBorder="1" applyAlignment="1">
      <alignment horizontal="left" vertical="center" wrapText="1"/>
    </xf>
    <xf numFmtId="14" fontId="9" fillId="0" borderId="22" xfId="2" applyNumberFormat="1" applyFont="1" applyBorder="1" applyAlignment="1">
      <alignment horizontal="center" vertical="center"/>
    </xf>
    <xf numFmtId="165" fontId="18" fillId="0" borderId="25" xfId="2" applyNumberFormat="1" applyFont="1" applyBorder="1" applyAlignment="1">
      <alignment horizontal="center" vertical="center"/>
    </xf>
    <xf numFmtId="2" fontId="19" fillId="0" borderId="25" xfId="2" applyNumberFormat="1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left" vertical="center" wrapText="1"/>
    </xf>
    <xf numFmtId="14" fontId="9" fillId="0" borderId="26" xfId="2" applyNumberFormat="1" applyFont="1" applyBorder="1" applyAlignment="1">
      <alignment horizontal="center" vertical="center"/>
    </xf>
    <xf numFmtId="164" fontId="9" fillId="0" borderId="26" xfId="2" applyNumberFormat="1" applyFont="1" applyBorder="1" applyAlignment="1">
      <alignment horizontal="center" vertical="center" wrapText="1"/>
    </xf>
    <xf numFmtId="164" fontId="19" fillId="0" borderId="26" xfId="2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7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left" vertical="center" wrapText="1"/>
    </xf>
    <xf numFmtId="14" fontId="9" fillId="0" borderId="40" xfId="2" applyNumberFormat="1" applyFont="1" applyBorder="1" applyAlignment="1">
      <alignment horizontal="center" vertical="center"/>
    </xf>
    <xf numFmtId="164" fontId="9" fillId="0" borderId="40" xfId="2" applyNumberFormat="1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 wrapText="1"/>
    </xf>
    <xf numFmtId="1" fontId="17" fillId="0" borderId="21" xfId="2" applyNumberFormat="1" applyFont="1" applyBorder="1" applyAlignment="1">
      <alignment horizontal="right" vertical="center"/>
    </xf>
    <xf numFmtId="0" fontId="17" fillId="0" borderId="21" xfId="2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9" fillId="0" borderId="42" xfId="2" applyNumberFormat="1" applyFont="1" applyBorder="1" applyAlignment="1">
      <alignment horizontal="center" vertical="center"/>
    </xf>
    <xf numFmtId="166" fontId="19" fillId="0" borderId="18" xfId="2" applyNumberFormat="1" applyFont="1" applyBorder="1" applyAlignment="1">
      <alignment horizontal="center" vertical="center"/>
    </xf>
    <xf numFmtId="166" fontId="19" fillId="0" borderId="19" xfId="2" applyNumberFormat="1" applyFont="1" applyBorder="1" applyAlignment="1">
      <alignment horizontal="center" vertical="center"/>
    </xf>
    <xf numFmtId="166" fontId="9" fillId="0" borderId="17" xfId="2" applyNumberFormat="1" applyFont="1" applyBorder="1" applyAlignment="1">
      <alignment horizontal="center" vertical="center"/>
    </xf>
    <xf numFmtId="166" fontId="19" fillId="0" borderId="25" xfId="2" applyNumberFormat="1" applyFont="1" applyBorder="1" applyAlignment="1">
      <alignment horizontal="center" vertical="center"/>
    </xf>
    <xf numFmtId="166" fontId="9" fillId="0" borderId="16" xfId="2" applyNumberFormat="1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47" xfId="2" applyFont="1" applyFill="1" applyBorder="1" applyAlignment="1">
      <alignment vertical="center"/>
    </xf>
    <xf numFmtId="2" fontId="19" fillId="0" borderId="26" xfId="2" applyNumberFormat="1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164" fontId="19" fillId="0" borderId="40" xfId="2" applyNumberFormat="1" applyFont="1" applyBorder="1" applyAlignment="1">
      <alignment horizontal="center" vertical="center" wrapText="1"/>
    </xf>
    <xf numFmtId="165" fontId="18" fillId="0" borderId="39" xfId="2" applyNumberFormat="1" applyFont="1" applyBorder="1" applyAlignment="1">
      <alignment horizontal="center" vertical="center"/>
    </xf>
    <xf numFmtId="166" fontId="19" fillId="0" borderId="39" xfId="2" applyNumberFormat="1" applyFont="1" applyBorder="1" applyAlignment="1">
      <alignment horizontal="center" vertical="center"/>
    </xf>
    <xf numFmtId="2" fontId="19" fillId="0" borderId="39" xfId="2" applyNumberFormat="1" applyFont="1" applyBorder="1" applyAlignment="1">
      <alignment horizontal="center" vertical="center"/>
    </xf>
    <xf numFmtId="0" fontId="13" fillId="2" borderId="46" xfId="2" applyFont="1" applyFill="1" applyBorder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4" fillId="0" borderId="48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3" fillId="2" borderId="54" xfId="2" applyFont="1" applyFill="1" applyBorder="1" applyAlignment="1">
      <alignment horizontal="center" vertical="center"/>
    </xf>
    <xf numFmtId="14" fontId="14" fillId="0" borderId="23" xfId="2" applyNumberFormat="1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0" fontId="21" fillId="0" borderId="50" xfId="2" applyFont="1" applyBorder="1" applyAlignment="1">
      <alignment horizontal="center" vertical="center"/>
    </xf>
    <xf numFmtId="0" fontId="21" fillId="0" borderId="51" xfId="2" applyFont="1" applyBorder="1" applyAlignment="1">
      <alignment horizontal="center" vertical="center"/>
    </xf>
    <xf numFmtId="0" fontId="21" fillId="0" borderId="52" xfId="2" applyFont="1" applyBorder="1" applyAlignment="1">
      <alignment horizontal="center" vertical="center"/>
    </xf>
    <xf numFmtId="0" fontId="21" fillId="0" borderId="53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4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14" fontId="17" fillId="2" borderId="44" xfId="8" applyNumberFormat="1" applyFont="1" applyFill="1" applyBorder="1" applyAlignment="1">
      <alignment horizontal="center" vertical="center" wrapText="1"/>
    </xf>
    <xf numFmtId="14" fontId="17" fillId="2" borderId="45" xfId="8" applyNumberFormat="1" applyFont="1" applyFill="1" applyBorder="1" applyAlignment="1">
      <alignment horizontal="center" vertical="center" wrapText="1"/>
    </xf>
    <xf numFmtId="0" fontId="17" fillId="2" borderId="44" xfId="8" applyFont="1" applyFill="1" applyBorder="1" applyAlignment="1">
      <alignment horizontal="center" vertical="center" wrapText="1"/>
    </xf>
    <xf numFmtId="0" fontId="17" fillId="2" borderId="45" xfId="8" applyFont="1" applyFill="1" applyBorder="1" applyAlignment="1">
      <alignment horizontal="center" vertical="center" wrapText="1"/>
    </xf>
    <xf numFmtId="0" fontId="22" fillId="0" borderId="4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59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60" xfId="8" applyFont="1" applyFill="1" applyBorder="1" applyAlignment="1">
      <alignment horizontal="center" vertical="center" wrapText="1"/>
    </xf>
    <xf numFmtId="0" fontId="17" fillId="2" borderId="61" xfId="8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7" fillId="2" borderId="62" xfId="2" applyFont="1" applyFill="1" applyBorder="1" applyAlignment="1">
      <alignment horizontal="center" vertical="center"/>
    </xf>
    <xf numFmtId="0" fontId="17" fillId="2" borderId="63" xfId="2" applyFont="1" applyFill="1" applyBorder="1" applyAlignment="1">
      <alignment horizontal="center" vertical="center"/>
    </xf>
    <xf numFmtId="0" fontId="17" fillId="2" borderId="55" xfId="8" applyFont="1" applyFill="1" applyBorder="1" applyAlignment="1">
      <alignment horizontal="center" vertical="center" wrapText="1"/>
    </xf>
    <xf numFmtId="0" fontId="17" fillId="2" borderId="56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2" fontId="17" fillId="2" borderId="44" xfId="8" applyNumberFormat="1" applyFont="1" applyFill="1" applyBorder="1" applyAlignment="1">
      <alignment horizontal="center" vertical="center" wrapText="1"/>
    </xf>
    <xf numFmtId="2" fontId="17" fillId="2" borderId="45" xfId="8" applyNumberFormat="1" applyFont="1" applyFill="1" applyBorder="1" applyAlignment="1">
      <alignment horizontal="center" vertical="center" wrapText="1"/>
    </xf>
    <xf numFmtId="0" fontId="17" fillId="2" borderId="44" xfId="2" applyFont="1" applyFill="1" applyBorder="1" applyAlignment="1">
      <alignment horizontal="center" vertical="center" wrapText="1"/>
    </xf>
    <xf numFmtId="0" fontId="17" fillId="2" borderId="45" xfId="2" applyFont="1" applyFill="1" applyBorder="1" applyAlignment="1">
      <alignment horizontal="center" vertical="center" wrapText="1"/>
    </xf>
    <xf numFmtId="0" fontId="17" fillId="2" borderId="57" xfId="2" applyFont="1" applyFill="1" applyBorder="1" applyAlignment="1">
      <alignment horizontal="center" vertical="center" wrapText="1"/>
    </xf>
    <xf numFmtId="0" fontId="17" fillId="2" borderId="58" xfId="2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142874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07218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40482</xdr:rowOff>
    </xdr:from>
    <xdr:to>
      <xdr:col>2</xdr:col>
      <xdr:colOff>809625</xdr:colOff>
      <xdr:row>2</xdr:row>
      <xdr:rowOff>183357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4" y="40482"/>
          <a:ext cx="1047750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444500</xdr:colOff>
      <xdr:row>0</xdr:row>
      <xdr:rowOff>31750</xdr:rowOff>
    </xdr:from>
    <xdr:to>
      <xdr:col>11</xdr:col>
      <xdr:colOff>1118711</xdr:colOff>
      <xdr:row>3</xdr:row>
      <xdr:rowOff>7614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64875" y="31750"/>
          <a:ext cx="674211" cy="785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74"/>
  <sheetViews>
    <sheetView tabSelected="1" view="pageBreakPreview" zoomScale="60" zoomScaleNormal="70" zoomScalePageLayoutView="50" workbookViewId="0">
      <selection activeCell="A7" sqref="A7:L7"/>
    </sheetView>
  </sheetViews>
  <sheetFormatPr defaultRowHeight="12.75" x14ac:dyDescent="0.2"/>
  <cols>
    <col min="1" max="1" width="7" style="2" customWidth="1"/>
    <col min="2" max="2" width="7.85546875" style="55" customWidth="1"/>
    <col min="3" max="3" width="14.7109375" style="55" customWidth="1"/>
    <col min="4" max="4" width="23.5703125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4" customWidth="1"/>
    <col min="9" max="9" width="16.5703125" style="2" customWidth="1"/>
    <col min="10" max="10" width="11.5703125" style="51" customWidth="1"/>
    <col min="11" max="11" width="14.425781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27" ht="21.75" customHeight="1" x14ac:dyDescent="0.2">
      <c r="A2" s="208" t="s">
        <v>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27" ht="21.75" customHeight="1" x14ac:dyDescent="0.2">
      <c r="A3" s="208" t="s">
        <v>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27" ht="21.75" customHeight="1" x14ac:dyDescent="0.2">
      <c r="A4" s="208" t="s">
        <v>50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209" t="s">
        <v>37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27" s="3" customFormat="1" ht="28.5" x14ac:dyDescent="0.2">
      <c r="A6" s="180" t="s">
        <v>51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191" t="s">
        <v>15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27" s="3" customFormat="1" ht="33" customHeight="1" thickBot="1" x14ac:dyDescent="0.25">
      <c r="A8" s="187" t="s">
        <v>52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27" ht="19.5" customHeight="1" thickTop="1" x14ac:dyDescent="0.2">
      <c r="A9" s="188" t="s">
        <v>20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90"/>
    </row>
    <row r="10" spans="1:27" ht="18" customHeight="1" x14ac:dyDescent="0.2">
      <c r="A10" s="181" t="s">
        <v>48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3"/>
    </row>
    <row r="11" spans="1:27" ht="19.5" customHeight="1" x14ac:dyDescent="0.2">
      <c r="A11" s="181" t="s">
        <v>70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3"/>
    </row>
    <row r="12" spans="1:27" ht="5.25" customHeight="1" x14ac:dyDescent="0.2">
      <c r="A12" s="201" t="s">
        <v>37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3"/>
    </row>
    <row r="13" spans="1:27" ht="15.75" x14ac:dyDescent="0.2">
      <c r="A13" s="204" t="s">
        <v>53</v>
      </c>
      <c r="B13" s="205"/>
      <c r="C13" s="205"/>
      <c r="D13" s="205"/>
      <c r="E13" s="4"/>
      <c r="F13" s="84" t="s">
        <v>38</v>
      </c>
      <c r="G13" s="84"/>
      <c r="H13" s="23"/>
      <c r="J13" s="24"/>
      <c r="K13" s="5"/>
      <c r="L13" s="6" t="s">
        <v>55</v>
      </c>
    </row>
    <row r="14" spans="1:27" ht="15.75" x14ac:dyDescent="0.2">
      <c r="A14" s="192" t="s">
        <v>54</v>
      </c>
      <c r="B14" s="193"/>
      <c r="C14" s="193"/>
      <c r="D14" s="193"/>
      <c r="E14" s="7"/>
      <c r="F14" s="77" t="s">
        <v>71</v>
      </c>
      <c r="G14" s="77"/>
      <c r="H14" s="25"/>
      <c r="J14" s="26"/>
      <c r="K14" s="8"/>
      <c r="L14" s="9" t="s">
        <v>56</v>
      </c>
    </row>
    <row r="15" spans="1:27" ht="15" x14ac:dyDescent="0.2">
      <c r="A15" s="194" t="s">
        <v>9</v>
      </c>
      <c r="B15" s="195"/>
      <c r="C15" s="195"/>
      <c r="D15" s="195"/>
      <c r="E15" s="195"/>
      <c r="F15" s="195"/>
      <c r="G15" s="196"/>
      <c r="H15" s="184" t="s">
        <v>1</v>
      </c>
      <c r="I15" s="185"/>
      <c r="J15" s="185"/>
      <c r="K15" s="185"/>
      <c r="L15" s="186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214" t="s">
        <v>57</v>
      </c>
      <c r="I16" s="215"/>
      <c r="J16" s="215"/>
      <c r="K16" s="215"/>
      <c r="L16" s="216"/>
    </row>
    <row r="17" spans="1:12" ht="15" x14ac:dyDescent="0.2">
      <c r="A17" s="27" t="s">
        <v>17</v>
      </c>
      <c r="B17" s="10"/>
      <c r="C17" s="10"/>
      <c r="D17" s="11"/>
      <c r="E17" s="59"/>
      <c r="F17" s="30"/>
      <c r="G17" s="29" t="s">
        <v>61</v>
      </c>
      <c r="H17" s="214" t="s">
        <v>58</v>
      </c>
      <c r="I17" s="215"/>
      <c r="J17" s="215"/>
      <c r="K17" s="215"/>
      <c r="L17" s="216"/>
    </row>
    <row r="18" spans="1:12" ht="15" x14ac:dyDescent="0.2">
      <c r="A18" s="27" t="s">
        <v>18</v>
      </c>
      <c r="B18" s="10"/>
      <c r="C18" s="10"/>
      <c r="D18" s="11"/>
      <c r="E18" s="59"/>
      <c r="F18" s="30"/>
      <c r="G18" s="29" t="s">
        <v>62</v>
      </c>
      <c r="H18" s="214" t="s">
        <v>59</v>
      </c>
      <c r="I18" s="215"/>
      <c r="J18" s="215"/>
      <c r="K18" s="215"/>
      <c r="L18" s="216"/>
    </row>
    <row r="19" spans="1:12" ht="16.5" thickBot="1" x14ac:dyDescent="0.25">
      <c r="A19" s="27" t="s">
        <v>14</v>
      </c>
      <c r="B19" s="80"/>
      <c r="C19" s="80"/>
      <c r="D19" s="30"/>
      <c r="F19" s="86"/>
      <c r="G19" s="31" t="s">
        <v>63</v>
      </c>
      <c r="H19" s="82" t="s">
        <v>40</v>
      </c>
      <c r="J19" s="12">
        <v>20</v>
      </c>
      <c r="K19" s="58"/>
      <c r="L19" s="78" t="s">
        <v>60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2"/>
      <c r="I20" s="15"/>
      <c r="J20" s="33"/>
      <c r="K20" s="15"/>
      <c r="L20" s="17"/>
    </row>
    <row r="21" spans="1:12" s="18" customFormat="1" ht="21" customHeight="1" thickTop="1" x14ac:dyDescent="0.2">
      <c r="A21" s="210" t="s">
        <v>6</v>
      </c>
      <c r="B21" s="199" t="s">
        <v>12</v>
      </c>
      <c r="C21" s="199" t="s">
        <v>29</v>
      </c>
      <c r="D21" s="199" t="s">
        <v>2</v>
      </c>
      <c r="E21" s="197" t="s">
        <v>28</v>
      </c>
      <c r="F21" s="199" t="s">
        <v>8</v>
      </c>
      <c r="G21" s="206" t="s">
        <v>41</v>
      </c>
      <c r="H21" s="212" t="s">
        <v>7</v>
      </c>
      <c r="I21" s="199" t="s">
        <v>24</v>
      </c>
      <c r="J21" s="217" t="s">
        <v>21</v>
      </c>
      <c r="K21" s="219" t="s">
        <v>23</v>
      </c>
      <c r="L21" s="221" t="s">
        <v>13</v>
      </c>
    </row>
    <row r="22" spans="1:12" s="18" customFormat="1" ht="13.5" customHeight="1" thickBot="1" x14ac:dyDescent="0.25">
      <c r="A22" s="211"/>
      <c r="B22" s="200"/>
      <c r="C22" s="200"/>
      <c r="D22" s="200"/>
      <c r="E22" s="198"/>
      <c r="F22" s="200"/>
      <c r="G22" s="207"/>
      <c r="H22" s="213"/>
      <c r="I22" s="200"/>
      <c r="J22" s="218"/>
      <c r="K22" s="220"/>
      <c r="L22" s="222"/>
    </row>
    <row r="23" spans="1:12" ht="21.75" customHeight="1" x14ac:dyDescent="0.2">
      <c r="A23" s="117">
        <v>1</v>
      </c>
      <c r="B23" s="87">
        <v>105</v>
      </c>
      <c r="C23" s="87"/>
      <c r="D23" s="88" t="s">
        <v>72</v>
      </c>
      <c r="E23" s="89">
        <v>38957</v>
      </c>
      <c r="F23" s="90" t="s">
        <v>26</v>
      </c>
      <c r="G23" s="62" t="s">
        <v>65</v>
      </c>
      <c r="H23" s="60">
        <v>2.0614004629629628E-2</v>
      </c>
      <c r="I23" s="138" t="s">
        <v>37</v>
      </c>
      <c r="J23" s="99">
        <f>IFERROR($J$19*3600/(HOUR(H23)*3600+MINUTE(H23)*60+SECOND(H23)),"")</f>
        <v>40.426726558113423</v>
      </c>
      <c r="K23" s="98"/>
      <c r="L23" s="118"/>
    </row>
    <row r="24" spans="1:12" ht="21.75" customHeight="1" thickBot="1" x14ac:dyDescent="0.25">
      <c r="A24" s="119">
        <f>A23</f>
        <v>1</v>
      </c>
      <c r="B24" s="67">
        <v>85</v>
      </c>
      <c r="C24" s="68"/>
      <c r="D24" s="91" t="s">
        <v>73</v>
      </c>
      <c r="E24" s="92">
        <v>38374</v>
      </c>
      <c r="F24" s="93" t="s">
        <v>26</v>
      </c>
      <c r="G24" s="144" t="str">
        <f>G23</f>
        <v>Иркутская область</v>
      </c>
      <c r="H24" s="94">
        <f>H23</f>
        <v>2.0614004629629628E-2</v>
      </c>
      <c r="I24" s="139" t="s">
        <v>37</v>
      </c>
      <c r="J24" s="97">
        <f>J23</f>
        <v>40.426726558113423</v>
      </c>
      <c r="K24" s="67"/>
      <c r="L24" s="120"/>
    </row>
    <row r="25" spans="1:12" ht="21.75" customHeight="1" x14ac:dyDescent="0.2">
      <c r="A25" s="117">
        <v>2</v>
      </c>
      <c r="B25" s="87">
        <v>107</v>
      </c>
      <c r="C25" s="87">
        <v>10092621644</v>
      </c>
      <c r="D25" s="88" t="s">
        <v>74</v>
      </c>
      <c r="E25" s="89">
        <v>38404</v>
      </c>
      <c r="F25" s="90" t="s">
        <v>26</v>
      </c>
      <c r="G25" s="62" t="s">
        <v>65</v>
      </c>
      <c r="H25" s="60">
        <v>2.0951041666666666E-2</v>
      </c>
      <c r="I25" s="138">
        <f>H25-$H$23</f>
        <v>3.3703703703703847E-4</v>
      </c>
      <c r="J25" s="99">
        <f>IFERROR($J$19*3600/(HOUR(H25)*3600+MINUTE(H25)*60+SECOND(H25)),"")</f>
        <v>39.77900552486188</v>
      </c>
      <c r="K25" s="98"/>
      <c r="L25" s="118"/>
    </row>
    <row r="26" spans="1:12" ht="21.75" customHeight="1" thickBot="1" x14ac:dyDescent="0.25">
      <c r="A26" s="121">
        <f>A25</f>
        <v>2</v>
      </c>
      <c r="B26" s="70">
        <v>83</v>
      </c>
      <c r="C26" s="69"/>
      <c r="D26" s="74" t="s">
        <v>75</v>
      </c>
      <c r="E26" s="75">
        <v>38531</v>
      </c>
      <c r="F26" s="76" t="s">
        <v>26</v>
      </c>
      <c r="G26" s="145" t="str">
        <f>G25</f>
        <v>Иркутская область</v>
      </c>
      <c r="H26" s="95">
        <f>H25</f>
        <v>2.0951041666666666E-2</v>
      </c>
      <c r="I26" s="140">
        <f>I25</f>
        <v>3.3703703703703847E-4</v>
      </c>
      <c r="J26" s="155">
        <f>J25</f>
        <v>39.77900552486188</v>
      </c>
      <c r="K26" s="70"/>
      <c r="L26" s="122"/>
    </row>
    <row r="27" spans="1:12" ht="21.75" customHeight="1" x14ac:dyDescent="0.2">
      <c r="A27" s="126">
        <v>3</v>
      </c>
      <c r="B27" s="63">
        <v>84</v>
      </c>
      <c r="C27" s="63"/>
      <c r="D27" s="64" t="s">
        <v>76</v>
      </c>
      <c r="E27" s="65">
        <v>38482</v>
      </c>
      <c r="F27" s="66" t="s">
        <v>26</v>
      </c>
      <c r="G27" s="66" t="s">
        <v>103</v>
      </c>
      <c r="H27" s="71">
        <v>2.1123379629629627E-2</v>
      </c>
      <c r="I27" s="141">
        <f>H27-$H$23</f>
        <v>5.0937499999999941E-4</v>
      </c>
      <c r="J27" s="72">
        <f>IFERROR($J$19*3600/(HOUR(H27)*3600+MINUTE(H27)*60+SECOND(H27)),"")</f>
        <v>39.452054794520549</v>
      </c>
      <c r="K27" s="73"/>
      <c r="L27" s="127"/>
    </row>
    <row r="28" spans="1:12" ht="21.75" customHeight="1" thickBot="1" x14ac:dyDescent="0.25">
      <c r="A28" s="123">
        <f>A27</f>
        <v>3</v>
      </c>
      <c r="B28" s="105">
        <v>81</v>
      </c>
      <c r="C28" s="146"/>
      <c r="D28" s="101" t="s">
        <v>77</v>
      </c>
      <c r="E28" s="102">
        <v>38628</v>
      </c>
      <c r="F28" s="85" t="s">
        <v>30</v>
      </c>
      <c r="G28" s="100" t="str">
        <f>G27</f>
        <v>Республика Бурятия</v>
      </c>
      <c r="H28" s="103">
        <f>H27</f>
        <v>2.1123379629629627E-2</v>
      </c>
      <c r="I28" s="142">
        <f>I27</f>
        <v>5.0937499999999941E-4</v>
      </c>
      <c r="J28" s="104">
        <f>J27</f>
        <v>39.452054794520549</v>
      </c>
      <c r="K28" s="105"/>
      <c r="L28" s="124"/>
    </row>
    <row r="29" spans="1:12" ht="21.75" customHeight="1" x14ac:dyDescent="0.2">
      <c r="A29" s="117">
        <v>4</v>
      </c>
      <c r="B29" s="87">
        <v>100</v>
      </c>
      <c r="C29" s="87"/>
      <c r="D29" s="88" t="s">
        <v>78</v>
      </c>
      <c r="E29" s="89">
        <v>38463</v>
      </c>
      <c r="F29" s="90" t="s">
        <v>30</v>
      </c>
      <c r="G29" s="62" t="s">
        <v>65</v>
      </c>
      <c r="H29" s="60">
        <v>2.1373379629629628E-2</v>
      </c>
      <c r="I29" s="138">
        <f>H29-$H$23</f>
        <v>7.5937499999999963E-4</v>
      </c>
      <c r="J29" s="99">
        <f>IFERROR($J$19*3600/(HOUR(H29)*3600+MINUTE(H29)*60+SECOND(H29)),"")</f>
        <v>38.982133188955061</v>
      </c>
      <c r="K29" s="98"/>
      <c r="L29" s="118"/>
    </row>
    <row r="30" spans="1:12" ht="21.75" customHeight="1" thickBot="1" x14ac:dyDescent="0.25">
      <c r="A30" s="121">
        <f>A29</f>
        <v>4</v>
      </c>
      <c r="B30" s="70">
        <v>104</v>
      </c>
      <c r="C30" s="69"/>
      <c r="D30" s="74" t="s">
        <v>79</v>
      </c>
      <c r="E30" s="75">
        <v>38525</v>
      </c>
      <c r="F30" s="76" t="s">
        <v>26</v>
      </c>
      <c r="G30" s="145" t="str">
        <f>G29</f>
        <v>Иркутская область</v>
      </c>
      <c r="H30" s="95">
        <f>H29</f>
        <v>2.1373379629629628E-2</v>
      </c>
      <c r="I30" s="140">
        <f>I29</f>
        <v>7.5937499999999963E-4</v>
      </c>
      <c r="J30" s="155">
        <f>J29</f>
        <v>38.982133188955061</v>
      </c>
      <c r="K30" s="70"/>
      <c r="L30" s="122"/>
    </row>
    <row r="31" spans="1:12" ht="21.75" customHeight="1" x14ac:dyDescent="0.2">
      <c r="A31" s="117">
        <v>5</v>
      </c>
      <c r="B31" s="87">
        <v>80</v>
      </c>
      <c r="C31" s="87">
        <v>10104337224</v>
      </c>
      <c r="D31" s="88" t="s">
        <v>80</v>
      </c>
      <c r="E31" s="89">
        <v>38457</v>
      </c>
      <c r="F31" s="90" t="s">
        <v>26</v>
      </c>
      <c r="G31" s="62" t="s">
        <v>64</v>
      </c>
      <c r="H31" s="60">
        <v>2.201875E-2</v>
      </c>
      <c r="I31" s="138">
        <f>H31-$H$23</f>
        <v>1.4047453703703722E-3</v>
      </c>
      <c r="J31" s="99">
        <f>IFERROR($J$19*3600/(HOUR(H31)*3600+MINUTE(H31)*60+SECOND(H31)),"")</f>
        <v>37.854889589905362</v>
      </c>
      <c r="K31" s="98"/>
      <c r="L31" s="118"/>
    </row>
    <row r="32" spans="1:12" ht="21.75" customHeight="1" thickBot="1" x14ac:dyDescent="0.25">
      <c r="A32" s="121">
        <f>A31</f>
        <v>5</v>
      </c>
      <c r="B32" s="70">
        <v>92</v>
      </c>
      <c r="C32" s="69"/>
      <c r="D32" s="74" t="s">
        <v>81</v>
      </c>
      <c r="E32" s="75">
        <v>39043</v>
      </c>
      <c r="F32" s="76" t="s">
        <v>30</v>
      </c>
      <c r="G32" s="145" t="str">
        <f>G31</f>
        <v>Республика Хакасия</v>
      </c>
      <c r="H32" s="95">
        <f>H31</f>
        <v>2.201875E-2</v>
      </c>
      <c r="I32" s="140">
        <f>I31</f>
        <v>1.4047453703703722E-3</v>
      </c>
      <c r="J32" s="155">
        <f>J31</f>
        <v>37.854889589905362</v>
      </c>
      <c r="K32" s="70"/>
      <c r="L32" s="122"/>
    </row>
    <row r="33" spans="1:12" ht="21.75" customHeight="1" x14ac:dyDescent="0.2">
      <c r="A33" s="117">
        <v>6</v>
      </c>
      <c r="B33" s="87">
        <v>99</v>
      </c>
      <c r="C33" s="87"/>
      <c r="D33" s="88" t="s">
        <v>82</v>
      </c>
      <c r="E33" s="89">
        <v>38538</v>
      </c>
      <c r="F33" s="90" t="s">
        <v>42</v>
      </c>
      <c r="G33" s="62" t="s">
        <v>104</v>
      </c>
      <c r="H33" s="60">
        <v>2.2189351851851849E-2</v>
      </c>
      <c r="I33" s="138">
        <f>H33-$H$23</f>
        <v>1.575347222222221E-3</v>
      </c>
      <c r="J33" s="99">
        <f>IFERROR($J$19*3600/(HOUR(H33)*3600+MINUTE(H33)*60+SECOND(H33)),"")</f>
        <v>37.558685446009392</v>
      </c>
      <c r="K33" s="98"/>
      <c r="L33" s="118"/>
    </row>
    <row r="34" spans="1:12" ht="21.75" customHeight="1" thickBot="1" x14ac:dyDescent="0.25">
      <c r="A34" s="121">
        <f>A33</f>
        <v>6</v>
      </c>
      <c r="B34" s="70">
        <v>103</v>
      </c>
      <c r="C34" s="69"/>
      <c r="D34" s="74" t="s">
        <v>83</v>
      </c>
      <c r="E34" s="75">
        <v>38789</v>
      </c>
      <c r="F34" s="76" t="s">
        <v>30</v>
      </c>
      <c r="G34" s="145" t="str">
        <f>G33</f>
        <v>Забайкальский край</v>
      </c>
      <c r="H34" s="95">
        <f>H33</f>
        <v>2.2189351851851849E-2</v>
      </c>
      <c r="I34" s="140">
        <f>I33</f>
        <v>1.575347222222221E-3</v>
      </c>
      <c r="J34" s="155">
        <f>J33</f>
        <v>37.558685446009392</v>
      </c>
      <c r="K34" s="70"/>
      <c r="L34" s="122"/>
    </row>
    <row r="35" spans="1:12" ht="21.75" customHeight="1" x14ac:dyDescent="0.2">
      <c r="A35" s="117">
        <v>7</v>
      </c>
      <c r="B35" s="87">
        <v>88</v>
      </c>
      <c r="C35" s="87"/>
      <c r="D35" s="88" t="s">
        <v>84</v>
      </c>
      <c r="E35" s="89">
        <v>38649</v>
      </c>
      <c r="F35" s="90" t="s">
        <v>26</v>
      </c>
      <c r="G35" s="62" t="s">
        <v>65</v>
      </c>
      <c r="H35" s="60">
        <v>2.2246990740740741E-2</v>
      </c>
      <c r="I35" s="138">
        <f>H35-$H$23</f>
        <v>1.6329861111111128E-3</v>
      </c>
      <c r="J35" s="99">
        <f>IFERROR($J$19*3600/(HOUR(H35)*3600+MINUTE(H35)*60+SECOND(H35)),"")</f>
        <v>37.460978147762745</v>
      </c>
      <c r="K35" s="98"/>
      <c r="L35" s="118"/>
    </row>
    <row r="36" spans="1:12" ht="21.75" customHeight="1" thickBot="1" x14ac:dyDescent="0.25">
      <c r="A36" s="121">
        <f>A35</f>
        <v>7</v>
      </c>
      <c r="B36" s="70">
        <v>90</v>
      </c>
      <c r="C36" s="69"/>
      <c r="D36" s="74" t="s">
        <v>85</v>
      </c>
      <c r="E36" s="75">
        <v>38942</v>
      </c>
      <c r="F36" s="76" t="s">
        <v>26</v>
      </c>
      <c r="G36" s="145" t="str">
        <f>G35</f>
        <v>Иркутская область</v>
      </c>
      <c r="H36" s="95">
        <f>H35</f>
        <v>2.2246990740740741E-2</v>
      </c>
      <c r="I36" s="140">
        <f>I35</f>
        <v>1.6329861111111128E-3</v>
      </c>
      <c r="J36" s="155">
        <f>J35</f>
        <v>37.460978147762745</v>
      </c>
      <c r="K36" s="70"/>
      <c r="L36" s="122"/>
    </row>
    <row r="37" spans="1:12" ht="21.75" customHeight="1" x14ac:dyDescent="0.2">
      <c r="A37" s="117">
        <v>8</v>
      </c>
      <c r="B37" s="87">
        <v>102</v>
      </c>
      <c r="C37" s="87"/>
      <c r="D37" s="88" t="s">
        <v>86</v>
      </c>
      <c r="E37" s="89">
        <v>38458</v>
      </c>
      <c r="F37" s="90" t="s">
        <v>42</v>
      </c>
      <c r="G37" s="62" t="s">
        <v>65</v>
      </c>
      <c r="H37" s="60">
        <v>2.255023148148148E-2</v>
      </c>
      <c r="I37" s="138">
        <f>H37-$H$23</f>
        <v>1.9362268518518522E-3</v>
      </c>
      <c r="J37" s="99">
        <f>IFERROR($J$19*3600/(HOUR(H37)*3600+MINUTE(H37)*60+SECOND(H37)),"")</f>
        <v>36.960985626283367</v>
      </c>
      <c r="K37" s="98"/>
      <c r="L37" s="118"/>
    </row>
    <row r="38" spans="1:12" ht="21.75" customHeight="1" thickBot="1" x14ac:dyDescent="0.25">
      <c r="A38" s="121">
        <f>A37</f>
        <v>8</v>
      </c>
      <c r="B38" s="70">
        <v>89</v>
      </c>
      <c r="C38" s="69"/>
      <c r="D38" s="74" t="s">
        <v>87</v>
      </c>
      <c r="E38" s="75">
        <v>39064</v>
      </c>
      <c r="F38" s="76" t="s">
        <v>30</v>
      </c>
      <c r="G38" s="145" t="str">
        <f>G37</f>
        <v>Иркутская область</v>
      </c>
      <c r="H38" s="95">
        <f>H37</f>
        <v>2.255023148148148E-2</v>
      </c>
      <c r="I38" s="140">
        <f>I37</f>
        <v>1.9362268518518522E-3</v>
      </c>
      <c r="J38" s="155">
        <f>J37</f>
        <v>36.960985626283367</v>
      </c>
      <c r="K38" s="70"/>
      <c r="L38" s="122"/>
    </row>
    <row r="39" spans="1:12" ht="21.75" customHeight="1" x14ac:dyDescent="0.2">
      <c r="A39" s="117">
        <v>9</v>
      </c>
      <c r="B39" s="87">
        <v>106</v>
      </c>
      <c r="C39" s="87"/>
      <c r="D39" s="88" t="s">
        <v>88</v>
      </c>
      <c r="E39" s="89">
        <v>38659</v>
      </c>
      <c r="F39" s="90" t="s">
        <v>30</v>
      </c>
      <c r="G39" s="62" t="s">
        <v>64</v>
      </c>
      <c r="H39" s="60">
        <v>2.2668518518518518E-2</v>
      </c>
      <c r="I39" s="138">
        <f>H39-$H$23</f>
        <v>2.0545138888888904E-3</v>
      </c>
      <c r="J39" s="99">
        <f>IFERROR($J$19*3600/(HOUR(H39)*3600+MINUTE(H39)*60+SECOND(H39)),"")</f>
        <v>36.75344563552833</v>
      </c>
      <c r="K39" s="98"/>
      <c r="L39" s="118"/>
    </row>
    <row r="40" spans="1:12" ht="21.75" customHeight="1" thickBot="1" x14ac:dyDescent="0.25">
      <c r="A40" s="121">
        <f>A39</f>
        <v>9</v>
      </c>
      <c r="B40" s="70">
        <v>101</v>
      </c>
      <c r="C40" s="69"/>
      <c r="D40" s="74" t="s">
        <v>89</v>
      </c>
      <c r="E40" s="75">
        <v>38678</v>
      </c>
      <c r="F40" s="76" t="s">
        <v>42</v>
      </c>
      <c r="G40" s="145" t="str">
        <f>G39</f>
        <v>Республика Хакасия</v>
      </c>
      <c r="H40" s="95">
        <f>H39</f>
        <v>2.2668518518518518E-2</v>
      </c>
      <c r="I40" s="140">
        <f>I39</f>
        <v>2.0545138888888904E-3</v>
      </c>
      <c r="J40" s="155">
        <f>J39</f>
        <v>36.75344563552833</v>
      </c>
      <c r="K40" s="70"/>
      <c r="L40" s="122"/>
    </row>
    <row r="41" spans="1:12" ht="21.75" customHeight="1" x14ac:dyDescent="0.2">
      <c r="A41" s="117">
        <v>10</v>
      </c>
      <c r="B41" s="87">
        <v>95</v>
      </c>
      <c r="C41" s="87"/>
      <c r="D41" s="88" t="s">
        <v>90</v>
      </c>
      <c r="E41" s="89">
        <v>38771</v>
      </c>
      <c r="F41" s="90" t="s">
        <v>30</v>
      </c>
      <c r="G41" s="62" t="s">
        <v>65</v>
      </c>
      <c r="H41" s="60">
        <v>2.3236574074074076E-2</v>
      </c>
      <c r="I41" s="138">
        <f>H41-$H$23</f>
        <v>2.6225694444444482E-3</v>
      </c>
      <c r="J41" s="99">
        <f>IFERROR($J$19*3600/(HOUR(H41)*3600+MINUTE(H41)*60+SECOND(H41)),"")</f>
        <v>35.856573705179279</v>
      </c>
      <c r="K41" s="98"/>
      <c r="L41" s="118"/>
    </row>
    <row r="42" spans="1:12" ht="21.75" customHeight="1" thickBot="1" x14ac:dyDescent="0.25">
      <c r="A42" s="121">
        <f>A41</f>
        <v>10</v>
      </c>
      <c r="B42" s="70">
        <v>93</v>
      </c>
      <c r="C42" s="69"/>
      <c r="D42" s="74" t="s">
        <v>91</v>
      </c>
      <c r="E42" s="75">
        <v>38913</v>
      </c>
      <c r="F42" s="76" t="s">
        <v>42</v>
      </c>
      <c r="G42" s="145" t="str">
        <f>G41</f>
        <v>Иркутская область</v>
      </c>
      <c r="H42" s="95">
        <f>H41</f>
        <v>2.3236574074074076E-2</v>
      </c>
      <c r="I42" s="140">
        <f>I41</f>
        <v>2.6225694444444482E-3</v>
      </c>
      <c r="J42" s="155">
        <f>J41</f>
        <v>35.856573705179279</v>
      </c>
      <c r="K42" s="70"/>
      <c r="L42" s="122"/>
    </row>
    <row r="43" spans="1:12" ht="21.75" customHeight="1" x14ac:dyDescent="0.2">
      <c r="A43" s="117">
        <v>11</v>
      </c>
      <c r="B43" s="87">
        <v>94</v>
      </c>
      <c r="C43" s="87"/>
      <c r="D43" s="88" t="s">
        <v>92</v>
      </c>
      <c r="E43" s="89">
        <v>38853</v>
      </c>
      <c r="F43" s="90" t="s">
        <v>43</v>
      </c>
      <c r="G43" s="62" t="s">
        <v>104</v>
      </c>
      <c r="H43" s="60">
        <v>2.4095370370370368E-2</v>
      </c>
      <c r="I43" s="138">
        <f>H43-$H$23</f>
        <v>3.4813657407407397E-3</v>
      </c>
      <c r="J43" s="99">
        <f>IFERROR($J$19*3600/(HOUR(H43)*3600+MINUTE(H43)*60+SECOND(H43)),"")</f>
        <v>34.582132564841501</v>
      </c>
      <c r="K43" s="98"/>
      <c r="L43" s="118"/>
    </row>
    <row r="44" spans="1:12" ht="21.75" customHeight="1" thickBot="1" x14ac:dyDescent="0.25">
      <c r="A44" s="121">
        <f>A43</f>
        <v>11</v>
      </c>
      <c r="B44" s="70">
        <v>97</v>
      </c>
      <c r="C44" s="69"/>
      <c r="D44" s="74" t="s">
        <v>93</v>
      </c>
      <c r="E44" s="75">
        <v>38995</v>
      </c>
      <c r="F44" s="76" t="s">
        <v>43</v>
      </c>
      <c r="G44" s="145" t="str">
        <f>G43</f>
        <v>Забайкальский край</v>
      </c>
      <c r="H44" s="95">
        <f>H43</f>
        <v>2.4095370370370368E-2</v>
      </c>
      <c r="I44" s="140">
        <f>I43</f>
        <v>3.4813657407407397E-3</v>
      </c>
      <c r="J44" s="155">
        <f>J43</f>
        <v>34.582132564841501</v>
      </c>
      <c r="K44" s="70"/>
      <c r="L44" s="122"/>
    </row>
    <row r="45" spans="1:12" ht="21.75" customHeight="1" x14ac:dyDescent="0.2">
      <c r="A45" s="117">
        <v>12</v>
      </c>
      <c r="B45" s="87">
        <v>91</v>
      </c>
      <c r="C45" s="87"/>
      <c r="D45" s="88" t="s">
        <v>94</v>
      </c>
      <c r="E45" s="89">
        <v>38764</v>
      </c>
      <c r="F45" s="90" t="s">
        <v>30</v>
      </c>
      <c r="G45" s="62" t="s">
        <v>65</v>
      </c>
      <c r="H45" s="60">
        <v>2.4396296296296301E-2</v>
      </c>
      <c r="I45" s="138">
        <f>H45-$H$23</f>
        <v>3.7822916666666734E-3</v>
      </c>
      <c r="J45" s="99">
        <f>IFERROR($J$19*3600/(HOUR(H45)*3600+MINUTE(H45)*60+SECOND(H45)),"")</f>
        <v>34.155597722960152</v>
      </c>
      <c r="K45" s="98"/>
      <c r="L45" s="118"/>
    </row>
    <row r="46" spans="1:12" ht="21.75" customHeight="1" thickBot="1" x14ac:dyDescent="0.25">
      <c r="A46" s="121">
        <f>A45</f>
        <v>12</v>
      </c>
      <c r="B46" s="70">
        <v>87</v>
      </c>
      <c r="C46" s="69"/>
      <c r="D46" s="74" t="s">
        <v>95</v>
      </c>
      <c r="E46" s="75">
        <v>38923</v>
      </c>
      <c r="F46" s="76" t="s">
        <v>42</v>
      </c>
      <c r="G46" s="145" t="str">
        <f>G45</f>
        <v>Иркутская область</v>
      </c>
      <c r="H46" s="95">
        <f>H45</f>
        <v>2.4396296296296301E-2</v>
      </c>
      <c r="I46" s="140">
        <f>I45</f>
        <v>3.7822916666666734E-3</v>
      </c>
      <c r="J46" s="155">
        <f>J45</f>
        <v>34.155597722960152</v>
      </c>
      <c r="K46" s="70"/>
      <c r="L46" s="122"/>
    </row>
    <row r="47" spans="1:12" ht="21.75" customHeight="1" x14ac:dyDescent="0.2">
      <c r="A47" s="117">
        <v>13</v>
      </c>
      <c r="B47" s="87">
        <v>96</v>
      </c>
      <c r="C47" s="87"/>
      <c r="D47" s="88" t="s">
        <v>96</v>
      </c>
      <c r="E47" s="89">
        <v>39020</v>
      </c>
      <c r="F47" s="90" t="s">
        <v>42</v>
      </c>
      <c r="G47" s="62" t="s">
        <v>65</v>
      </c>
      <c r="H47" s="60">
        <v>2.6061111111111108E-2</v>
      </c>
      <c r="I47" s="138">
        <f>H47-$H$23</f>
        <v>5.4471064814814799E-3</v>
      </c>
      <c r="J47" s="99">
        <f>IFERROR($J$19*3600/(HOUR(H47)*3600+MINUTE(H47)*60+SECOND(H47)),"")</f>
        <v>31.97158081705151</v>
      </c>
      <c r="K47" s="98"/>
      <c r="L47" s="118"/>
    </row>
    <row r="48" spans="1:12" ht="21.75" customHeight="1" thickBot="1" x14ac:dyDescent="0.25">
      <c r="A48" s="121">
        <f>A47</f>
        <v>13</v>
      </c>
      <c r="B48" s="70">
        <v>98</v>
      </c>
      <c r="C48" s="69"/>
      <c r="D48" s="74" t="s">
        <v>97</v>
      </c>
      <c r="E48" s="75">
        <v>39077</v>
      </c>
      <c r="F48" s="76" t="s">
        <v>42</v>
      </c>
      <c r="G48" s="145" t="str">
        <f>G47</f>
        <v>Иркутская область</v>
      </c>
      <c r="H48" s="95">
        <f>H47</f>
        <v>2.6061111111111108E-2</v>
      </c>
      <c r="I48" s="140">
        <f>I47</f>
        <v>5.4471064814814799E-3</v>
      </c>
      <c r="J48" s="155">
        <f>J47</f>
        <v>31.97158081705151</v>
      </c>
      <c r="K48" s="70"/>
      <c r="L48" s="122"/>
    </row>
    <row r="49" spans="1:12" ht="21.75" customHeight="1" x14ac:dyDescent="0.2">
      <c r="A49" s="125">
        <v>14</v>
      </c>
      <c r="B49" s="87">
        <v>86</v>
      </c>
      <c r="C49" s="87"/>
      <c r="D49" s="88" t="s">
        <v>98</v>
      </c>
      <c r="E49" s="89">
        <v>38905</v>
      </c>
      <c r="F49" s="90" t="s">
        <v>42</v>
      </c>
      <c r="G49" s="90" t="s">
        <v>65</v>
      </c>
      <c r="H49" s="60">
        <v>2.6437152777777778E-2</v>
      </c>
      <c r="I49" s="143">
        <f>H49-$H$23</f>
        <v>5.8231481481481502E-3</v>
      </c>
      <c r="J49" s="61">
        <f>IFERROR($J$19*3600/(HOUR(H49)*3600+MINUTE(H49)*60+SECOND(H49)),"")</f>
        <v>31.523642732049037</v>
      </c>
      <c r="K49" s="62"/>
      <c r="L49" s="118"/>
    </row>
    <row r="50" spans="1:12" ht="21.75" customHeight="1" thickBot="1" x14ac:dyDescent="0.25">
      <c r="A50" s="156">
        <f>A49</f>
        <v>14</v>
      </c>
      <c r="B50" s="70">
        <v>66</v>
      </c>
      <c r="C50" s="147"/>
      <c r="D50" s="106" t="s">
        <v>99</v>
      </c>
      <c r="E50" s="107">
        <v>39271</v>
      </c>
      <c r="F50" s="108" t="s">
        <v>102</v>
      </c>
      <c r="G50" s="109" t="str">
        <f>G49</f>
        <v>Иркутская область</v>
      </c>
      <c r="H50" s="95">
        <f>H49</f>
        <v>2.6437152777777778E-2</v>
      </c>
      <c r="I50" s="140">
        <f>I49</f>
        <v>5.8231481481481502E-3</v>
      </c>
      <c r="J50" s="96">
        <f>J49</f>
        <v>31.523642732049037</v>
      </c>
      <c r="K50" s="70"/>
      <c r="L50" s="122"/>
    </row>
    <row r="51" spans="1:12" ht="21.75" customHeight="1" x14ac:dyDescent="0.2">
      <c r="A51" s="126">
        <v>15</v>
      </c>
      <c r="B51" s="63">
        <v>82</v>
      </c>
      <c r="C51" s="63"/>
      <c r="D51" s="64" t="s">
        <v>100</v>
      </c>
      <c r="E51" s="65">
        <v>38867</v>
      </c>
      <c r="F51" s="66" t="s">
        <v>26</v>
      </c>
      <c r="G51" s="66" t="s">
        <v>65</v>
      </c>
      <c r="H51" s="71">
        <v>2.6510995370370372E-2</v>
      </c>
      <c r="I51" s="141">
        <f>H51-$H$23</f>
        <v>5.8969907407407443E-3</v>
      </c>
      <c r="J51" s="72">
        <f>IFERROR($J$19*3600/(HOUR(H51)*3600+MINUTE(H51)*60+SECOND(H51)),"")</f>
        <v>31.427324312527279</v>
      </c>
      <c r="K51" s="73"/>
      <c r="L51" s="127"/>
    </row>
    <row r="52" spans="1:12" ht="21.75" customHeight="1" thickBot="1" x14ac:dyDescent="0.25">
      <c r="A52" s="157">
        <f>A51</f>
        <v>15</v>
      </c>
      <c r="B52" s="131">
        <v>161</v>
      </c>
      <c r="C52" s="148"/>
      <c r="D52" s="128" t="s">
        <v>101</v>
      </c>
      <c r="E52" s="129">
        <v>38361</v>
      </c>
      <c r="F52" s="130" t="s">
        <v>26</v>
      </c>
      <c r="G52" s="158" t="str">
        <f>G51</f>
        <v>Иркутская область</v>
      </c>
      <c r="H52" s="159">
        <f>H51</f>
        <v>2.6510995370370372E-2</v>
      </c>
      <c r="I52" s="160">
        <f>I51</f>
        <v>5.8969907407407443E-3</v>
      </c>
      <c r="J52" s="161">
        <f>J51</f>
        <v>31.427324312527279</v>
      </c>
      <c r="K52" s="131"/>
      <c r="L52" s="132"/>
    </row>
    <row r="53" spans="1:12" ht="11.25" customHeight="1" thickTop="1" thickBot="1" x14ac:dyDescent="0.25">
      <c r="A53" s="34"/>
      <c r="B53" s="35"/>
      <c r="C53" s="35"/>
      <c r="D53" s="1"/>
      <c r="E53" s="36"/>
      <c r="F53" s="20"/>
      <c r="G53" s="20"/>
      <c r="H53" s="37"/>
      <c r="I53" s="38"/>
      <c r="J53" s="39"/>
      <c r="K53" s="38"/>
      <c r="L53" s="38"/>
    </row>
    <row r="54" spans="1:12" ht="15.75" thickTop="1" x14ac:dyDescent="0.2">
      <c r="A54" s="162" t="s">
        <v>5</v>
      </c>
      <c r="B54" s="163"/>
      <c r="C54" s="163"/>
      <c r="D54" s="163"/>
      <c r="E54" s="154"/>
      <c r="F54" s="154"/>
      <c r="G54" s="163" t="s">
        <v>39</v>
      </c>
      <c r="H54" s="163"/>
      <c r="I54" s="163"/>
      <c r="J54" s="163"/>
      <c r="K54" s="163"/>
      <c r="L54" s="166"/>
    </row>
    <row r="55" spans="1:12" x14ac:dyDescent="0.2">
      <c r="A55" s="173" t="s">
        <v>69</v>
      </c>
      <c r="B55" s="174"/>
      <c r="C55" s="174"/>
      <c r="D55" s="175"/>
      <c r="E55" s="2"/>
      <c r="F55" s="110"/>
      <c r="G55" s="40" t="s">
        <v>27</v>
      </c>
      <c r="H55" s="134">
        <v>4</v>
      </c>
      <c r="I55" s="41"/>
      <c r="J55" s="42"/>
      <c r="K55" s="113" t="s">
        <v>25</v>
      </c>
      <c r="L55" s="114">
        <f>COUNTIF(F23:F52,"ЗМС")</f>
        <v>0</v>
      </c>
    </row>
    <row r="56" spans="1:12" x14ac:dyDescent="0.2">
      <c r="A56" s="173" t="s">
        <v>66</v>
      </c>
      <c r="B56" s="174"/>
      <c r="C56" s="174"/>
      <c r="D56" s="175"/>
      <c r="E56" s="2"/>
      <c r="F56" s="111"/>
      <c r="G56" s="43" t="s">
        <v>31</v>
      </c>
      <c r="H56" s="133">
        <v>15</v>
      </c>
      <c r="I56" s="45"/>
      <c r="J56" s="46"/>
      <c r="K56" s="113" t="s">
        <v>19</v>
      </c>
      <c r="L56" s="114">
        <f>COUNTIF(F23:F52,"МСМК")</f>
        <v>0</v>
      </c>
    </row>
    <row r="57" spans="1:12" x14ac:dyDescent="0.2">
      <c r="A57" s="173" t="s">
        <v>67</v>
      </c>
      <c r="B57" s="174"/>
      <c r="C57" s="174"/>
      <c r="D57" s="175"/>
      <c r="E57" s="2"/>
      <c r="F57" s="111"/>
      <c r="G57" s="43" t="s">
        <v>32</v>
      </c>
      <c r="H57" s="133">
        <v>15</v>
      </c>
      <c r="I57" s="45"/>
      <c r="J57" s="46"/>
      <c r="K57" s="113" t="s">
        <v>22</v>
      </c>
      <c r="L57" s="114">
        <f>COUNTIF(F23:F52,"МС")</f>
        <v>0</v>
      </c>
    </row>
    <row r="58" spans="1:12" x14ac:dyDescent="0.2">
      <c r="A58" s="173" t="s">
        <v>68</v>
      </c>
      <c r="B58" s="174"/>
      <c r="C58" s="174"/>
      <c r="D58" s="175"/>
      <c r="E58" s="2"/>
      <c r="F58" s="111"/>
      <c r="G58" s="43" t="s">
        <v>33</v>
      </c>
      <c r="H58" s="134">
        <v>15</v>
      </c>
      <c r="I58" s="45"/>
      <c r="J58" s="46"/>
      <c r="K58" s="113" t="s">
        <v>26</v>
      </c>
      <c r="L58" s="114">
        <f>COUNTIF(F23:F52,"КМС")</f>
        <v>11</v>
      </c>
    </row>
    <row r="59" spans="1:12" x14ac:dyDescent="0.2">
      <c r="A59" s="177"/>
      <c r="B59" s="178"/>
      <c r="C59" s="178"/>
      <c r="D59" s="179"/>
      <c r="E59" s="2"/>
      <c r="F59" s="111"/>
      <c r="G59" s="43" t="s">
        <v>34</v>
      </c>
      <c r="H59" s="134">
        <v>0</v>
      </c>
      <c r="I59" s="45"/>
      <c r="J59" s="46"/>
      <c r="K59" s="113" t="s">
        <v>30</v>
      </c>
      <c r="L59" s="114">
        <f>COUNTIF(F23:F52,"1 СР")</f>
        <v>8</v>
      </c>
    </row>
    <row r="60" spans="1:12" x14ac:dyDescent="0.2">
      <c r="A60" s="79"/>
      <c r="B60" s="80"/>
      <c r="C60" s="80"/>
      <c r="D60" s="81"/>
      <c r="E60" s="2"/>
      <c r="F60" s="111"/>
      <c r="G60" s="113" t="s">
        <v>44</v>
      </c>
      <c r="H60" s="135">
        <v>0</v>
      </c>
      <c r="I60" s="45"/>
      <c r="J60" s="46"/>
      <c r="K60" s="115" t="s">
        <v>42</v>
      </c>
      <c r="L60" s="116">
        <f>COUNTIF(F23:F52,"2 СР")</f>
        <v>8</v>
      </c>
    </row>
    <row r="61" spans="1:12" x14ac:dyDescent="0.2">
      <c r="A61" s="177"/>
      <c r="B61" s="178"/>
      <c r="C61" s="178"/>
      <c r="D61" s="179"/>
      <c r="E61" s="2"/>
      <c r="F61" s="111"/>
      <c r="G61" s="43" t="s">
        <v>35</v>
      </c>
      <c r="H61" s="134">
        <v>0</v>
      </c>
      <c r="I61" s="45"/>
      <c r="J61" s="46"/>
      <c r="K61" s="115" t="s">
        <v>43</v>
      </c>
      <c r="L61" s="114">
        <f>COUNTIF(F23:F52,"3 СР")</f>
        <v>2</v>
      </c>
    </row>
    <row r="62" spans="1:12" x14ac:dyDescent="0.2">
      <c r="A62" s="177"/>
      <c r="B62" s="178"/>
      <c r="C62" s="178"/>
      <c r="D62" s="179"/>
      <c r="E62" s="47"/>
      <c r="F62" s="112"/>
      <c r="G62" s="43" t="s">
        <v>36</v>
      </c>
      <c r="H62" s="134">
        <v>0</v>
      </c>
      <c r="I62" s="48"/>
      <c r="J62" s="49"/>
      <c r="K62" s="115" t="s">
        <v>102</v>
      </c>
      <c r="L62" s="114">
        <f>COUNTIF(F23:F52,"1 сп.юн.р.")</f>
        <v>1</v>
      </c>
    </row>
    <row r="63" spans="1:12" ht="9.75" customHeight="1" x14ac:dyDescent="0.2">
      <c r="A63" s="50"/>
      <c r="L63" s="52"/>
    </row>
    <row r="64" spans="1:12" ht="15.75" x14ac:dyDescent="0.2">
      <c r="A64" s="169" t="s">
        <v>3</v>
      </c>
      <c r="B64" s="170"/>
      <c r="C64" s="170"/>
      <c r="D64" s="170"/>
      <c r="E64" s="172" t="s">
        <v>11</v>
      </c>
      <c r="F64" s="172"/>
      <c r="G64" s="172"/>
      <c r="H64" s="172"/>
      <c r="I64" s="172"/>
      <c r="J64" s="170" t="s">
        <v>4</v>
      </c>
      <c r="K64" s="170"/>
      <c r="L64" s="171"/>
    </row>
    <row r="65" spans="1:27" x14ac:dyDescent="0.2">
      <c r="A65" s="50"/>
      <c r="B65" s="2"/>
      <c r="C65" s="2"/>
      <c r="E65" s="2"/>
      <c r="F65" s="41"/>
      <c r="G65" s="41"/>
      <c r="H65" s="41"/>
      <c r="I65" s="41"/>
      <c r="J65" s="41"/>
      <c r="K65" s="41"/>
      <c r="L65" s="57"/>
    </row>
    <row r="66" spans="1:27" x14ac:dyDescent="0.2">
      <c r="A66" s="54"/>
      <c r="D66" s="55"/>
      <c r="E66" s="21"/>
      <c r="F66" s="55"/>
      <c r="G66" s="83"/>
      <c r="H66" s="53"/>
      <c r="I66" s="55"/>
      <c r="J66" s="55"/>
      <c r="K66" s="55"/>
      <c r="L66" s="56"/>
    </row>
    <row r="67" spans="1:27" x14ac:dyDescent="0.2">
      <c r="A67" s="54"/>
      <c r="D67" s="55"/>
      <c r="E67" s="21"/>
      <c r="F67" s="55"/>
      <c r="G67" s="83"/>
      <c r="H67" s="53"/>
      <c r="I67" s="55"/>
      <c r="J67" s="55"/>
      <c r="K67" s="55"/>
      <c r="L67" s="56"/>
    </row>
    <row r="68" spans="1:27" x14ac:dyDescent="0.2">
      <c r="A68" s="54"/>
      <c r="D68" s="55"/>
      <c r="E68" s="21"/>
      <c r="F68" s="55"/>
      <c r="G68" s="83"/>
      <c r="H68" s="53"/>
      <c r="I68" s="55"/>
      <c r="J68" s="55"/>
      <c r="K68" s="55"/>
      <c r="L68" s="56"/>
    </row>
    <row r="69" spans="1:27" x14ac:dyDescent="0.2">
      <c r="A69" s="54"/>
      <c r="D69" s="55"/>
      <c r="E69" s="21"/>
      <c r="F69" s="55"/>
      <c r="G69" s="83"/>
      <c r="H69" s="53"/>
      <c r="I69" s="55"/>
      <c r="J69" s="55"/>
      <c r="K69" s="55"/>
      <c r="L69" s="56"/>
    </row>
    <row r="70" spans="1:27" ht="16.5" thickBot="1" x14ac:dyDescent="0.25">
      <c r="A70" s="164" t="s">
        <v>37</v>
      </c>
      <c r="B70" s="165"/>
      <c r="C70" s="165"/>
      <c r="D70" s="165"/>
      <c r="E70" s="167" t="str">
        <f>G17</f>
        <v>БУРМИСТРОВ В.Ю. (ВК, г. Шелехов)</v>
      </c>
      <c r="F70" s="165"/>
      <c r="G70" s="165"/>
      <c r="H70" s="165"/>
      <c r="I70" s="165"/>
      <c r="J70" s="167" t="str">
        <f>G18</f>
        <v>ПУСТЫНСКИЙ А.Л. (1к., г. Усолье-Сибирское)</v>
      </c>
      <c r="K70" s="165"/>
      <c r="L70" s="168"/>
    </row>
    <row r="71" spans="1:27" s="19" customFormat="1" ht="13.5" thickTop="1" x14ac:dyDescent="0.2">
      <c r="A71" s="2"/>
      <c r="B71" s="55"/>
      <c r="C71" s="55"/>
      <c r="D71" s="2"/>
      <c r="F71" s="2"/>
      <c r="G71" s="2"/>
      <c r="H71" s="44"/>
      <c r="I71" s="2"/>
      <c r="J71" s="5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s="149" customFormat="1" ht="18.75" x14ac:dyDescent="0.2">
      <c r="B72" s="150"/>
      <c r="C72" s="150"/>
      <c r="E72" s="151"/>
      <c r="H72" s="152"/>
      <c r="J72" s="153"/>
    </row>
    <row r="73" spans="1:27" ht="21" x14ac:dyDescent="0.2">
      <c r="A73" s="136" t="s">
        <v>45</v>
      </c>
      <c r="B73" s="136"/>
      <c r="C73" s="137"/>
      <c r="D73" s="176" t="s">
        <v>46</v>
      </c>
      <c r="E73" s="176"/>
      <c r="F73" s="176"/>
      <c r="G73" s="176"/>
    </row>
    <row r="74" spans="1:27" ht="18.75" x14ac:dyDescent="0.2">
      <c r="D74" s="149" t="s">
        <v>47</v>
      </c>
    </row>
  </sheetData>
  <mergeCells count="47">
    <mergeCell ref="L21:L22"/>
    <mergeCell ref="A1:L1"/>
    <mergeCell ref="A2:L2"/>
    <mergeCell ref="A3:L3"/>
    <mergeCell ref="A4:L4"/>
    <mergeCell ref="A5:L5"/>
    <mergeCell ref="E21:E22"/>
    <mergeCell ref="F21:F22"/>
    <mergeCell ref="A12:L12"/>
    <mergeCell ref="D21:D22"/>
    <mergeCell ref="A13:D13"/>
    <mergeCell ref="G21:G22"/>
    <mergeCell ref="A21:A22"/>
    <mergeCell ref="B21:B22"/>
    <mergeCell ref="H21:H22"/>
    <mergeCell ref="H16:L16"/>
    <mergeCell ref="H17:L17"/>
    <mergeCell ref="H18:L18"/>
    <mergeCell ref="C21:C22"/>
    <mergeCell ref="I21:I22"/>
    <mergeCell ref="J21:J22"/>
    <mergeCell ref="K21:K22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D73:G73"/>
    <mergeCell ref="A59:D59"/>
    <mergeCell ref="A61:D61"/>
    <mergeCell ref="A62:D62"/>
    <mergeCell ref="A57:D57"/>
    <mergeCell ref="A54:D54"/>
    <mergeCell ref="A70:D70"/>
    <mergeCell ref="G54:L54"/>
    <mergeCell ref="J70:L70"/>
    <mergeCell ref="E70:I70"/>
    <mergeCell ref="A64:D64"/>
    <mergeCell ref="J64:L64"/>
    <mergeCell ref="E64:I64"/>
    <mergeCell ref="A55:D55"/>
    <mergeCell ref="A56:D56"/>
    <mergeCell ref="A58:D58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I49:J52 I26:I28 J24:J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2021-08-04T11:05:35Z</dcterms:modified>
</cp:coreProperties>
</file>