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Ю" sheetId="83" r:id="rId1"/>
  </sheets>
  <definedNames>
    <definedName name="_xlnm.Print_Titles" localSheetId="0">'итог Ю'!$21:$21</definedName>
    <definedName name="_xlnm.Print_Area" localSheetId="0">'итог Ю'!$A$1:$L$93</definedName>
  </definedNames>
  <calcPr calcId="152511"/>
</workbook>
</file>

<file path=xl/calcChain.xml><?xml version="1.0" encoding="utf-8"?>
<calcChain xmlns="http://schemas.openxmlformats.org/spreadsheetml/2006/main">
  <c r="H80" i="83" l="1"/>
  <c r="H79" i="83"/>
  <c r="H81" i="83"/>
  <c r="J22" i="83" l="1"/>
  <c r="I45" i="83"/>
  <c r="J45" i="83"/>
  <c r="I46" i="83"/>
  <c r="J46" i="83"/>
  <c r="I47" i="83"/>
  <c r="J47" i="83"/>
  <c r="I48" i="83"/>
  <c r="J48" i="83"/>
  <c r="I49" i="83"/>
  <c r="J49" i="83"/>
  <c r="I50" i="83"/>
  <c r="J50" i="83"/>
  <c r="I51" i="83"/>
  <c r="J51" i="83"/>
  <c r="I52" i="83"/>
  <c r="J52" i="83"/>
  <c r="I53" i="83"/>
  <c r="J53" i="83"/>
  <c r="J23" i="83" l="1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I23" i="83"/>
  <c r="H93" i="83"/>
  <c r="H83" i="83"/>
  <c r="H82" i="83"/>
  <c r="H85" i="83"/>
  <c r="H84" i="83"/>
  <c r="J93" i="83" l="1"/>
  <c r="E93" i="83"/>
  <c r="L80" i="83" l="1"/>
  <c r="L82" i="83" l="1"/>
  <c r="L81" i="83"/>
  <c r="L79" i="83"/>
  <c r="L78" i="83"/>
  <c r="L84" i="83"/>
  <c r="L83" i="83"/>
</calcChain>
</file>

<file path=xl/sharedStrings.xml><?xml version="1.0" encoding="utf-8"?>
<sst xmlns="http://schemas.openxmlformats.org/spreadsheetml/2006/main" count="304" uniqueCount="190">
  <si>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</si>
  <si>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</si>
  <si>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</si>
  <si>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</si>
  <si>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</si>
  <si>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</si>
  <si>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</si>
  <si>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</si>
  <si>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</si>
  <si>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</si>
  <si>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</si>
  <si>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</si>
  <si>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</si>
  <si>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</si>
  <si>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</si>
  <si>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</si>
  <si>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</si>
  <si>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</si>
  <si>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Федерация велосипедного спорта Удмуртской Республики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</si>
  <si>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</si>
  <si>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</si>
  <si>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</si>
  <si>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</si>
  <si>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</si>
  <si>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</si>
  <si>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</si>
  <si>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</si>
  <si>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</si>
  <si>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</si>
  <si>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</si>
  <si>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</si>
  <si>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</si>
  <si>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</si>
  <si>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</si>
  <si>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</si>
  <si>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</si>
  <si>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</si>
  <si>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</si>
  <si>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</si>
  <si>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</si>
  <si>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</si>
  <si>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</si>
  <si>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</si>
  <si>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</si>
  <si>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</si>
  <si>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</si>
  <si>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Новосибирская область</t>
  </si>
  <si>
    <t>ДИСТАНЦИЯ: ДЛИНА КРУГА/КРУГОВ</t>
  </si>
  <si>
    <t>Министерство по физической культуре и спорту Удмуртской Республики</t>
  </si>
  <si>
    <t>ПЕРВЕНСТВО РОССИИ</t>
  </si>
  <si>
    <t>Юниоры 19-22 года</t>
  </si>
  <si>
    <t>НАЧАЛО ГОНКИ: 11ч 00м</t>
  </si>
  <si>
    <t>ОКОНЧАНИЕ ГОНКИ: 14ч 00м</t>
  </si>
  <si>
    <t>№ ЕКП 2022: 5057</t>
  </si>
  <si>
    <t>ХАРИН В.В. (ВК, г. ИЖЕВСК)</t>
  </si>
  <si>
    <t>ШАКЛЕИН В.А. (1 КАТ., г. ИЖЕВСК)</t>
  </si>
  <si>
    <t>ЖДАНОВ В.С. (1 КАТ, г. ИЖЕВСК)</t>
  </si>
  <si>
    <t>КАПУСТИН Кирилл</t>
  </si>
  <si>
    <t>21.06.2002</t>
  </si>
  <si>
    <t>Московская область</t>
  </si>
  <si>
    <t>БЕРЕЗНЯК Александр</t>
  </si>
  <si>
    <t>05.11.2001</t>
  </si>
  <si>
    <t>Тюменская область</t>
  </si>
  <si>
    <t>ГОМОЗКОВ Артем</t>
  </si>
  <si>
    <t>27.06.2002</t>
  </si>
  <si>
    <t>Санкт-Петербург</t>
  </si>
  <si>
    <t>БЕЛЯКОВ Сергей</t>
  </si>
  <si>
    <t>02.07.2000</t>
  </si>
  <si>
    <t>МИЛЛЕР Кирилл</t>
  </si>
  <si>
    <t>18.12.2003</t>
  </si>
  <si>
    <t>МАКСИМОВ Денис</t>
  </si>
  <si>
    <t>09.08.2001</t>
  </si>
  <si>
    <t>Самарская область</t>
  </si>
  <si>
    <t>ВАСИЛИОГЛО Павел</t>
  </si>
  <si>
    <t>18.12.2000</t>
  </si>
  <si>
    <t>СЕНОКОСОВ Олег</t>
  </si>
  <si>
    <t>28.07.2002</t>
  </si>
  <si>
    <t>ВАСИЛЬЕВ Никита</t>
  </si>
  <si>
    <t>28.02.2003</t>
  </si>
  <si>
    <t>ГОРЮШИН Александр</t>
  </si>
  <si>
    <t>03.03.2000</t>
  </si>
  <si>
    <t>ПОТЕКАЛО Николай</t>
  </si>
  <si>
    <t>20.03.2000</t>
  </si>
  <si>
    <t>ТЕРЕШЕНОК Виталий</t>
  </si>
  <si>
    <t>23.06.2001</t>
  </si>
  <si>
    <t>САВЕЛЬЕВ Денис</t>
  </si>
  <si>
    <t>19.06.2001</t>
  </si>
  <si>
    <t>ЗАЦЕПИН Сергей</t>
  </si>
  <si>
    <t>14.11.2000</t>
  </si>
  <si>
    <t>Москва</t>
  </si>
  <si>
    <t>ЯЦЕНКО Иван</t>
  </si>
  <si>
    <t>08.09.2000</t>
  </si>
  <si>
    <t>ХОМЯКОВ Артемий</t>
  </si>
  <si>
    <t>22.11.2003</t>
  </si>
  <si>
    <t>Республика Башкорторстан</t>
  </si>
  <si>
    <t>ЛУЖБИН Илья</t>
  </si>
  <si>
    <t>16.05.2002</t>
  </si>
  <si>
    <t>ЖУРАВЛЕВ Иван</t>
  </si>
  <si>
    <t>02.12.2003</t>
  </si>
  <si>
    <t>Хабаровский край</t>
  </si>
  <si>
    <t>ВЬЮНОШЕВ Михаил</t>
  </si>
  <si>
    <t>24.11.2001</t>
  </si>
  <si>
    <t>Свердловская область</t>
  </si>
  <si>
    <t>ПРОНИН Константин</t>
  </si>
  <si>
    <t>10.01.2001</t>
  </si>
  <si>
    <t>МАЛЬКОВ Кирилл</t>
  </si>
  <si>
    <t>12.10.2002</t>
  </si>
  <si>
    <t>Омская область</t>
  </si>
  <si>
    <t>ДОКУЧАЕВ Михаил</t>
  </si>
  <si>
    <t>07.07.2003</t>
  </si>
  <si>
    <t>ЕРЁМИН Евгений</t>
  </si>
  <si>
    <t>01.10.2001</t>
  </si>
  <si>
    <t>ДИКИЙ Марк</t>
  </si>
  <si>
    <t>25.07.2003</t>
  </si>
  <si>
    <t>ГУТОВСКИЙ Владислав</t>
  </si>
  <si>
    <t>ТИШКИН Александр</t>
  </si>
  <si>
    <t>27.05.2003</t>
  </si>
  <si>
    <t>САВЕКИН Даниил</t>
  </si>
  <si>
    <t>13.04.2002</t>
  </si>
  <si>
    <t>МОЛЧАНОВ Иван</t>
  </si>
  <si>
    <t>17.09.2003</t>
  </si>
  <si>
    <t>САЛОМАТОВ Семен</t>
  </si>
  <si>
    <t>04.08.2003</t>
  </si>
  <si>
    <t>ОРЕХОВ Максим</t>
  </si>
  <si>
    <t>03.03.2003</t>
  </si>
  <si>
    <t>Калининградская область</t>
  </si>
  <si>
    <t>ЛОПАТИН Кирилл</t>
  </si>
  <si>
    <t>01.06.2001</t>
  </si>
  <si>
    <t>ЕСИК Артемий</t>
  </si>
  <si>
    <t>23.06.2003</t>
  </si>
  <si>
    <t>КОНДРАТЬЕВ Артем</t>
  </si>
  <si>
    <t>09.11.2003</t>
  </si>
  <si>
    <t>ГАНСЕВИЧ Богдан</t>
  </si>
  <si>
    <t>27.08.2002</t>
  </si>
  <si>
    <t>ДОРОШЕНКО Святослав</t>
  </si>
  <si>
    <t>15.05.2003</t>
  </si>
  <si>
    <t>КУРЬЯНОВ Сергей</t>
  </si>
  <si>
    <t>20.04.2000</t>
  </si>
  <si>
    <t>ИВАНОВ Александр</t>
  </si>
  <si>
    <t>25.12.2003</t>
  </si>
  <si>
    <t>ЮЛКИН Иван</t>
  </si>
  <si>
    <t>30.08.2001</t>
  </si>
  <si>
    <t>САМОЙЛОВ Даниил</t>
  </si>
  <si>
    <t>21.03.2003</t>
  </si>
  <si>
    <t>КОЛЕСНИКОВ Максим</t>
  </si>
  <si>
    <t>18.04.2003</t>
  </si>
  <si>
    <t>ШИРКОВСКИЙ Николай</t>
  </si>
  <si>
    <t>20.03.2003</t>
  </si>
  <si>
    <t>БАЛОБАНОВ Павел</t>
  </si>
  <si>
    <t>10.02.2002</t>
  </si>
  <si>
    <t>КОРОБОВ Павел</t>
  </si>
  <si>
    <t>30.05.2002</t>
  </si>
  <si>
    <t>Орловская область</t>
  </si>
  <si>
    <t>БАЙДИН Никита</t>
  </si>
  <si>
    <t>19.07.2002</t>
  </si>
  <si>
    <t>РАДУЛОВ Артем</t>
  </si>
  <si>
    <t>19.03.2003</t>
  </si>
  <si>
    <t>Ростовская область</t>
  </si>
  <si>
    <t>ОВЧИННИКОВ Евгений</t>
  </si>
  <si>
    <t>20.07.2000</t>
  </si>
  <si>
    <t>ГОЛОВЧЕНКО Даниил</t>
  </si>
  <si>
    <t>23.05.2002</t>
  </si>
  <si>
    <t>БРЕСЛАВСКИЙ Роман</t>
  </si>
  <si>
    <t>30.04.2003</t>
  </si>
  <si>
    <t>КОМАРОВ Егор</t>
  </si>
  <si>
    <t>31.08.2002</t>
  </si>
  <si>
    <t>АНИСИМОВ Иван</t>
  </si>
  <si>
    <t>20.04.2003</t>
  </si>
  <si>
    <t>Ленинградская область</t>
  </si>
  <si>
    <t>МЕНЬШОВ Иван</t>
  </si>
  <si>
    <t>06.03.2003</t>
  </si>
  <si>
    <t>МИРОЛЮБОВ Яков</t>
  </si>
  <si>
    <t>14.09.2001</t>
  </si>
  <si>
    <t>ЛАУШКИН Лев</t>
  </si>
  <si>
    <t>27.11.2002</t>
  </si>
  <si>
    <t>Температура: +22+24</t>
  </si>
  <si>
    <t>Влажность: 72 %</t>
  </si>
  <si>
    <t>Осадки: облачно</t>
  </si>
  <si>
    <t>Шоссе - групповая гонка до 170 км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</si>
  <si>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18 ИЮЛЯ 2022 ГОДА</t>
    </r>
  </si>
  <si>
    <t>№ ВРВС: 0080631811Я</t>
  </si>
  <si>
    <t xml:space="preserve"> СУММА ПЕРЕПАДОВ (ТС): </t>
  </si>
  <si>
    <t xml:space="preserve"> МАКСИМАЛЬНЫЙ ПЕРЕПАД (HD): </t>
  </si>
  <si>
    <t>5,5 км/25</t>
  </si>
  <si>
    <t>НАЗВАНИЕ ТРАССЫ / РЕГ. НОМЕР: АУ УР ССШОР по биатлону им. А.М. Демидова</t>
  </si>
  <si>
    <t>Ветер: 5,0 км/ч (ю)</t>
  </si>
  <si>
    <t>05.09.2003</t>
  </si>
  <si>
    <t>НФ</t>
  </si>
  <si>
    <t>ПАЛАГИЧЕВ Иван</t>
  </si>
  <si>
    <t>05.07.2003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</si>
</sst>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6" formatCode="h:mm:ss.00"/>
    <numFmt numFmtId="167" formatCode="hh:mm:ss"/>
  </numFmts>
  <fonts count="4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8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21" fontId="18" fillId="0" borderId="0" xfId="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46" fillId="0" borderId="40" xfId="13" applyFont="1" applyFill="1" applyBorder="1" applyAlignment="1">
      <alignment vertical="center" wrapText="1"/>
    </xf>
    <xf numFmtId="14" fontId="46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6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4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8" fillId="0" borderId="6" xfId="2" applyFont="1" applyBorder="1" applyAlignment="1">
      <alignment horizontal="right" vertical="center"/>
    </xf>
    <xf numFmtId="0" fontId="18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826033</xdr:colOff>
      <xdr:row>0</xdr:row>
      <xdr:rowOff>108859</xdr:rowOff>
    </xdr:from>
    <xdr:to>
      <xdr:col>11</xdr:col>
      <xdr:colOff>845985</xdr:colOff>
      <xdr:row>2</xdr:row>
      <xdr:rowOff>136072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3140" y="108859"/>
          <a:ext cx="890809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54427</xdr:rowOff>
    </xdr:from>
    <xdr:to>
      <xdr:col>2</xdr:col>
      <xdr:colOff>89022</xdr:colOff>
      <xdr:row>2</xdr:row>
      <xdr:rowOff>108856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427"/>
          <a:ext cx="1041522" cy="598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W94"/>
  <sheetViews>
    <sheetView tabSelected="1" view="pageBreakPreview" zoomScale="70" zoomScaleNormal="90" zoomScaleSheetLayoutView="70" workbookViewId="0">
      <selection activeCell="Q72" sqref="Q72"/>
    </sheetView>
  </sheetViews>
  <sheetFormatPr defaultColWidth="9.140625" defaultRowHeight="12.75" x14ac:dyDescent="0.2"/>
  <cols>
    <col min="1" max="1" width="7" style="7" customWidth="1"/>
    <col min="2" max="2" width="7.28515625" style="21" bestFit="1" customWidth="1"/>
    <col min="3" max="3" width="13.28515625" style="21" customWidth="1"/>
    <col min="4" max="4" width="20.5703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18.28515625" style="7" customWidth="1"/>
    <col min="9" max="9" width="14.85546875" style="7" customWidth="1"/>
    <col min="10" max="10" width="11.140625" style="7" customWidth="1"/>
    <col min="11" max="11" width="13" style="7" customWidth="1"/>
    <col min="12" max="12" width="14.85546875" style="7" customWidth="1"/>
    <col min="13" max="13" width="5.140625" style="6" customWidth="1"/>
    <col min="14" max="14" width="4.42578125" style="6" customWidth="1"/>
    <col min="15" max="15" width="4.85546875" style="7" customWidth="1"/>
    <col min="16" max="16" width="4.5703125" style="7" customWidth="1"/>
    <col min="17" max="17" width="5" style="7" customWidth="1"/>
    <col min="18" max="22" width="5.7109375" style="7" customWidth="1"/>
    <col min="23" max="16384" width="9.140625" style="7"/>
  </cols>
  <sheetData>
    <row r="1" spans="1:23" ht="21.7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23" ht="21.75" customHeight="1" x14ac:dyDescent="0.2">
      <c r="A2" s="122" t="s">
        <v>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23" ht="21.75" customHeight="1" x14ac:dyDescent="0.2">
      <c r="A3" s="122" t="s">
        <v>10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23" ht="21.75" customHeight="1" x14ac:dyDescent="0.2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23" ht="5.25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23" s="9" customFormat="1" ht="28.5" x14ac:dyDescent="0.2">
      <c r="A6" s="124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8"/>
      <c r="N6" s="8"/>
      <c r="W6"/>
    </row>
    <row r="7" spans="1:23" s="9" customFormat="1" ht="19.5" customHeight="1" x14ac:dyDescent="0.2">
      <c r="A7" s="125" t="s">
        <v>19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8"/>
      <c r="N7" s="8"/>
    </row>
    <row r="8" spans="1:23" s="9" customFormat="1" ht="7.5" customHeight="1" thickBo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8"/>
      <c r="N8" s="8"/>
    </row>
    <row r="9" spans="1:23" ht="19.5" customHeight="1" thickTop="1" x14ac:dyDescent="0.2">
      <c r="A9" s="126" t="s">
        <v>27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8"/>
    </row>
    <row r="10" spans="1:23" ht="18" customHeight="1" x14ac:dyDescent="0.2">
      <c r="A10" s="119" t="s">
        <v>178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1"/>
    </row>
    <row r="11" spans="1:23" ht="19.5" customHeight="1" x14ac:dyDescent="0.2">
      <c r="A11" s="119" t="s">
        <v>50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1"/>
    </row>
    <row r="12" spans="1:23" ht="15.75" x14ac:dyDescent="0.2">
      <c r="A12" s="5" t="s">
        <v>29</v>
      </c>
      <c r="B12" s="10"/>
      <c r="C12" s="10"/>
      <c r="D12" s="11"/>
      <c r="E12" s="12"/>
      <c r="F12" s="12"/>
      <c r="G12" s="13" t="s">
        <v>51</v>
      </c>
      <c r="H12" s="12"/>
      <c r="I12" s="14"/>
      <c r="J12" s="14"/>
      <c r="K12" s="1"/>
      <c r="L12" s="2" t="s">
        <v>180</v>
      </c>
    </row>
    <row r="13" spans="1:23" ht="15.75" x14ac:dyDescent="0.2">
      <c r="A13" s="15" t="s">
        <v>179</v>
      </c>
      <c r="B13" s="16"/>
      <c r="C13" s="16"/>
      <c r="D13" s="17"/>
      <c r="E13" s="17"/>
      <c r="F13" s="17"/>
      <c r="G13" s="18" t="s">
        <v>52</v>
      </c>
      <c r="H13" s="17"/>
      <c r="I13" s="19"/>
      <c r="J13" s="19"/>
      <c r="K13" s="3"/>
      <c r="L13" s="4" t="s">
        <v>53</v>
      </c>
    </row>
    <row r="14" spans="1:23" ht="6" customHeight="1" x14ac:dyDescent="0.2">
      <c r="A14" s="20"/>
      <c r="D14" s="22"/>
      <c r="I14" s="23"/>
      <c r="J14" s="23"/>
      <c r="K14" s="23"/>
      <c r="L14" s="24"/>
    </row>
    <row r="15" spans="1:23" ht="15" x14ac:dyDescent="0.2">
      <c r="A15" s="112" t="s">
        <v>9</v>
      </c>
      <c r="B15" s="113"/>
      <c r="C15" s="113"/>
      <c r="D15" s="113"/>
      <c r="E15" s="113"/>
      <c r="F15" s="113"/>
      <c r="G15" s="114"/>
      <c r="H15" s="115" t="s">
        <v>1</v>
      </c>
      <c r="I15" s="113"/>
      <c r="J15" s="113"/>
      <c r="K15" s="113"/>
      <c r="L15" s="116"/>
    </row>
    <row r="16" spans="1:23" ht="15" x14ac:dyDescent="0.2">
      <c r="A16" s="25" t="s">
        <v>21</v>
      </c>
      <c r="B16" s="26"/>
      <c r="C16" s="26"/>
      <c r="D16" s="27"/>
      <c r="E16" s="28"/>
      <c r="F16" s="27"/>
      <c r="G16" s="29"/>
      <c r="H16" s="30" t="s">
        <v>184</v>
      </c>
      <c r="I16" s="31"/>
      <c r="J16" s="31"/>
      <c r="K16" s="48"/>
      <c r="L16" s="32"/>
    </row>
    <row r="17" spans="1:14" ht="15" x14ac:dyDescent="0.2">
      <c r="A17" s="25" t="s">
        <v>22</v>
      </c>
      <c r="B17" s="48"/>
      <c r="C17" s="48"/>
      <c r="D17" s="33"/>
      <c r="F17" s="33"/>
      <c r="G17" s="94" t="s">
        <v>54</v>
      </c>
      <c r="H17" s="30" t="s">
        <v>182</v>
      </c>
      <c r="I17" s="31"/>
      <c r="J17" s="31"/>
      <c r="K17" s="48"/>
      <c r="L17" s="34"/>
    </row>
    <row r="18" spans="1:14" ht="15" x14ac:dyDescent="0.2">
      <c r="A18" s="35" t="s">
        <v>23</v>
      </c>
      <c r="B18" s="26"/>
      <c r="C18" s="26"/>
      <c r="D18" s="31"/>
      <c r="E18" s="28"/>
      <c r="F18" s="27"/>
      <c r="G18" s="36" t="s">
        <v>55</v>
      </c>
      <c r="H18" s="30" t="s">
        <v>181</v>
      </c>
      <c r="I18" s="31"/>
      <c r="J18" s="31"/>
      <c r="K18" s="48"/>
      <c r="L18" s="34"/>
    </row>
    <row r="19" spans="1:14" ht="15.75" thickBot="1" x14ac:dyDescent="0.25">
      <c r="A19" s="80" t="s">
        <v>24</v>
      </c>
      <c r="B19" s="81"/>
      <c r="C19" s="81"/>
      <c r="D19" s="82"/>
      <c r="E19" s="82"/>
      <c r="F19" s="83"/>
      <c r="G19" s="95" t="s">
        <v>56</v>
      </c>
      <c r="H19" s="84" t="s">
        <v>47</v>
      </c>
      <c r="I19" s="82"/>
      <c r="J19" s="85">
        <v>137.5</v>
      </c>
      <c r="K19" s="81"/>
      <c r="L19" s="86" t="s">
        <v>183</v>
      </c>
    </row>
    <row r="20" spans="1:14" ht="9.75" customHeight="1" thickTop="1" thickBot="1" x14ac:dyDescent="0.25"/>
    <row r="21" spans="1:14" s="38" customFormat="1" ht="25.5" customHeight="1" thickTop="1" x14ac:dyDescent="0.2">
      <c r="A21" s="90" t="s">
        <v>6</v>
      </c>
      <c r="B21" s="91" t="s">
        <v>12</v>
      </c>
      <c r="C21" s="91" t="s">
        <v>20</v>
      </c>
      <c r="D21" s="91" t="s">
        <v>2</v>
      </c>
      <c r="E21" s="91" t="s">
        <v>45</v>
      </c>
      <c r="F21" s="91" t="s">
        <v>8</v>
      </c>
      <c r="G21" s="91" t="s">
        <v>13</v>
      </c>
      <c r="H21" s="91" t="s">
        <v>7</v>
      </c>
      <c r="I21" s="91" t="s">
        <v>26</v>
      </c>
      <c r="J21" s="91" t="s">
        <v>25</v>
      </c>
      <c r="K21" s="92" t="s">
        <v>28</v>
      </c>
      <c r="L21" s="93" t="s">
        <v>14</v>
      </c>
      <c r="M21" s="37"/>
      <c r="N21" s="37"/>
    </row>
    <row r="22" spans="1:14" ht="24.75" customHeight="1" x14ac:dyDescent="0.2">
      <c r="A22" s="106">
        <v>1</v>
      </c>
      <c r="B22" s="107">
        <v>43</v>
      </c>
      <c r="C22" s="107">
        <v>10036028410</v>
      </c>
      <c r="D22" s="66" t="s">
        <v>85</v>
      </c>
      <c r="E22" s="67" t="s">
        <v>86</v>
      </c>
      <c r="F22" s="68" t="s">
        <v>16</v>
      </c>
      <c r="G22" s="69" t="s">
        <v>72</v>
      </c>
      <c r="H22" s="111">
        <v>0.12560185185185185</v>
      </c>
      <c r="I22" s="87"/>
      <c r="J22" s="64">
        <f>$J$19/(HOUR(H22)+MINUTE(H22)/60+SECOND(H22)/3600)</f>
        <v>45.613711758201255</v>
      </c>
      <c r="K22" s="71"/>
      <c r="L22" s="70"/>
    </row>
    <row r="23" spans="1:14" ht="24.75" customHeight="1" x14ac:dyDescent="0.2">
      <c r="A23" s="106">
        <v>2</v>
      </c>
      <c r="B23" s="107">
        <v>7</v>
      </c>
      <c r="C23" s="107">
        <v>10034942919</v>
      </c>
      <c r="D23" s="66" t="s">
        <v>66</v>
      </c>
      <c r="E23" s="67" t="s">
        <v>67</v>
      </c>
      <c r="F23" s="68" t="s">
        <v>16</v>
      </c>
      <c r="G23" s="69" t="s">
        <v>65</v>
      </c>
      <c r="H23" s="111">
        <v>0.12564814814814815</v>
      </c>
      <c r="I23" s="109">
        <f>H23-$H$22</f>
        <v>4.6296296296294281E-5</v>
      </c>
      <c r="J23" s="64">
        <f t="shared" ref="J23:J44" si="0">$J$19/(HOUR(H23)+MINUTE(H23)/60+SECOND(H23)/3600)</f>
        <v>45.596904937361828</v>
      </c>
      <c r="K23" s="71"/>
      <c r="L23" s="70"/>
    </row>
    <row r="24" spans="1:14" ht="24.75" customHeight="1" x14ac:dyDescent="0.2">
      <c r="A24" s="106">
        <v>3</v>
      </c>
      <c r="B24" s="107">
        <v>8</v>
      </c>
      <c r="C24" s="107">
        <v>10036035177</v>
      </c>
      <c r="D24" s="66" t="s">
        <v>63</v>
      </c>
      <c r="E24" s="67" t="s">
        <v>64</v>
      </c>
      <c r="F24" s="68" t="s">
        <v>16</v>
      </c>
      <c r="G24" s="69" t="s">
        <v>65</v>
      </c>
      <c r="H24" s="111">
        <v>0.12752314814814816</v>
      </c>
      <c r="I24" s="109">
        <f t="shared" ref="I24:I44" si="1">H24-$H$22</f>
        <v>1.9212962962963098E-3</v>
      </c>
      <c r="J24" s="64">
        <f t="shared" si="0"/>
        <v>44.926483935378478</v>
      </c>
      <c r="K24" s="71"/>
      <c r="L24" s="70"/>
    </row>
    <row r="25" spans="1:14" ht="24.75" customHeight="1" x14ac:dyDescent="0.2">
      <c r="A25" s="106">
        <v>4</v>
      </c>
      <c r="B25" s="107">
        <v>3</v>
      </c>
      <c r="C25" s="107">
        <v>10036091660</v>
      </c>
      <c r="D25" s="66" t="s">
        <v>114</v>
      </c>
      <c r="E25" s="67" t="s">
        <v>186</v>
      </c>
      <c r="F25" s="68" t="s">
        <v>15</v>
      </c>
      <c r="G25" s="69" t="s">
        <v>89</v>
      </c>
      <c r="H25" s="111">
        <v>0.12753472222222223</v>
      </c>
      <c r="I25" s="109">
        <f t="shared" si="1"/>
        <v>1.9328703703703765E-3</v>
      </c>
      <c r="J25" s="64">
        <f t="shared" si="0"/>
        <v>44.922406751973867</v>
      </c>
      <c r="K25" s="71"/>
      <c r="L25" s="70"/>
    </row>
    <row r="26" spans="1:14" ht="24.75" customHeight="1" x14ac:dyDescent="0.2">
      <c r="A26" s="106">
        <v>5</v>
      </c>
      <c r="B26" s="107">
        <v>2</v>
      </c>
      <c r="C26" s="107">
        <v>10034992439</v>
      </c>
      <c r="D26" s="66" t="s">
        <v>87</v>
      </c>
      <c r="E26" s="67" t="s">
        <v>88</v>
      </c>
      <c r="F26" s="68" t="s">
        <v>16</v>
      </c>
      <c r="G26" s="69" t="s">
        <v>89</v>
      </c>
      <c r="H26" s="111">
        <v>0.12759259259259259</v>
      </c>
      <c r="I26" s="109">
        <f t="shared" si="1"/>
        <v>1.9907407407407374E-3</v>
      </c>
      <c r="J26" s="64">
        <f t="shared" si="0"/>
        <v>44.90203193033382</v>
      </c>
      <c r="K26" s="71"/>
      <c r="L26" s="70"/>
    </row>
    <row r="27" spans="1:14" ht="24.75" customHeight="1" x14ac:dyDescent="0.2">
      <c r="A27" s="106">
        <v>6</v>
      </c>
      <c r="B27" s="107">
        <v>45</v>
      </c>
      <c r="C27" s="107">
        <v>10036043059</v>
      </c>
      <c r="D27" s="66" t="s">
        <v>103</v>
      </c>
      <c r="E27" s="67" t="s">
        <v>104</v>
      </c>
      <c r="F27" s="68" t="s">
        <v>15</v>
      </c>
      <c r="G27" s="69" t="s">
        <v>102</v>
      </c>
      <c r="H27" s="111">
        <v>0.12759259259259259</v>
      </c>
      <c r="I27" s="109">
        <f t="shared" si="1"/>
        <v>1.9907407407407374E-3</v>
      </c>
      <c r="J27" s="64">
        <f t="shared" si="0"/>
        <v>44.90203193033382</v>
      </c>
      <c r="K27" s="71"/>
      <c r="L27" s="70"/>
    </row>
    <row r="28" spans="1:14" ht="24.75" customHeight="1" x14ac:dyDescent="0.2">
      <c r="A28" s="106">
        <v>7</v>
      </c>
      <c r="B28" s="107">
        <v>61</v>
      </c>
      <c r="C28" s="107">
        <v>10053688268</v>
      </c>
      <c r="D28" s="66" t="s">
        <v>68</v>
      </c>
      <c r="E28" s="67" t="s">
        <v>69</v>
      </c>
      <c r="F28" s="68" t="s">
        <v>15</v>
      </c>
      <c r="G28" s="69" t="s">
        <v>62</v>
      </c>
      <c r="H28" s="111">
        <v>0.12759259259259259</v>
      </c>
      <c r="I28" s="109">
        <f t="shared" si="1"/>
        <v>1.9907407407407374E-3</v>
      </c>
      <c r="J28" s="64">
        <f t="shared" si="0"/>
        <v>44.90203193033382</v>
      </c>
      <c r="K28" s="71"/>
      <c r="L28" s="70"/>
    </row>
    <row r="29" spans="1:14" ht="24.75" customHeight="1" x14ac:dyDescent="0.2">
      <c r="A29" s="106">
        <v>8</v>
      </c>
      <c r="B29" s="107">
        <v>63</v>
      </c>
      <c r="C29" s="107">
        <v>10057706896</v>
      </c>
      <c r="D29" s="66" t="s">
        <v>132</v>
      </c>
      <c r="E29" s="67" t="s">
        <v>133</v>
      </c>
      <c r="F29" s="68" t="s">
        <v>15</v>
      </c>
      <c r="G29" s="69" t="s">
        <v>62</v>
      </c>
      <c r="H29" s="111">
        <v>0.12763888888888889</v>
      </c>
      <c r="I29" s="109">
        <f t="shared" si="1"/>
        <v>2.0370370370370317E-3</v>
      </c>
      <c r="J29" s="64">
        <f t="shared" si="0"/>
        <v>44.885745375408057</v>
      </c>
      <c r="K29" s="71"/>
      <c r="L29" s="70"/>
    </row>
    <row r="30" spans="1:14" ht="24.75" customHeight="1" x14ac:dyDescent="0.2">
      <c r="A30" s="106">
        <v>9</v>
      </c>
      <c r="B30" s="107">
        <v>49</v>
      </c>
      <c r="C30" s="107">
        <v>10034911900</v>
      </c>
      <c r="D30" s="66" t="s">
        <v>136</v>
      </c>
      <c r="E30" s="67" t="s">
        <v>137</v>
      </c>
      <c r="F30" s="68" t="s">
        <v>15</v>
      </c>
      <c r="G30" s="69" t="s">
        <v>62</v>
      </c>
      <c r="H30" s="111">
        <v>0.12766203703703705</v>
      </c>
      <c r="I30" s="109">
        <f t="shared" si="1"/>
        <v>2.0601851851851927E-3</v>
      </c>
      <c r="J30" s="64">
        <f t="shared" si="0"/>
        <v>44.877606527651864</v>
      </c>
      <c r="K30" s="71"/>
      <c r="L30" s="70"/>
    </row>
    <row r="31" spans="1:14" ht="24.75" customHeight="1" x14ac:dyDescent="0.2">
      <c r="A31" s="106">
        <v>10</v>
      </c>
      <c r="B31" s="107">
        <v>17</v>
      </c>
      <c r="C31" s="107">
        <v>10053914604</v>
      </c>
      <c r="D31" s="66" t="s">
        <v>92</v>
      </c>
      <c r="E31" s="67" t="s">
        <v>93</v>
      </c>
      <c r="F31" s="68" t="s">
        <v>16</v>
      </c>
      <c r="G31" s="69" t="s">
        <v>94</v>
      </c>
      <c r="H31" s="111">
        <v>0.12768518518518518</v>
      </c>
      <c r="I31" s="109">
        <f t="shared" si="1"/>
        <v>2.0833333333333259E-3</v>
      </c>
      <c r="J31" s="64">
        <f t="shared" si="0"/>
        <v>44.869470630891954</v>
      </c>
      <c r="K31" s="71"/>
      <c r="L31" s="70"/>
    </row>
    <row r="32" spans="1:14" ht="24.75" customHeight="1" x14ac:dyDescent="0.2">
      <c r="A32" s="106">
        <v>11</v>
      </c>
      <c r="B32" s="107">
        <v>44</v>
      </c>
      <c r="C32" s="107">
        <v>10036048859</v>
      </c>
      <c r="D32" s="66" t="s">
        <v>100</v>
      </c>
      <c r="E32" s="67" t="s">
        <v>101</v>
      </c>
      <c r="F32" s="68" t="s">
        <v>15</v>
      </c>
      <c r="G32" s="69" t="s">
        <v>102</v>
      </c>
      <c r="H32" s="111">
        <v>0.12789351851851852</v>
      </c>
      <c r="I32" s="109">
        <f t="shared" si="1"/>
        <v>2.2916666666666641E-3</v>
      </c>
      <c r="J32" s="64">
        <f t="shared" si="0"/>
        <v>44.796380090497735</v>
      </c>
      <c r="K32" s="71"/>
      <c r="L32" s="70"/>
    </row>
    <row r="33" spans="1:12" ht="24.75" customHeight="1" x14ac:dyDescent="0.2">
      <c r="A33" s="106">
        <v>12</v>
      </c>
      <c r="B33" s="107">
        <v>9</v>
      </c>
      <c r="C33" s="107">
        <v>10034975049</v>
      </c>
      <c r="D33" s="66" t="s">
        <v>81</v>
      </c>
      <c r="E33" s="67" t="s">
        <v>82</v>
      </c>
      <c r="F33" s="68" t="s">
        <v>16</v>
      </c>
      <c r="G33" s="69" t="s">
        <v>65</v>
      </c>
      <c r="H33" s="111">
        <v>0.12797453703703704</v>
      </c>
      <c r="I33" s="109">
        <f t="shared" si="1"/>
        <v>2.372685185185186E-3</v>
      </c>
      <c r="J33" s="64">
        <f t="shared" si="0"/>
        <v>44.768020258659675</v>
      </c>
      <c r="K33" s="71"/>
      <c r="L33" s="70"/>
    </row>
    <row r="34" spans="1:12" ht="24.75" customHeight="1" x14ac:dyDescent="0.2">
      <c r="A34" s="106">
        <v>13</v>
      </c>
      <c r="B34" s="107">
        <v>10</v>
      </c>
      <c r="C34" s="107">
        <v>10036078122</v>
      </c>
      <c r="D34" s="66" t="s">
        <v>117</v>
      </c>
      <c r="E34" s="67" t="s">
        <v>118</v>
      </c>
      <c r="F34" s="68" t="s">
        <v>15</v>
      </c>
      <c r="G34" s="69" t="s">
        <v>65</v>
      </c>
      <c r="H34" s="111">
        <v>0.1292824074074074</v>
      </c>
      <c r="I34" s="109">
        <f t="shared" si="1"/>
        <v>3.680555555555548E-3</v>
      </c>
      <c r="J34" s="64">
        <f t="shared" si="0"/>
        <v>44.315129811996421</v>
      </c>
      <c r="K34" s="71"/>
      <c r="L34" s="70"/>
    </row>
    <row r="35" spans="1:12" ht="24.75" customHeight="1" x14ac:dyDescent="0.2">
      <c r="A35" s="106">
        <v>14</v>
      </c>
      <c r="B35" s="107">
        <v>50</v>
      </c>
      <c r="C35" s="107">
        <v>10036058217</v>
      </c>
      <c r="D35" s="66" t="s">
        <v>60</v>
      </c>
      <c r="E35" s="67" t="s">
        <v>61</v>
      </c>
      <c r="F35" s="68" t="s">
        <v>16</v>
      </c>
      <c r="G35" s="69" t="s">
        <v>62</v>
      </c>
      <c r="H35" s="111">
        <v>0.12942129629629631</v>
      </c>
      <c r="I35" s="109">
        <f t="shared" si="1"/>
        <v>3.8194444444444586E-3</v>
      </c>
      <c r="J35" s="64">
        <f t="shared" si="0"/>
        <v>44.26757288499374</v>
      </c>
      <c r="K35" s="71"/>
      <c r="L35" s="70"/>
    </row>
    <row r="36" spans="1:12" ht="24.75" customHeight="1" x14ac:dyDescent="0.2">
      <c r="A36" s="106">
        <v>15</v>
      </c>
      <c r="B36" s="107">
        <v>15</v>
      </c>
      <c r="C36" s="107">
        <v>10111413978</v>
      </c>
      <c r="D36" s="66" t="s">
        <v>97</v>
      </c>
      <c r="E36" s="67" t="s">
        <v>98</v>
      </c>
      <c r="F36" s="68" t="s">
        <v>15</v>
      </c>
      <c r="G36" s="69" t="s">
        <v>99</v>
      </c>
      <c r="H36" s="111">
        <v>0.12942129629629631</v>
      </c>
      <c r="I36" s="109">
        <f t="shared" si="1"/>
        <v>3.8194444444444586E-3</v>
      </c>
      <c r="J36" s="64">
        <f t="shared" si="0"/>
        <v>44.26757288499374</v>
      </c>
      <c r="K36" s="71"/>
      <c r="L36" s="70"/>
    </row>
    <row r="37" spans="1:12" ht="24.75" customHeight="1" x14ac:dyDescent="0.2">
      <c r="A37" s="106">
        <v>16</v>
      </c>
      <c r="B37" s="107">
        <v>25</v>
      </c>
      <c r="C37" s="107">
        <v>10036048517</v>
      </c>
      <c r="D37" s="66" t="s">
        <v>123</v>
      </c>
      <c r="E37" s="67" t="s">
        <v>124</v>
      </c>
      <c r="F37" s="68" t="s">
        <v>16</v>
      </c>
      <c r="G37" s="69" t="s">
        <v>125</v>
      </c>
      <c r="H37" s="111">
        <v>0.12943287037037038</v>
      </c>
      <c r="I37" s="109">
        <f t="shared" si="1"/>
        <v>3.8310185185185253E-3</v>
      </c>
      <c r="J37" s="64">
        <f t="shared" si="0"/>
        <v>44.263614414736651</v>
      </c>
      <c r="K37" s="71"/>
      <c r="L37" s="70"/>
    </row>
    <row r="38" spans="1:12" ht="24.75" customHeight="1" x14ac:dyDescent="0.2">
      <c r="A38" s="106">
        <v>17</v>
      </c>
      <c r="B38" s="107">
        <v>98</v>
      </c>
      <c r="C38" s="107">
        <v>10036060742</v>
      </c>
      <c r="D38" s="66" t="s">
        <v>166</v>
      </c>
      <c r="E38" s="67" t="s">
        <v>167</v>
      </c>
      <c r="F38" s="68" t="s">
        <v>15</v>
      </c>
      <c r="G38" s="69" t="s">
        <v>168</v>
      </c>
      <c r="H38" s="111">
        <v>0.12944444444444445</v>
      </c>
      <c r="I38" s="109">
        <f t="shared" si="1"/>
        <v>3.8425925925925919E-3</v>
      </c>
      <c r="J38" s="64">
        <f t="shared" si="0"/>
        <v>44.259656652360512</v>
      </c>
      <c r="K38" s="71"/>
      <c r="L38" s="70"/>
    </row>
    <row r="39" spans="1:12" ht="24.75" customHeight="1" x14ac:dyDescent="0.2">
      <c r="A39" s="106">
        <v>18</v>
      </c>
      <c r="B39" s="107">
        <v>19</v>
      </c>
      <c r="C39" s="107">
        <v>10036095805</v>
      </c>
      <c r="D39" s="66" t="s">
        <v>171</v>
      </c>
      <c r="E39" s="67" t="s">
        <v>172</v>
      </c>
      <c r="F39" s="68" t="s">
        <v>16</v>
      </c>
      <c r="G39" s="69" t="s">
        <v>17</v>
      </c>
      <c r="H39" s="111">
        <v>0.12944444444444445</v>
      </c>
      <c r="I39" s="109">
        <f t="shared" si="1"/>
        <v>3.8425925925925919E-3</v>
      </c>
      <c r="J39" s="64">
        <f t="shared" si="0"/>
        <v>44.259656652360512</v>
      </c>
      <c r="K39" s="71"/>
      <c r="L39" s="70"/>
    </row>
    <row r="40" spans="1:12" ht="24.75" customHeight="1" x14ac:dyDescent="0.2">
      <c r="A40" s="106">
        <v>19</v>
      </c>
      <c r="B40" s="107">
        <v>5</v>
      </c>
      <c r="C40" s="107">
        <v>10036068927</v>
      </c>
      <c r="D40" s="66" t="s">
        <v>169</v>
      </c>
      <c r="E40" s="67" t="s">
        <v>170</v>
      </c>
      <c r="F40" s="68" t="s">
        <v>15</v>
      </c>
      <c r="G40" s="69" t="s">
        <v>89</v>
      </c>
      <c r="H40" s="111">
        <v>0.12947916666666667</v>
      </c>
      <c r="I40" s="109">
        <f t="shared" si="1"/>
        <v>3.8773148148148195E-3</v>
      </c>
      <c r="J40" s="64">
        <f t="shared" si="0"/>
        <v>44.247787610619469</v>
      </c>
      <c r="K40" s="71"/>
      <c r="L40" s="70"/>
    </row>
    <row r="41" spans="1:12" ht="24.75" customHeight="1" x14ac:dyDescent="0.2">
      <c r="A41" s="106">
        <v>20</v>
      </c>
      <c r="B41" s="107">
        <v>22</v>
      </c>
      <c r="C41" s="107">
        <v>10036065590</v>
      </c>
      <c r="D41" s="66" t="s">
        <v>126</v>
      </c>
      <c r="E41" s="67" t="s">
        <v>127</v>
      </c>
      <c r="F41" s="68" t="s">
        <v>15</v>
      </c>
      <c r="G41" s="69" t="s">
        <v>17</v>
      </c>
      <c r="H41" s="111">
        <v>0.12947916666666667</v>
      </c>
      <c r="I41" s="109">
        <f t="shared" si="1"/>
        <v>3.8773148148148195E-3</v>
      </c>
      <c r="J41" s="64">
        <f t="shared" si="0"/>
        <v>44.247787610619469</v>
      </c>
      <c r="K41" s="71"/>
      <c r="L41" s="70"/>
    </row>
    <row r="42" spans="1:12" ht="24.75" customHeight="1" x14ac:dyDescent="0.2">
      <c r="A42" s="106">
        <v>21</v>
      </c>
      <c r="B42" s="107">
        <v>24</v>
      </c>
      <c r="C42" s="107">
        <v>10053778093</v>
      </c>
      <c r="D42" s="66" t="s">
        <v>95</v>
      </c>
      <c r="E42" s="67" t="s">
        <v>96</v>
      </c>
      <c r="F42" s="68" t="s">
        <v>16</v>
      </c>
      <c r="G42" s="69" t="s">
        <v>17</v>
      </c>
      <c r="H42" s="111">
        <v>0.12949074074074074</v>
      </c>
      <c r="I42" s="109">
        <f t="shared" si="1"/>
        <v>3.8888888888888862E-3</v>
      </c>
      <c r="J42" s="64">
        <f t="shared" si="0"/>
        <v>44.243832677869143</v>
      </c>
      <c r="K42" s="71"/>
      <c r="L42" s="70"/>
    </row>
    <row r="43" spans="1:12" ht="24.75" customHeight="1" x14ac:dyDescent="0.2">
      <c r="A43" s="106">
        <v>22</v>
      </c>
      <c r="B43" s="107">
        <v>12</v>
      </c>
      <c r="C43" s="107">
        <v>10049916382</v>
      </c>
      <c r="D43" s="66" t="s">
        <v>77</v>
      </c>
      <c r="E43" s="67" t="s">
        <v>78</v>
      </c>
      <c r="F43" s="68" t="s">
        <v>16</v>
      </c>
      <c r="G43" s="69" t="s">
        <v>65</v>
      </c>
      <c r="H43" s="111">
        <v>0.12950231481481481</v>
      </c>
      <c r="I43" s="109">
        <f t="shared" si="1"/>
        <v>3.9004629629629528E-3</v>
      </c>
      <c r="J43" s="64">
        <f t="shared" si="0"/>
        <v>44.239878452051123</v>
      </c>
      <c r="K43" s="71"/>
      <c r="L43" s="70"/>
    </row>
    <row r="44" spans="1:12" ht="24.75" customHeight="1" x14ac:dyDescent="0.2">
      <c r="A44" s="106">
        <v>23</v>
      </c>
      <c r="B44" s="107">
        <v>26</v>
      </c>
      <c r="C44" s="107">
        <v>10036052860</v>
      </c>
      <c r="D44" s="66" t="s">
        <v>130</v>
      </c>
      <c r="E44" s="67" t="s">
        <v>131</v>
      </c>
      <c r="F44" s="68" t="s">
        <v>16</v>
      </c>
      <c r="G44" s="69" t="s">
        <v>59</v>
      </c>
      <c r="H44" s="111">
        <v>0.1295138888888889</v>
      </c>
      <c r="I44" s="109">
        <f t="shared" si="1"/>
        <v>3.9120370370370472E-3</v>
      </c>
      <c r="J44" s="64">
        <f t="shared" si="0"/>
        <v>44.23592493297587</v>
      </c>
      <c r="K44" s="72"/>
      <c r="L44" s="70"/>
    </row>
    <row r="45" spans="1:12" ht="24.75" customHeight="1" x14ac:dyDescent="0.2">
      <c r="A45" s="106">
        <v>24</v>
      </c>
      <c r="B45" s="107">
        <v>75</v>
      </c>
      <c r="C45" s="107">
        <v>10036012848</v>
      </c>
      <c r="D45" s="66" t="s">
        <v>75</v>
      </c>
      <c r="E45" s="67" t="s">
        <v>76</v>
      </c>
      <c r="F45" s="68" t="s">
        <v>15</v>
      </c>
      <c r="G45" s="69" t="s">
        <v>62</v>
      </c>
      <c r="H45" s="111">
        <v>0.12953703703703703</v>
      </c>
      <c r="I45" s="109">
        <f t="shared" ref="I45:I53" si="2">H45-$H$22</f>
        <v>3.9351851851851805E-3</v>
      </c>
      <c r="J45" s="64">
        <f t="shared" ref="J45:J53" si="3">$J$19/(HOUR(H45)+MINUTE(H45)/60+SECOND(H45)/3600)</f>
        <v>44.228020014295922</v>
      </c>
      <c r="K45" s="72"/>
      <c r="L45" s="70"/>
    </row>
    <row r="46" spans="1:12" ht="24.75" customHeight="1" x14ac:dyDescent="0.2">
      <c r="A46" s="106">
        <v>25</v>
      </c>
      <c r="B46" s="107">
        <v>28</v>
      </c>
      <c r="C46" s="107">
        <v>10036097623</v>
      </c>
      <c r="D46" s="66" t="s">
        <v>57</v>
      </c>
      <c r="E46" s="67" t="s">
        <v>58</v>
      </c>
      <c r="F46" s="68" t="s">
        <v>16</v>
      </c>
      <c r="G46" s="69" t="s">
        <v>59</v>
      </c>
      <c r="H46" s="111">
        <v>0.12956018518518517</v>
      </c>
      <c r="I46" s="109">
        <f t="shared" si="2"/>
        <v>3.9583333333333137E-3</v>
      </c>
      <c r="J46" s="64">
        <f t="shared" si="3"/>
        <v>44.220117920314451</v>
      </c>
      <c r="K46" s="72"/>
      <c r="L46" s="70"/>
    </row>
    <row r="47" spans="1:12" ht="24.75" customHeight="1" x14ac:dyDescent="0.2">
      <c r="A47" s="106">
        <v>26</v>
      </c>
      <c r="B47" s="107">
        <v>33</v>
      </c>
      <c r="C47" s="107">
        <v>10036099542</v>
      </c>
      <c r="D47" s="66" t="s">
        <v>105</v>
      </c>
      <c r="E47" s="67" t="s">
        <v>106</v>
      </c>
      <c r="F47" s="68" t="s">
        <v>15</v>
      </c>
      <c r="G47" s="69" t="s">
        <v>107</v>
      </c>
      <c r="H47" s="111">
        <v>0.12959490740740739</v>
      </c>
      <c r="I47" s="109">
        <f t="shared" si="2"/>
        <v>3.9930555555555414E-3</v>
      </c>
      <c r="J47" s="64">
        <f t="shared" si="3"/>
        <v>44.20827007234081</v>
      </c>
      <c r="K47" s="72"/>
      <c r="L47" s="70"/>
    </row>
    <row r="48" spans="1:12" ht="24.75" customHeight="1" x14ac:dyDescent="0.2">
      <c r="A48" s="106">
        <v>27</v>
      </c>
      <c r="B48" s="107">
        <v>34</v>
      </c>
      <c r="C48" s="107">
        <v>10105865881</v>
      </c>
      <c r="D48" s="66" t="s">
        <v>112</v>
      </c>
      <c r="E48" s="67" t="s">
        <v>113</v>
      </c>
      <c r="F48" s="68" t="s">
        <v>15</v>
      </c>
      <c r="G48" s="69" t="s">
        <v>107</v>
      </c>
      <c r="H48" s="111">
        <v>0.12962800925925924</v>
      </c>
      <c r="I48" s="109">
        <f t="shared" si="2"/>
        <v>4.026157407407388E-3</v>
      </c>
      <c r="J48" s="64">
        <f t="shared" si="3"/>
        <v>44.196428571428569</v>
      </c>
      <c r="K48" s="72"/>
      <c r="L48" s="70"/>
    </row>
    <row r="49" spans="1:12" ht="24.75" customHeight="1" x14ac:dyDescent="0.2">
      <c r="A49" s="106">
        <v>28</v>
      </c>
      <c r="B49" s="107">
        <v>6</v>
      </c>
      <c r="C49" s="107">
        <v>10056230981</v>
      </c>
      <c r="D49" s="66" t="s">
        <v>119</v>
      </c>
      <c r="E49" s="67" t="s">
        <v>120</v>
      </c>
      <c r="F49" s="68" t="s">
        <v>15</v>
      </c>
      <c r="G49" s="69" t="s">
        <v>89</v>
      </c>
      <c r="H49" s="111">
        <v>0.12962962962962962</v>
      </c>
      <c r="I49" s="109">
        <f t="shared" si="2"/>
        <v>4.027777777777769E-3</v>
      </c>
      <c r="J49" s="64">
        <f t="shared" si="3"/>
        <v>44.196428571428569</v>
      </c>
      <c r="K49" s="72"/>
      <c r="L49" s="70"/>
    </row>
    <row r="50" spans="1:12" ht="24.75" customHeight="1" x14ac:dyDescent="0.2">
      <c r="A50" s="106">
        <v>29</v>
      </c>
      <c r="B50" s="107">
        <v>99</v>
      </c>
      <c r="C50" s="107">
        <v>10092974177</v>
      </c>
      <c r="D50" s="66" t="s">
        <v>73</v>
      </c>
      <c r="E50" s="67" t="s">
        <v>74</v>
      </c>
      <c r="F50" s="68" t="s">
        <v>16</v>
      </c>
      <c r="G50" s="69" t="s">
        <v>46</v>
      </c>
      <c r="H50" s="111">
        <v>0.1305787037037037</v>
      </c>
      <c r="I50" s="109">
        <f t="shared" si="2"/>
        <v>4.9768518518518434E-3</v>
      </c>
      <c r="J50" s="64">
        <f t="shared" si="3"/>
        <v>43.875199432724692</v>
      </c>
      <c r="K50" s="72"/>
      <c r="L50" s="70"/>
    </row>
    <row r="51" spans="1:12" ht="24.75" customHeight="1" x14ac:dyDescent="0.2">
      <c r="A51" s="106">
        <v>30</v>
      </c>
      <c r="B51" s="107">
        <v>36</v>
      </c>
      <c r="C51" s="107">
        <v>10036037605</v>
      </c>
      <c r="D51" s="66" t="s">
        <v>110</v>
      </c>
      <c r="E51" s="67" t="s">
        <v>111</v>
      </c>
      <c r="F51" s="68" t="s">
        <v>15</v>
      </c>
      <c r="G51" s="69" t="s">
        <v>107</v>
      </c>
      <c r="H51" s="111">
        <v>0.13118055555555555</v>
      </c>
      <c r="I51" s="109">
        <f t="shared" si="2"/>
        <v>5.5787037037036968E-3</v>
      </c>
      <c r="J51" s="64">
        <f t="shared" si="3"/>
        <v>43.673901535203811</v>
      </c>
      <c r="K51" s="72"/>
      <c r="L51" s="70"/>
    </row>
    <row r="52" spans="1:12" ht="24.75" customHeight="1" x14ac:dyDescent="0.2">
      <c r="A52" s="106">
        <v>31</v>
      </c>
      <c r="B52" s="107">
        <v>30</v>
      </c>
      <c r="C52" s="107">
        <v>10036044978</v>
      </c>
      <c r="D52" s="66" t="s">
        <v>140</v>
      </c>
      <c r="E52" s="67" t="s">
        <v>141</v>
      </c>
      <c r="F52" s="68" t="s">
        <v>16</v>
      </c>
      <c r="G52" s="69" t="s">
        <v>59</v>
      </c>
      <c r="H52" s="111">
        <v>0.13394675925925925</v>
      </c>
      <c r="I52" s="109">
        <f t="shared" si="2"/>
        <v>8.3449074074073981E-3</v>
      </c>
      <c r="J52" s="64">
        <f t="shared" si="3"/>
        <v>42.771969238745349</v>
      </c>
      <c r="K52" s="72"/>
      <c r="L52" s="70"/>
    </row>
    <row r="53" spans="1:12" ht="24.75" customHeight="1" x14ac:dyDescent="0.2">
      <c r="A53" s="106">
        <v>32</v>
      </c>
      <c r="B53" s="107">
        <v>27</v>
      </c>
      <c r="C53" s="107">
        <v>10036050739</v>
      </c>
      <c r="D53" s="66" t="s">
        <v>128</v>
      </c>
      <c r="E53" s="67" t="s">
        <v>129</v>
      </c>
      <c r="F53" s="68" t="s">
        <v>15</v>
      </c>
      <c r="G53" s="69" t="s">
        <v>59</v>
      </c>
      <c r="H53" s="111">
        <v>0.1337962962962963</v>
      </c>
      <c r="I53" s="109">
        <f t="shared" si="2"/>
        <v>8.1944444444444486E-3</v>
      </c>
      <c r="J53" s="64">
        <f t="shared" si="3"/>
        <v>42.820069204152247</v>
      </c>
      <c r="K53" s="72"/>
      <c r="L53" s="70"/>
    </row>
    <row r="54" spans="1:12" ht="24.75" customHeight="1" x14ac:dyDescent="0.2">
      <c r="A54" s="106" t="s">
        <v>187</v>
      </c>
      <c r="B54" s="107">
        <v>18</v>
      </c>
      <c r="C54" s="107">
        <v>10034920182</v>
      </c>
      <c r="D54" s="66" t="s">
        <v>79</v>
      </c>
      <c r="E54" s="67" t="s">
        <v>80</v>
      </c>
      <c r="F54" s="68" t="s">
        <v>15</v>
      </c>
      <c r="G54" s="69" t="s">
        <v>17</v>
      </c>
      <c r="H54" s="87"/>
      <c r="I54" s="109"/>
      <c r="J54" s="64"/>
      <c r="K54" s="72"/>
      <c r="L54" s="70"/>
    </row>
    <row r="55" spans="1:12" ht="24.75" customHeight="1" x14ac:dyDescent="0.2">
      <c r="A55" s="106" t="s">
        <v>187</v>
      </c>
      <c r="B55" s="107">
        <v>1</v>
      </c>
      <c r="C55" s="107">
        <v>10052694121</v>
      </c>
      <c r="D55" s="66" t="s">
        <v>173</v>
      </c>
      <c r="E55" s="67" t="s">
        <v>174</v>
      </c>
      <c r="F55" s="68" t="s">
        <v>16</v>
      </c>
      <c r="G55" s="69" t="s">
        <v>89</v>
      </c>
      <c r="H55" s="87"/>
      <c r="I55" s="109"/>
      <c r="J55" s="64"/>
      <c r="K55" s="72"/>
      <c r="L55" s="70"/>
    </row>
    <row r="56" spans="1:12" ht="24.75" customHeight="1" x14ac:dyDescent="0.2">
      <c r="A56" s="106" t="s">
        <v>187</v>
      </c>
      <c r="B56" s="107">
        <v>4</v>
      </c>
      <c r="C56" s="107">
        <v>10056623530</v>
      </c>
      <c r="D56" s="66" t="s">
        <v>162</v>
      </c>
      <c r="E56" s="67" t="s">
        <v>163</v>
      </c>
      <c r="F56" s="68" t="s">
        <v>15</v>
      </c>
      <c r="G56" s="69" t="s">
        <v>89</v>
      </c>
      <c r="H56" s="87"/>
      <c r="I56" s="109"/>
      <c r="J56" s="64"/>
      <c r="K56" s="72"/>
      <c r="L56" s="70"/>
    </row>
    <row r="57" spans="1:12" ht="24.75" customHeight="1" x14ac:dyDescent="0.2">
      <c r="A57" s="106" t="s">
        <v>187</v>
      </c>
      <c r="B57" s="107">
        <v>11</v>
      </c>
      <c r="C57" s="107">
        <v>10034988082</v>
      </c>
      <c r="D57" s="66" t="s">
        <v>90</v>
      </c>
      <c r="E57" s="67" t="s">
        <v>91</v>
      </c>
      <c r="F57" s="68" t="s">
        <v>16</v>
      </c>
      <c r="G57" s="69" t="s">
        <v>65</v>
      </c>
      <c r="H57" s="87"/>
      <c r="I57" s="109"/>
      <c r="J57" s="64"/>
      <c r="K57" s="72"/>
      <c r="L57" s="70"/>
    </row>
    <row r="58" spans="1:12" ht="24.75" customHeight="1" x14ac:dyDescent="0.2">
      <c r="A58" s="106" t="s">
        <v>187</v>
      </c>
      <c r="B58" s="107">
        <v>13</v>
      </c>
      <c r="C58" s="107">
        <v>10036079334</v>
      </c>
      <c r="D58" s="66" t="s">
        <v>188</v>
      </c>
      <c r="E58" s="67" t="s">
        <v>189</v>
      </c>
      <c r="F58" s="68" t="s">
        <v>16</v>
      </c>
      <c r="G58" s="69" t="s">
        <v>65</v>
      </c>
      <c r="H58" s="87"/>
      <c r="I58" s="109"/>
      <c r="J58" s="64"/>
      <c r="K58" s="72"/>
      <c r="L58" s="70"/>
    </row>
    <row r="59" spans="1:12" ht="24.75" customHeight="1" x14ac:dyDescent="0.2">
      <c r="A59" s="106" t="s">
        <v>187</v>
      </c>
      <c r="B59" s="107">
        <v>14</v>
      </c>
      <c r="C59" s="107">
        <v>10036049527</v>
      </c>
      <c r="D59" s="66" t="s">
        <v>160</v>
      </c>
      <c r="E59" s="67" t="s">
        <v>161</v>
      </c>
      <c r="F59" s="68" t="s">
        <v>15</v>
      </c>
      <c r="G59" s="69" t="s">
        <v>99</v>
      </c>
      <c r="H59" s="87"/>
      <c r="I59" s="109"/>
      <c r="J59" s="64"/>
      <c r="K59" s="72"/>
      <c r="L59" s="70"/>
    </row>
    <row r="60" spans="1:12" ht="24.75" customHeight="1" x14ac:dyDescent="0.2">
      <c r="A60" s="106" t="s">
        <v>187</v>
      </c>
      <c r="B60" s="107">
        <v>20</v>
      </c>
      <c r="C60" s="107">
        <v>10054015947</v>
      </c>
      <c r="D60" s="66" t="s">
        <v>144</v>
      </c>
      <c r="E60" s="67" t="s">
        <v>145</v>
      </c>
      <c r="F60" s="68" t="s">
        <v>15</v>
      </c>
      <c r="G60" s="69" t="s">
        <v>17</v>
      </c>
      <c r="H60" s="87"/>
      <c r="I60" s="109"/>
      <c r="J60" s="64"/>
      <c r="K60" s="72"/>
      <c r="L60" s="70"/>
    </row>
    <row r="61" spans="1:12" ht="24.75" customHeight="1" x14ac:dyDescent="0.2">
      <c r="A61" s="106" t="s">
        <v>187</v>
      </c>
      <c r="B61" s="107">
        <v>21</v>
      </c>
      <c r="C61" s="107">
        <v>10036030026</v>
      </c>
      <c r="D61" s="66" t="s">
        <v>148</v>
      </c>
      <c r="E61" s="67" t="s">
        <v>149</v>
      </c>
      <c r="F61" s="68" t="s">
        <v>16</v>
      </c>
      <c r="G61" s="69" t="s">
        <v>17</v>
      </c>
      <c r="H61" s="87"/>
      <c r="I61" s="109"/>
      <c r="J61" s="64"/>
      <c r="K61" s="72"/>
      <c r="L61" s="70"/>
    </row>
    <row r="62" spans="1:12" ht="24.75" customHeight="1" x14ac:dyDescent="0.2">
      <c r="A62" s="106" t="s">
        <v>187</v>
      </c>
      <c r="B62" s="107">
        <v>23</v>
      </c>
      <c r="C62" s="107">
        <v>10077478732</v>
      </c>
      <c r="D62" s="66" t="s">
        <v>153</v>
      </c>
      <c r="E62" s="67" t="s">
        <v>154</v>
      </c>
      <c r="F62" s="68" t="s">
        <v>15</v>
      </c>
      <c r="G62" s="69" t="s">
        <v>17</v>
      </c>
      <c r="H62" s="87"/>
      <c r="I62" s="109"/>
      <c r="J62" s="64"/>
      <c r="K62" s="72"/>
      <c r="L62" s="70"/>
    </row>
    <row r="63" spans="1:12" ht="24.75" customHeight="1" x14ac:dyDescent="0.2">
      <c r="A63" s="106" t="s">
        <v>187</v>
      </c>
      <c r="B63" s="107">
        <v>31</v>
      </c>
      <c r="C63" s="107">
        <v>10064166490</v>
      </c>
      <c r="D63" s="66" t="s">
        <v>150</v>
      </c>
      <c r="E63" s="67" t="s">
        <v>151</v>
      </c>
      <c r="F63" s="68" t="s">
        <v>15</v>
      </c>
      <c r="G63" s="69" t="s">
        <v>152</v>
      </c>
      <c r="H63" s="87"/>
      <c r="I63" s="109"/>
      <c r="J63" s="64"/>
      <c r="K63" s="72"/>
      <c r="L63" s="70"/>
    </row>
    <row r="64" spans="1:12" ht="24.75" customHeight="1" x14ac:dyDescent="0.2">
      <c r="A64" s="106" t="s">
        <v>187</v>
      </c>
      <c r="B64" s="107">
        <v>32</v>
      </c>
      <c r="C64" s="107">
        <v>10078794292</v>
      </c>
      <c r="D64" s="66" t="s">
        <v>115</v>
      </c>
      <c r="E64" s="67" t="s">
        <v>116</v>
      </c>
      <c r="F64" s="68" t="s">
        <v>16</v>
      </c>
      <c r="G64" s="69" t="s">
        <v>107</v>
      </c>
      <c r="H64" s="87"/>
      <c r="I64" s="109"/>
      <c r="J64" s="64"/>
      <c r="K64" s="72"/>
      <c r="L64" s="70"/>
    </row>
    <row r="65" spans="1:14" ht="24.75" customHeight="1" x14ac:dyDescent="0.2">
      <c r="A65" s="106" t="s">
        <v>187</v>
      </c>
      <c r="B65" s="107">
        <v>35</v>
      </c>
      <c r="C65" s="107">
        <v>10077462665</v>
      </c>
      <c r="D65" s="66" t="s">
        <v>138</v>
      </c>
      <c r="E65" s="67" t="s">
        <v>139</v>
      </c>
      <c r="F65" s="68" t="s">
        <v>15</v>
      </c>
      <c r="G65" s="69" t="s">
        <v>107</v>
      </c>
      <c r="H65" s="87"/>
      <c r="I65" s="109"/>
      <c r="J65" s="64"/>
      <c r="K65" s="72"/>
      <c r="L65" s="70"/>
    </row>
    <row r="66" spans="1:14" ht="24.75" customHeight="1" x14ac:dyDescent="0.2">
      <c r="A66" s="106" t="s">
        <v>187</v>
      </c>
      <c r="B66" s="107">
        <v>37</v>
      </c>
      <c r="C66" s="107">
        <v>10013209589</v>
      </c>
      <c r="D66" s="66" t="s">
        <v>155</v>
      </c>
      <c r="E66" s="67" t="s">
        <v>156</v>
      </c>
      <c r="F66" s="68" t="s">
        <v>15</v>
      </c>
      <c r="G66" s="69" t="s">
        <v>157</v>
      </c>
      <c r="H66" s="87"/>
      <c r="I66" s="109"/>
      <c r="J66" s="64"/>
      <c r="K66" s="72"/>
      <c r="L66" s="70"/>
    </row>
    <row r="67" spans="1:14" ht="24.75" customHeight="1" x14ac:dyDescent="0.2">
      <c r="A67" s="106" t="s">
        <v>187</v>
      </c>
      <c r="B67" s="107">
        <v>38</v>
      </c>
      <c r="C67" s="107">
        <v>10080256265</v>
      </c>
      <c r="D67" s="66" t="s">
        <v>108</v>
      </c>
      <c r="E67" s="67" t="s">
        <v>109</v>
      </c>
      <c r="F67" s="68" t="s">
        <v>15</v>
      </c>
      <c r="G67" s="69" t="s">
        <v>72</v>
      </c>
      <c r="H67" s="87"/>
      <c r="I67" s="109"/>
      <c r="J67" s="64"/>
      <c r="K67" s="72"/>
      <c r="L67" s="70"/>
    </row>
    <row r="68" spans="1:14" ht="24.75" customHeight="1" x14ac:dyDescent="0.2">
      <c r="A68" s="106" t="s">
        <v>187</v>
      </c>
      <c r="B68" s="107">
        <v>39</v>
      </c>
      <c r="C68" s="107">
        <v>10056231183</v>
      </c>
      <c r="D68" s="66" t="s">
        <v>134</v>
      </c>
      <c r="E68" s="67" t="s">
        <v>135</v>
      </c>
      <c r="F68" s="68" t="s">
        <v>15</v>
      </c>
      <c r="G68" s="69" t="s">
        <v>72</v>
      </c>
      <c r="H68" s="87"/>
      <c r="I68" s="109"/>
      <c r="J68" s="64"/>
      <c r="K68" s="72"/>
      <c r="L68" s="70"/>
    </row>
    <row r="69" spans="1:14" ht="24.75" customHeight="1" x14ac:dyDescent="0.2">
      <c r="A69" s="106" t="s">
        <v>187</v>
      </c>
      <c r="B69" s="107">
        <v>40</v>
      </c>
      <c r="C69" s="107">
        <v>10065491047</v>
      </c>
      <c r="D69" s="66" t="s">
        <v>121</v>
      </c>
      <c r="E69" s="67" t="s">
        <v>122</v>
      </c>
      <c r="F69" s="68" t="s">
        <v>15</v>
      </c>
      <c r="G69" s="69" t="s">
        <v>72</v>
      </c>
      <c r="H69" s="87"/>
      <c r="I69" s="109"/>
      <c r="J69" s="64"/>
      <c r="K69" s="72"/>
      <c r="L69" s="70"/>
    </row>
    <row r="70" spans="1:14" ht="24.75" customHeight="1" x14ac:dyDescent="0.2">
      <c r="A70" s="106" t="s">
        <v>187</v>
      </c>
      <c r="B70" s="107">
        <v>41</v>
      </c>
      <c r="C70" s="107">
        <v>10036065893</v>
      </c>
      <c r="D70" s="66" t="s">
        <v>142</v>
      </c>
      <c r="E70" s="67" t="s">
        <v>143</v>
      </c>
      <c r="F70" s="68" t="s">
        <v>15</v>
      </c>
      <c r="G70" s="69" t="s">
        <v>72</v>
      </c>
      <c r="H70" s="87"/>
      <c r="I70" s="109"/>
      <c r="J70" s="64"/>
      <c r="K70" s="72"/>
      <c r="L70" s="70"/>
    </row>
    <row r="71" spans="1:14" ht="24.75" customHeight="1" x14ac:dyDescent="0.2">
      <c r="A71" s="106" t="s">
        <v>187</v>
      </c>
      <c r="B71" s="107">
        <v>42</v>
      </c>
      <c r="C71" s="107">
        <v>10036087115</v>
      </c>
      <c r="D71" s="66" t="s">
        <v>70</v>
      </c>
      <c r="E71" s="67" t="s">
        <v>71</v>
      </c>
      <c r="F71" s="68" t="s">
        <v>16</v>
      </c>
      <c r="G71" s="69" t="s">
        <v>72</v>
      </c>
      <c r="H71" s="87"/>
      <c r="I71" s="109"/>
      <c r="J71" s="64"/>
      <c r="K71" s="72"/>
      <c r="L71" s="70"/>
    </row>
    <row r="72" spans="1:14" ht="24.75" customHeight="1" x14ac:dyDescent="0.2">
      <c r="A72" s="65" t="s">
        <v>187</v>
      </c>
      <c r="B72" s="107">
        <v>46</v>
      </c>
      <c r="C72" s="107">
        <v>10036045180</v>
      </c>
      <c r="D72" s="66" t="s">
        <v>164</v>
      </c>
      <c r="E72" s="67" t="s">
        <v>165</v>
      </c>
      <c r="F72" s="68" t="s">
        <v>16</v>
      </c>
      <c r="G72" s="69" t="s">
        <v>102</v>
      </c>
      <c r="H72" s="87"/>
      <c r="I72" s="87"/>
      <c r="J72" s="64"/>
      <c r="K72" s="72"/>
      <c r="L72" s="70"/>
    </row>
    <row r="73" spans="1:14" ht="24.75" customHeight="1" x14ac:dyDescent="0.2">
      <c r="A73" s="65" t="s">
        <v>187</v>
      </c>
      <c r="B73" s="107">
        <v>47</v>
      </c>
      <c r="C73" s="107">
        <v>10034943626</v>
      </c>
      <c r="D73" s="66" t="s">
        <v>158</v>
      </c>
      <c r="E73" s="67" t="s">
        <v>159</v>
      </c>
      <c r="F73" s="68" t="s">
        <v>15</v>
      </c>
      <c r="G73" s="69" t="s">
        <v>102</v>
      </c>
      <c r="H73" s="87"/>
      <c r="I73" s="87"/>
      <c r="J73" s="64"/>
      <c r="K73" s="72"/>
      <c r="L73" s="70"/>
    </row>
    <row r="74" spans="1:14" ht="24.75" customHeight="1" x14ac:dyDescent="0.2">
      <c r="A74" s="65" t="s">
        <v>187</v>
      </c>
      <c r="B74" s="107">
        <v>48</v>
      </c>
      <c r="C74" s="107">
        <v>10077689304</v>
      </c>
      <c r="D74" s="66" t="s">
        <v>146</v>
      </c>
      <c r="E74" s="67" t="s">
        <v>147</v>
      </c>
      <c r="F74" s="68" t="s">
        <v>15</v>
      </c>
      <c r="G74" s="69" t="s">
        <v>102</v>
      </c>
      <c r="H74" s="87"/>
      <c r="I74" s="87"/>
      <c r="J74" s="64"/>
      <c r="K74" s="72"/>
      <c r="L74" s="70"/>
    </row>
    <row r="75" spans="1:14" ht="24.75" customHeight="1" thickBot="1" x14ac:dyDescent="0.25">
      <c r="A75" s="73" t="s">
        <v>187</v>
      </c>
      <c r="B75" s="108">
        <v>74</v>
      </c>
      <c r="C75" s="108">
        <v>10095787480</v>
      </c>
      <c r="D75" s="74" t="s">
        <v>83</v>
      </c>
      <c r="E75" s="75" t="s">
        <v>84</v>
      </c>
      <c r="F75" s="76" t="s">
        <v>15</v>
      </c>
      <c r="G75" s="77" t="s">
        <v>46</v>
      </c>
      <c r="H75" s="88"/>
      <c r="I75" s="88"/>
      <c r="J75" s="102"/>
      <c r="K75" s="78"/>
      <c r="L75" s="79"/>
    </row>
    <row r="76" spans="1:14" s="40" customFormat="1" ht="9.75" customHeight="1" thickTop="1" thickBot="1" x14ac:dyDescent="0.25">
      <c r="A76" s="41"/>
      <c r="B76" s="42"/>
      <c r="C76" s="42"/>
      <c r="D76" s="43"/>
      <c r="E76" s="44"/>
      <c r="F76" s="45"/>
      <c r="G76" s="44"/>
      <c r="H76" s="46"/>
      <c r="I76" s="46"/>
      <c r="J76" s="46"/>
      <c r="K76" s="46"/>
      <c r="L76" s="47"/>
      <c r="M76" s="39"/>
      <c r="N76" s="39"/>
    </row>
    <row r="77" spans="1:14" s="49" customFormat="1" ht="15.75" thickTop="1" x14ac:dyDescent="0.2">
      <c r="A77" s="133" t="s">
        <v>4</v>
      </c>
      <c r="B77" s="129"/>
      <c r="C77" s="129"/>
      <c r="D77" s="129"/>
      <c r="E77" s="103"/>
      <c r="F77" s="103"/>
      <c r="G77" s="103"/>
      <c r="H77" s="129" t="s">
        <v>5</v>
      </c>
      <c r="I77" s="129"/>
      <c r="J77" s="129"/>
      <c r="K77" s="129"/>
      <c r="L77" s="130"/>
    </row>
    <row r="78" spans="1:14" s="49" customFormat="1" ht="15" x14ac:dyDescent="0.2">
      <c r="A78" s="97" t="s">
        <v>175</v>
      </c>
      <c r="B78" s="98"/>
      <c r="C78" s="99"/>
      <c r="D78" s="54"/>
      <c r="E78" s="54"/>
      <c r="F78" s="54"/>
      <c r="G78" s="55" t="s">
        <v>31</v>
      </c>
      <c r="H78" s="96">
        <v>14</v>
      </c>
      <c r="K78" s="55" t="s">
        <v>32</v>
      </c>
      <c r="L78" s="56">
        <f>COUNTIF(F$20:F176,"ЗМС")</f>
        <v>0</v>
      </c>
    </row>
    <row r="79" spans="1:14" s="49" customFormat="1" ht="15" x14ac:dyDescent="0.2">
      <c r="A79" s="97" t="s">
        <v>176</v>
      </c>
      <c r="B79" s="98"/>
      <c r="C79" s="99"/>
      <c r="D79" s="54"/>
      <c r="E79" s="54"/>
      <c r="F79" s="54"/>
      <c r="G79" s="50" t="s">
        <v>33</v>
      </c>
      <c r="H79" s="96">
        <f>H81+H85+H82+H83+H84</f>
        <v>54</v>
      </c>
      <c r="K79" s="50" t="s">
        <v>34</v>
      </c>
      <c r="L79" s="51">
        <f>COUNTIF(F$20:F176,"МСМК")</f>
        <v>0</v>
      </c>
    </row>
    <row r="80" spans="1:14" s="49" customFormat="1" ht="15" x14ac:dyDescent="0.2">
      <c r="A80" s="97" t="s">
        <v>177</v>
      </c>
      <c r="B80" s="98"/>
      <c r="C80" s="99"/>
      <c r="D80" s="54"/>
      <c r="E80" s="54"/>
      <c r="F80" s="54"/>
      <c r="G80" s="50" t="s">
        <v>35</v>
      </c>
      <c r="H80" s="96">
        <f>H81+H83+H84+H82</f>
        <v>54</v>
      </c>
      <c r="K80" s="50" t="s">
        <v>16</v>
      </c>
      <c r="L80" s="51">
        <f>COUNTIF(F$20:F76,"МС")</f>
        <v>22</v>
      </c>
    </row>
    <row r="81" spans="1:12" s="49" customFormat="1" ht="15" x14ac:dyDescent="0.2">
      <c r="A81" s="97" t="s">
        <v>185</v>
      </c>
      <c r="B81" s="98"/>
      <c r="C81" s="99"/>
      <c r="D81" s="54"/>
      <c r="E81" s="54"/>
      <c r="F81" s="54"/>
      <c r="G81" s="50" t="s">
        <v>36</v>
      </c>
      <c r="H81" s="96">
        <f>COUNT(A14:A76)</f>
        <v>32</v>
      </c>
      <c r="K81" s="50" t="s">
        <v>15</v>
      </c>
      <c r="L81" s="51">
        <f>COUNTIF(F$19:F76,"КМС")</f>
        <v>32</v>
      </c>
    </row>
    <row r="82" spans="1:12" s="49" customFormat="1" ht="15" x14ac:dyDescent="0.2">
      <c r="A82" s="97"/>
      <c r="B82" s="98"/>
      <c r="C82" s="99"/>
      <c r="D82" s="54"/>
      <c r="E82" s="59"/>
      <c r="F82" s="59"/>
      <c r="G82" s="50" t="s">
        <v>37</v>
      </c>
      <c r="H82" s="96">
        <f>COUNTIF(A13:A75,"НФ")</f>
        <v>22</v>
      </c>
      <c r="K82" s="50" t="s">
        <v>38</v>
      </c>
      <c r="L82" s="51">
        <f>COUNTIF(F$21:F177,"1 СР")</f>
        <v>0</v>
      </c>
    </row>
    <row r="83" spans="1:12" s="49" customFormat="1" ht="15" x14ac:dyDescent="0.2">
      <c r="A83" s="100"/>
      <c r="B83" s="98"/>
      <c r="C83" s="99"/>
      <c r="D83" s="54"/>
      <c r="E83" s="59"/>
      <c r="F83" s="59"/>
      <c r="G83" s="50" t="s">
        <v>39</v>
      </c>
      <c r="H83" s="96">
        <f>COUNTIF(A14:A76,"ЛИМ")</f>
        <v>0</v>
      </c>
      <c r="K83" s="50" t="s">
        <v>40</v>
      </c>
      <c r="L83" s="51">
        <f>COUNTIF(F$21:F178,"2 СР")</f>
        <v>0</v>
      </c>
    </row>
    <row r="84" spans="1:12" s="49" customFormat="1" ht="15" x14ac:dyDescent="0.2">
      <c r="A84" s="101"/>
      <c r="B84" s="98"/>
      <c r="C84" s="99"/>
      <c r="D84" s="54"/>
      <c r="E84" s="54"/>
      <c r="F84" s="54"/>
      <c r="G84" s="50" t="s">
        <v>41</v>
      </c>
      <c r="H84" s="96">
        <f>COUNTIF(A14:A76,"ДСКВ")</f>
        <v>0</v>
      </c>
      <c r="K84" s="50" t="s">
        <v>42</v>
      </c>
      <c r="L84" s="51">
        <f>COUNTIF(F$21:F179,"3 СР")</f>
        <v>0</v>
      </c>
    </row>
    <row r="85" spans="1:12" s="49" customFormat="1" ht="15" x14ac:dyDescent="0.2">
      <c r="A85" s="101"/>
      <c r="B85" s="98"/>
      <c r="C85" s="99"/>
      <c r="D85" s="57"/>
      <c r="E85" s="57"/>
      <c r="F85" s="57"/>
      <c r="G85" s="50" t="s">
        <v>43</v>
      </c>
      <c r="H85" s="96">
        <f>COUNTIF(A14:A76,"НС")</f>
        <v>0</v>
      </c>
      <c r="I85" s="110"/>
      <c r="J85" s="58"/>
      <c r="K85" s="50"/>
      <c r="L85" s="53"/>
    </row>
    <row r="86" spans="1:12" s="49" customFormat="1" ht="7.5" customHeight="1" x14ac:dyDescent="0.2">
      <c r="A86" s="52"/>
      <c r="B86" s="54"/>
      <c r="C86" s="54"/>
      <c r="D86" s="54"/>
      <c r="E86" s="54"/>
      <c r="F86" s="54"/>
      <c r="G86" s="59"/>
      <c r="H86" s="60"/>
      <c r="I86" s="61"/>
      <c r="L86" s="62"/>
    </row>
    <row r="87" spans="1:12" s="49" customFormat="1" ht="15.75" x14ac:dyDescent="0.2">
      <c r="A87" s="136" t="s">
        <v>44</v>
      </c>
      <c r="B87" s="131"/>
      <c r="C87" s="131"/>
      <c r="D87" s="131"/>
      <c r="E87" s="131" t="s">
        <v>11</v>
      </c>
      <c r="F87" s="131"/>
      <c r="G87" s="131"/>
      <c r="H87" s="131" t="s">
        <v>3</v>
      </c>
      <c r="I87" s="131"/>
      <c r="J87" s="131" t="s">
        <v>30</v>
      </c>
      <c r="K87" s="131"/>
      <c r="L87" s="132"/>
    </row>
    <row r="88" spans="1:12" s="49" customFormat="1" x14ac:dyDescent="0.2">
      <c r="A88" s="117"/>
      <c r="B88" s="118"/>
      <c r="C88" s="118"/>
      <c r="D88" s="118"/>
      <c r="E88" s="118"/>
      <c r="F88" s="118"/>
      <c r="G88" s="118"/>
      <c r="H88" s="118"/>
      <c r="I88" s="118"/>
      <c r="L88" s="62"/>
    </row>
    <row r="89" spans="1:12" s="49" customFormat="1" x14ac:dyDescent="0.2">
      <c r="A89" s="105"/>
      <c r="B89" s="104"/>
      <c r="C89" s="104"/>
      <c r="D89" s="104"/>
      <c r="E89" s="104"/>
      <c r="F89" s="104"/>
      <c r="G89" s="104"/>
      <c r="H89" s="104"/>
      <c r="I89" s="63"/>
      <c r="L89" s="62"/>
    </row>
    <row r="90" spans="1:12" s="49" customFormat="1" x14ac:dyDescent="0.2">
      <c r="A90" s="105"/>
      <c r="B90" s="104"/>
      <c r="C90" s="104"/>
      <c r="D90" s="104"/>
      <c r="E90" s="104"/>
      <c r="F90" s="104"/>
      <c r="G90" s="104"/>
      <c r="H90" s="104"/>
      <c r="I90" s="63"/>
      <c r="L90" s="62"/>
    </row>
    <row r="91" spans="1:12" s="49" customFormat="1" x14ac:dyDescent="0.2">
      <c r="A91" s="105"/>
      <c r="B91" s="104"/>
      <c r="C91" s="104"/>
      <c r="D91" s="104"/>
      <c r="E91" s="104"/>
      <c r="F91" s="104"/>
      <c r="G91" s="104"/>
      <c r="H91" s="104"/>
      <c r="I91" s="63"/>
      <c r="L91" s="62"/>
    </row>
    <row r="92" spans="1:12" s="49" customFormat="1" x14ac:dyDescent="0.2">
      <c r="A92" s="105"/>
      <c r="B92" s="104"/>
      <c r="C92" s="104"/>
      <c r="D92" s="104"/>
      <c r="E92" s="104"/>
      <c r="F92" s="104"/>
      <c r="G92" s="104"/>
      <c r="H92" s="104"/>
      <c r="I92" s="63"/>
      <c r="L92" s="62"/>
    </row>
    <row r="93" spans="1:12" s="89" customFormat="1" ht="15.75" thickBot="1" x14ac:dyDescent="0.25">
      <c r="A93" s="137"/>
      <c r="B93" s="134"/>
      <c r="C93" s="134"/>
      <c r="D93" s="134"/>
      <c r="E93" s="134" t="str">
        <f>G17</f>
        <v>ХАРИН В.В. (ВК, г. ИЖЕВСК)</v>
      </c>
      <c r="F93" s="134"/>
      <c r="G93" s="134"/>
      <c r="H93" s="134" t="str">
        <f>G18</f>
        <v>ШАКЛЕИН В.А. (1 КАТ., г. ИЖЕВСК)</v>
      </c>
      <c r="I93" s="134"/>
      <c r="J93" s="134" t="str">
        <f>G19</f>
        <v>ЖДАНОВ В.С. (1 КАТ, г. ИЖЕВСК)</v>
      </c>
      <c r="K93" s="134"/>
      <c r="L93" s="135"/>
    </row>
    <row r="94" spans="1:12" ht="13.5" thickTop="1" x14ac:dyDescent="0.2"/>
  </sheetData>
  <sortState ref="A24:P69">
    <sortCondition ref="A24:A69"/>
  </sortState>
  <mergeCells count="25">
    <mergeCell ref="E87:G87"/>
    <mergeCell ref="H87:I87"/>
    <mergeCell ref="A77:D77"/>
    <mergeCell ref="J93:L93"/>
    <mergeCell ref="E93:G93"/>
    <mergeCell ref="H93:I93"/>
    <mergeCell ref="F88:I88"/>
    <mergeCell ref="A87:D87"/>
    <mergeCell ref="A93:D93"/>
    <mergeCell ref="A15:G15"/>
    <mergeCell ref="H15:L15"/>
    <mergeCell ref="A88:E88"/>
    <mergeCell ref="A11:L11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H77:L77"/>
    <mergeCell ref="J87:L87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90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Ю</vt:lpstr>
      <vt:lpstr>'итог Ю'!Заголовки_для_печати</vt:lpstr>
      <vt:lpstr>'итог 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2022-07-21T11:10:12Z</dcterms:modified>
</cp:coreProperties>
</file>