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/Desktop/"/>
    </mc:Choice>
  </mc:AlternateContent>
  <xr:revisionPtr revIDLastSave="0" documentId="13_ncr:1_{1F1BEAE8-1E03-684B-BEDD-9F5792E42B22}" xr6:coauthVersionLast="47" xr6:coauthVersionMax="47" xr10:uidLastSave="{00000000-0000-0000-0000-000000000000}"/>
  <bookViews>
    <workbookView xWindow="14020" yWindow="1200" windowWidth="17060" windowHeight="19880" tabRatio="789" xr2:uid="{00000000-000D-0000-FFFF-FFFF00000000}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Критериум!$A$1:$AD$53</definedName>
  </definedNames>
  <calcPr calcId="191029"/>
</workbook>
</file>

<file path=xl/calcChain.xml><?xml version="1.0" encoding="utf-8"?>
<calcChain xmlns="http://schemas.openxmlformats.org/spreadsheetml/2006/main">
  <c r="AD44" i="91" l="1"/>
  <c r="AD43" i="91"/>
  <c r="AD42" i="91"/>
  <c r="AD41" i="91"/>
  <c r="H44" i="91"/>
  <c r="H43" i="91"/>
  <c r="AA35" i="91"/>
  <c r="AA34" i="91"/>
  <c r="AA33" i="91"/>
  <c r="AA32" i="91"/>
  <c r="AA31" i="91"/>
  <c r="AA30" i="91"/>
  <c r="AA29" i="91"/>
  <c r="AA28" i="91"/>
  <c r="AA27" i="91"/>
  <c r="AA26" i="91"/>
  <c r="AA25" i="91"/>
  <c r="AA24" i="91"/>
  <c r="AA23" i="91"/>
  <c r="A53" i="91"/>
  <c r="AA47" i="91"/>
  <c r="P47" i="91"/>
  <c r="F47" i="91"/>
  <c r="A47" i="91"/>
  <c r="P53" i="91"/>
  <c r="AA53" i="91"/>
  <c r="AD40" i="91" l="1"/>
  <c r="AD39" i="91"/>
  <c r="AD38" i="91"/>
</calcChain>
</file>

<file path=xl/sharedStrings.xml><?xml version="1.0" encoding="utf-8"?>
<sst xmlns="http://schemas.openxmlformats.org/spreadsheetml/2006/main" count="113" uniqueCount="95">
  <si>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</si>
  <si>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</si>
  <si>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</si>
  <si>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</si>
  <si>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</si>
  <si>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</si>
  <si>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</si>
  <si>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</si>
  <si>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</si>
  <si>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</si>
  <si>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</si>
  <si>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</si>
  <si>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</si>
  <si>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</si>
  <si>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</si>
  <si>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</si>
  <si>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</si>
  <si>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</si>
  <si>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</si>
  <si>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</si>
  <si>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</si>
  <si>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</si>
  <si>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</si>
  <si>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</si>
  <si>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</si>
  <si>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</si>
  <si>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</si>
  <si>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</si>
  <si>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</si>
  <si>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</si>
  <si>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</si>
  <si>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</si>
  <si>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</si>
  <si>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</si>
  <si>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</si>
  <si>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шоссе - критериум 20-40 км</t>
  </si>
  <si>
    <t>1 СР</t>
  </si>
  <si>
    <t>Место на основном финише</t>
  </si>
  <si>
    <t>UCI ID</t>
  </si>
  <si>
    <t xml:space="preserve">ЕЛИФЕРОВ А. В.  (ВК, г. ВОРОНЕЖ) </t>
  </si>
  <si>
    <t/>
  </si>
  <si>
    <t>№ ВРВС: 0080721811С</t>
  </si>
  <si>
    <t>НАЗВАНИЕ ТРАССЫ / РЕГ. НОМЕР: Лыжный СК с освещенной лыжероллерной трассой/ 0065515</t>
  </si>
  <si>
    <t>Температура: +26+ 29,0</t>
  </si>
  <si>
    <t>Влажность: 61%</t>
  </si>
  <si>
    <t>Осадки: н. дождь</t>
  </si>
  <si>
    <t>Ветер: 2,0 м/с (с/в)</t>
  </si>
  <si>
    <t>2 СР</t>
  </si>
  <si>
    <t>3 СР</t>
  </si>
  <si>
    <t>Лимит времени</t>
  </si>
  <si>
    <t>ЕЛИФЕРОВ А. В.  (ВК, г. ВОРОНЕЖ)</t>
  </si>
  <si>
    <t>ГОНЧАРОВА С. И. (1 кат., г. ВОРОНЕЖ)</t>
  </si>
  <si>
    <t>МЕСТО ПРОВЕДЕНИЯ: г. Воронеж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</si>
  <si>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</si>
  <si>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</si>
  <si>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</si>
  <si>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Министерство физической культуры и спорта Воронежской области</t>
  </si>
  <si>
    <t>МЕЖРЕГИОНАЛЬНЫЕ СОРЕВНОВАНИЯ (ПЦФО)</t>
  </si>
  <si>
    <t>ДАТА ПРОВЕДЕНИЯ: 14 мая 2024 года</t>
  </si>
  <si>
    <t>№ ЕКП 2024:</t>
  </si>
  <si>
    <t>1,5 км/14</t>
  </si>
  <si>
    <t>ДОБРОСОЦКАЯ Т.В. (1 кат., г. ВОРОНЕЖ)</t>
  </si>
  <si>
    <t>Московская обл. ГБУ ДО МО "СШОР ПО ВЕЛОСПОРТУ"</t>
  </si>
  <si>
    <t>Воронежская область МБУДО СШОР №8</t>
  </si>
  <si>
    <t>Воронежская область ГБУ ДО ВО «СШОР № 1»</t>
  </si>
  <si>
    <t>ДЕВУШКИ 15-16 лет</t>
  </si>
  <si>
    <t>UCI ID 10130179943</t>
  </si>
  <si>
    <t>ХАТУНЦЕВА Александра</t>
  </si>
  <si>
    <t>UCI ID 10119972109</t>
  </si>
  <si>
    <t>КОЛУПАЕВА Кристина</t>
  </si>
  <si>
    <t>UCI ID 10141405065</t>
  </si>
  <si>
    <t>ДЬЯЧКОВА Анастасия</t>
  </si>
  <si>
    <t>UCI ID 10142507229</t>
  </si>
  <si>
    <t>СУХАРЕВА Александра</t>
  </si>
  <si>
    <t>1</t>
  </si>
  <si>
    <t>UCI ID 10140316140</t>
  </si>
  <si>
    <t>КУТЮРИНА Виктория</t>
  </si>
  <si>
    <t>3</t>
  </si>
  <si>
    <t>UCI ID 10151383032</t>
  </si>
  <si>
    <t>СМАГИНА Варвара</t>
  </si>
  <si>
    <t>UCI ID 10127617123</t>
  </si>
  <si>
    <t>ЖИЛИНА Полина</t>
  </si>
  <si>
    <t>UCI ID 10142055268</t>
  </si>
  <si>
    <t>ТИНЬКОВА Софья</t>
  </si>
  <si>
    <t>UCI ID 10116809808</t>
  </si>
  <si>
    <t>ТКАЧУК Злата</t>
  </si>
  <si>
    <t>КОЗЛОВА Юлия</t>
  </si>
  <si>
    <t>2</t>
  </si>
  <si>
    <t>UCI ID 10142218047</t>
  </si>
  <si>
    <t>КУЗНЕЦОВА Виктория</t>
  </si>
  <si>
    <t>UCI ID 10151342010</t>
  </si>
  <si>
    <t>ДОЧКИНА Полина</t>
  </si>
  <si>
    <t>ИГНАТЕНКО Ангелина</t>
  </si>
  <si>
    <t xml:space="preserve">НАЧАЛО ГОНКИ: 10ч 00м </t>
  </si>
  <si>
    <t>ОКОНЧАНИЕ ГОНКИ: 10ч 50м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</si>
</sst>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10" fillId="2" borderId="0" xfId="3" applyFont="1" applyFill="1" applyAlignment="1">
      <alignment horizontal="center" vertical="center" wrapText="1"/>
    </xf>
    <xf numFmtId="1" fontId="15" fillId="0" borderId="0" xfId="8" applyNumberFormat="1" applyFont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14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9" fontId="16" fillId="0" borderId="0" xfId="0" applyNumberFormat="1" applyFont="1" applyAlignment="1">
      <alignment horizontal="center" vertical="center"/>
    </xf>
    <xf numFmtId="49" fontId="16" fillId="0" borderId="0" xfId="2" applyNumberFormat="1" applyFont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14" fontId="11" fillId="0" borderId="0" xfId="2" applyNumberFormat="1" applyFont="1" applyAlignment="1">
      <alignment horizontal="center" vertical="center"/>
    </xf>
    <xf numFmtId="49" fontId="1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11" fillId="3" borderId="0" xfId="3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2" borderId="0" xfId="3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9000000}"/>
    <cellStyle name="Обычный_ID4938_RS_1" xfId="8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842726</xdr:colOff>
      <xdr:row>0</xdr:row>
      <xdr:rowOff>65012</xdr:rowOff>
    </xdr:from>
    <xdr:to>
      <xdr:col>29</xdr:col>
      <xdr:colOff>1071843</xdr:colOff>
      <xdr:row>3</xdr:row>
      <xdr:rowOff>257855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3</xdr:row>
      <xdr:rowOff>77405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747158</xdr:colOff>
      <xdr:row>3</xdr:row>
      <xdr:rowOff>87087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27</xdr:col>
      <xdr:colOff>272140</xdr:colOff>
      <xdr:row>0</xdr:row>
      <xdr:rowOff>149680</xdr:rowOff>
    </xdr:from>
    <xdr:to>
      <xdr:col>28</xdr:col>
      <xdr:colOff>570151</xdr:colOff>
      <xdr:row>3</xdr:row>
      <xdr:rowOff>244929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627676" y="149680"/>
          <a:ext cx="991975" cy="843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689876</xdr:colOff>
      <xdr:row>47</xdr:row>
      <xdr:rowOff>141110</xdr:rowOff>
    </xdr:from>
    <xdr:to>
      <xdr:col>28</xdr:col>
      <xdr:colOff>909383</xdr:colOff>
      <xdr:row>50</xdr:row>
      <xdr:rowOff>156564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DC66AE9-2F72-C743-8935-2D2FA503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0864" y="16666789"/>
          <a:ext cx="1019136" cy="532862"/>
        </a:xfrm>
        <a:prstGeom prst="rect">
          <a:avLst/>
        </a:prstGeom>
      </xdr:spPr>
    </xdr:pic>
    <xdr:clientData/>
  </xdr:twoCellAnchor>
  <xdr:twoCellAnchor editAs="oneCell">
    <xdr:from>
      <xdr:col>15</xdr:col>
      <xdr:colOff>235186</xdr:colOff>
      <xdr:row>47</xdr:row>
      <xdr:rowOff>31358</xdr:rowOff>
    </xdr:from>
    <xdr:to>
      <xdr:col>25</xdr:col>
      <xdr:colOff>471340</xdr:colOff>
      <xdr:row>51</xdr:row>
      <xdr:rowOff>107897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21D03DE-6593-6D4B-9341-7385BEC92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3828" y="16557037"/>
          <a:ext cx="1929487" cy="766416"/>
        </a:xfrm>
        <a:prstGeom prst="rect">
          <a:avLst/>
        </a:prstGeom>
      </xdr:spPr>
    </xdr:pic>
    <xdr:clientData/>
  </xdr:twoCellAnchor>
  <xdr:twoCellAnchor editAs="oneCell">
    <xdr:from>
      <xdr:col>6</xdr:col>
      <xdr:colOff>1865802</xdr:colOff>
      <xdr:row>48</xdr:row>
      <xdr:rowOff>15678</xdr:rowOff>
    </xdr:from>
    <xdr:to>
      <xdr:col>6</xdr:col>
      <xdr:colOff>3966790</xdr:colOff>
      <xdr:row>51</xdr:row>
      <xdr:rowOff>172468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223334A-5C1D-C043-B18F-CAE8C5C37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8765" y="15208641"/>
          <a:ext cx="2100988" cy="674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3"/>
  <sheetViews>
    <sheetView tabSelected="1" view="pageBreakPreview" topLeftCell="D1" zoomScale="81" zoomScaleNormal="90" zoomScaleSheetLayoutView="81" workbookViewId="0">
      <selection activeCell="H43" sqref="H43"/>
    </sheetView>
  </sheetViews>
  <sheetFormatPr baseColWidth="10" defaultColWidth="9.1640625" defaultRowHeight="14"/>
  <cols>
    <col min="1" max="1" width="7" style="1" customWidth="1"/>
    <col min="2" max="2" width="7.83203125" style="4" customWidth="1"/>
    <col min="3" max="3" width="18.33203125" style="4" bestFit="1" customWidth="1"/>
    <col min="4" max="4" width="27.1640625" style="1" customWidth="1"/>
    <col min="5" max="5" width="13.5" style="8" customWidth="1"/>
    <col min="6" max="6" width="8.83203125" style="1" customWidth="1"/>
    <col min="7" max="7" width="54" style="1" bestFit="1" customWidth="1"/>
    <col min="8" max="21" width="3.6640625" style="1" customWidth="1"/>
    <col min="22" max="25" width="3.5" style="1" hidden="1" customWidth="1"/>
    <col min="26" max="26" width="11.83203125" style="1" customWidth="1"/>
    <col min="27" max="28" width="10.5" style="1" customWidth="1"/>
    <col min="29" max="29" width="12.83203125" style="1" customWidth="1"/>
    <col min="30" max="30" width="14.83203125" style="1" customWidth="1"/>
    <col min="31" max="16384" width="9.1640625" style="1"/>
  </cols>
  <sheetData>
    <row r="1" spans="1:30" ht="26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0" ht="26" customHeight="1">
      <c r="A2" s="48" t="s">
        <v>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</row>
    <row r="3" spans="1:30" ht="26" customHeight="1">
      <c r="A3" s="48" t="s">
        <v>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</row>
    <row r="4" spans="1:30" ht="26" customHeight="1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</row>
    <row r="5" spans="1:30" ht="9" customHeight="1">
      <c r="A5" s="48" t="s">
        <v>40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1:30" s="2" customFormat="1" ht="20.25" customHeight="1">
      <c r="A6" s="50" t="s">
        <v>57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s="2" customFormat="1" ht="18" customHeight="1">
      <c r="A7" s="51" t="s">
        <v>13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s="2" customFormat="1" ht="11.25" customHeight="1">
      <c r="A8" s="51" t="s">
        <v>40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24" customHeight="1">
      <c r="A9" s="52" t="s">
        <v>19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1:30" ht="18" customHeight="1">
      <c r="A10" s="52" t="s">
        <v>35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1:30" ht="19.5" customHeight="1">
      <c r="A11" s="52" t="s">
        <v>65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1:30" ht="8.25" customHeight="1">
      <c r="A12" s="48" t="s">
        <v>40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</row>
    <row r="13" spans="1:30" ht="16">
      <c r="A13" s="11" t="s">
        <v>52</v>
      </c>
      <c r="B13" s="5"/>
      <c r="D13" s="9"/>
      <c r="E13" s="10"/>
      <c r="F13" s="11"/>
      <c r="G13" s="12" t="s">
        <v>93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8"/>
      <c r="AD13" s="18" t="s">
        <v>41</v>
      </c>
    </row>
    <row r="14" spans="1:30" ht="16">
      <c r="A14" s="12" t="s">
        <v>58</v>
      </c>
      <c r="B14" s="5"/>
      <c r="C14" s="5"/>
      <c r="D14" s="9"/>
      <c r="E14" s="10"/>
      <c r="F14" s="11"/>
      <c r="G14" s="12" t="s">
        <v>94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8"/>
      <c r="AD14" s="18" t="s">
        <v>59</v>
      </c>
    </row>
    <row r="15" spans="1:30" ht="15">
      <c r="A15" s="54" t="s">
        <v>7</v>
      </c>
      <c r="B15" s="54"/>
      <c r="C15" s="54"/>
      <c r="D15" s="54"/>
      <c r="E15" s="54"/>
      <c r="F15" s="54"/>
      <c r="G15" s="55"/>
      <c r="H15" s="56" t="s">
        <v>1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</row>
    <row r="16" spans="1:30">
      <c r="A16" s="6" t="s">
        <v>15</v>
      </c>
      <c r="B16" s="19"/>
      <c r="C16" s="19"/>
      <c r="D16" s="6"/>
      <c r="E16" s="20"/>
      <c r="F16" s="6"/>
      <c r="G16" s="23"/>
      <c r="H16" s="60" t="s">
        <v>42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</row>
    <row r="17" spans="1:30" ht="15">
      <c r="A17" s="6" t="s">
        <v>16</v>
      </c>
      <c r="B17" s="19"/>
      <c r="C17" s="19"/>
      <c r="D17" s="6"/>
      <c r="E17" s="21"/>
      <c r="F17" s="6"/>
      <c r="G17" s="23" t="s">
        <v>50</v>
      </c>
      <c r="H17" s="25" t="s">
        <v>53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>
        <v>35</v>
      </c>
    </row>
    <row r="18" spans="1:30" ht="15">
      <c r="A18" s="6" t="s">
        <v>17</v>
      </c>
      <c r="B18" s="19"/>
      <c r="C18" s="19"/>
      <c r="D18" s="22"/>
      <c r="E18" s="20"/>
      <c r="F18" s="6"/>
      <c r="G18" s="23" t="s">
        <v>61</v>
      </c>
      <c r="H18" s="25" t="s">
        <v>54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>
        <v>480</v>
      </c>
    </row>
    <row r="19" spans="1:30" ht="16">
      <c r="A19" s="6" t="s">
        <v>12</v>
      </c>
      <c r="B19" s="19"/>
      <c r="C19" s="19"/>
      <c r="D19" s="22"/>
      <c r="E19" s="21"/>
      <c r="F19" s="6"/>
      <c r="G19" s="23" t="s">
        <v>51</v>
      </c>
      <c r="H19" s="26" t="s">
        <v>55</v>
      </c>
      <c r="I19" s="12"/>
      <c r="J19" s="12"/>
      <c r="K19" s="12"/>
      <c r="L19" s="12"/>
      <c r="M19" s="12"/>
      <c r="N19" s="5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3">
        <v>21</v>
      </c>
      <c r="AB19" s="11"/>
      <c r="AD19" s="14" t="s">
        <v>60</v>
      </c>
    </row>
    <row r="20" spans="1:30" ht="9.75" customHeight="1">
      <c r="G20" s="24"/>
    </row>
    <row r="21" spans="1:30" s="6" customFormat="1" ht="21.75" customHeight="1">
      <c r="A21" s="56" t="s">
        <v>5</v>
      </c>
      <c r="B21" s="49" t="s">
        <v>9</v>
      </c>
      <c r="C21" s="49" t="s">
        <v>38</v>
      </c>
      <c r="D21" s="49" t="s">
        <v>2</v>
      </c>
      <c r="E21" s="53" t="s">
        <v>34</v>
      </c>
      <c r="F21" s="49" t="s">
        <v>6</v>
      </c>
      <c r="G21" s="49" t="s">
        <v>10</v>
      </c>
      <c r="H21" s="56" t="s">
        <v>14</v>
      </c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49" t="s">
        <v>37</v>
      </c>
      <c r="AA21" s="49" t="s">
        <v>23</v>
      </c>
      <c r="AB21" s="49" t="s">
        <v>24</v>
      </c>
      <c r="AC21" s="59" t="s">
        <v>21</v>
      </c>
      <c r="AD21" s="59" t="s">
        <v>11</v>
      </c>
    </row>
    <row r="22" spans="1:30" s="6" customFormat="1" ht="18" customHeight="1">
      <c r="A22" s="56"/>
      <c r="B22" s="49"/>
      <c r="C22" s="49"/>
      <c r="D22" s="49"/>
      <c r="E22" s="53"/>
      <c r="F22" s="49"/>
      <c r="G22" s="49"/>
      <c r="H22" s="15">
        <v>1</v>
      </c>
      <c r="I22" s="15">
        <v>2</v>
      </c>
      <c r="J22" s="15">
        <v>3</v>
      </c>
      <c r="K22" s="15">
        <v>4</v>
      </c>
      <c r="L22" s="15">
        <v>5</v>
      </c>
      <c r="M22" s="15">
        <v>6</v>
      </c>
      <c r="N22" s="15">
        <v>7</v>
      </c>
      <c r="O22" s="15">
        <v>8</v>
      </c>
      <c r="P22" s="15">
        <v>9</v>
      </c>
      <c r="Q22" s="15">
        <v>10</v>
      </c>
      <c r="R22" s="15">
        <v>11</v>
      </c>
      <c r="S22" s="15">
        <v>12</v>
      </c>
      <c r="T22" s="15">
        <v>13</v>
      </c>
      <c r="U22" s="15">
        <v>14</v>
      </c>
      <c r="V22" s="15">
        <v>21</v>
      </c>
      <c r="W22" s="15">
        <v>22</v>
      </c>
      <c r="X22" s="15">
        <v>23</v>
      </c>
      <c r="Y22" s="15">
        <v>24</v>
      </c>
      <c r="Z22" s="49"/>
      <c r="AA22" s="49"/>
      <c r="AB22" s="49"/>
      <c r="AC22" s="59"/>
      <c r="AD22" s="59"/>
    </row>
    <row r="23" spans="1:30" s="3" customFormat="1" ht="30.5" customHeight="1">
      <c r="A23" s="39">
        <v>1</v>
      </c>
      <c r="B23" s="5">
        <v>13</v>
      </c>
      <c r="C23" s="40" t="s">
        <v>66</v>
      </c>
      <c r="D23" s="41" t="s">
        <v>67</v>
      </c>
      <c r="E23" s="42">
        <v>39478</v>
      </c>
      <c r="F23" s="37" t="s">
        <v>31</v>
      </c>
      <c r="G23" s="37" t="s">
        <v>63</v>
      </c>
      <c r="H23" s="38">
        <v>5</v>
      </c>
      <c r="I23" s="38">
        <v>5</v>
      </c>
      <c r="J23" s="38">
        <v>5</v>
      </c>
      <c r="K23" s="38">
        <v>5</v>
      </c>
      <c r="L23" s="38">
        <v>5</v>
      </c>
      <c r="M23" s="38">
        <v>5</v>
      </c>
      <c r="N23" s="38">
        <v>5</v>
      </c>
      <c r="O23" s="38">
        <v>5</v>
      </c>
      <c r="P23" s="38">
        <v>5</v>
      </c>
      <c r="Q23" s="38">
        <v>5</v>
      </c>
      <c r="R23" s="38">
        <v>5</v>
      </c>
      <c r="S23" s="38">
        <v>5</v>
      </c>
      <c r="T23" s="38">
        <v>5</v>
      </c>
      <c r="U23" s="38">
        <v>5</v>
      </c>
      <c r="V23" s="16"/>
      <c r="W23" s="16"/>
      <c r="X23" s="16"/>
      <c r="Z23" s="16">
        <v>1</v>
      </c>
      <c r="AA23" s="16">
        <f>SUM(H23:U23)</f>
        <v>70</v>
      </c>
      <c r="AB23" s="16"/>
      <c r="AC23" s="13"/>
      <c r="AD23" s="13"/>
    </row>
    <row r="24" spans="1:30" s="3" customFormat="1" ht="30.5" customHeight="1">
      <c r="A24" s="39">
        <v>2</v>
      </c>
      <c r="B24" s="5">
        <v>14</v>
      </c>
      <c r="C24" s="40" t="s">
        <v>68</v>
      </c>
      <c r="D24" s="43" t="s">
        <v>69</v>
      </c>
      <c r="E24" s="44">
        <v>39525</v>
      </c>
      <c r="F24" s="45" t="s">
        <v>31</v>
      </c>
      <c r="G24" s="37" t="s">
        <v>64</v>
      </c>
      <c r="H24" s="38">
        <v>3</v>
      </c>
      <c r="I24" s="38">
        <v>3</v>
      </c>
      <c r="J24" s="38">
        <v>3</v>
      </c>
      <c r="K24" s="38">
        <v>3</v>
      </c>
      <c r="L24" s="38">
        <v>3</v>
      </c>
      <c r="M24" s="38">
        <v>1</v>
      </c>
      <c r="N24" s="38">
        <v>3</v>
      </c>
      <c r="O24" s="38">
        <v>1</v>
      </c>
      <c r="P24" s="38">
        <v>2</v>
      </c>
      <c r="Q24" s="38">
        <v>3</v>
      </c>
      <c r="R24" s="38">
        <v>3</v>
      </c>
      <c r="S24" s="38">
        <v>2</v>
      </c>
      <c r="T24" s="38">
        <v>3</v>
      </c>
      <c r="U24" s="38">
        <v>3</v>
      </c>
      <c r="V24" s="16"/>
      <c r="W24" s="16"/>
      <c r="X24" s="16"/>
      <c r="Z24" s="16">
        <v>2</v>
      </c>
      <c r="AA24" s="16">
        <f t="shared" ref="AA24:AA35" si="0">SUM(H24:U24)</f>
        <v>36</v>
      </c>
      <c r="AB24" s="16"/>
      <c r="AC24" s="13"/>
      <c r="AD24" s="13"/>
    </row>
    <row r="25" spans="1:30" s="3" customFormat="1" ht="30.5" customHeight="1">
      <c r="A25" s="39">
        <v>3</v>
      </c>
      <c r="B25" s="5">
        <v>39</v>
      </c>
      <c r="C25" s="36" t="s">
        <v>70</v>
      </c>
      <c r="D25" s="41" t="s">
        <v>71</v>
      </c>
      <c r="E25" s="42">
        <v>39724</v>
      </c>
      <c r="F25" s="5">
        <v>2</v>
      </c>
      <c r="G25" s="37" t="s">
        <v>62</v>
      </c>
      <c r="H25" s="38"/>
      <c r="I25" s="38">
        <v>1</v>
      </c>
      <c r="J25" s="38">
        <v>2</v>
      </c>
      <c r="K25" s="38">
        <v>2</v>
      </c>
      <c r="L25" s="38">
        <v>2</v>
      </c>
      <c r="M25" s="38">
        <v>2</v>
      </c>
      <c r="N25" s="38">
        <v>1</v>
      </c>
      <c r="O25" s="38">
        <v>2</v>
      </c>
      <c r="P25" s="38">
        <v>3</v>
      </c>
      <c r="Q25" s="38">
        <v>1</v>
      </c>
      <c r="R25" s="38">
        <v>1</v>
      </c>
      <c r="S25" s="38">
        <v>3</v>
      </c>
      <c r="T25" s="38">
        <v>1</v>
      </c>
      <c r="U25" s="38">
        <v>2</v>
      </c>
      <c r="V25" s="16"/>
      <c r="W25" s="16"/>
      <c r="X25" s="16"/>
      <c r="Z25" s="16">
        <v>3</v>
      </c>
      <c r="AA25" s="16">
        <f t="shared" si="0"/>
        <v>23</v>
      </c>
      <c r="AB25" s="16"/>
      <c r="AC25" s="13"/>
      <c r="AD25" s="13"/>
    </row>
    <row r="26" spans="1:30" s="3" customFormat="1" ht="23" customHeight="1">
      <c r="A26" s="39">
        <v>4</v>
      </c>
      <c r="B26" s="5">
        <v>26</v>
      </c>
      <c r="C26" s="36" t="s">
        <v>72</v>
      </c>
      <c r="D26" s="43" t="s">
        <v>73</v>
      </c>
      <c r="E26" s="44">
        <v>40249</v>
      </c>
      <c r="F26" s="45" t="s">
        <v>74</v>
      </c>
      <c r="G26" s="37" t="s">
        <v>64</v>
      </c>
      <c r="H26" s="38">
        <v>2</v>
      </c>
      <c r="I26" s="38">
        <v>2</v>
      </c>
      <c r="J26" s="38"/>
      <c r="K26" s="38"/>
      <c r="L26" s="38"/>
      <c r="M26" s="38">
        <v>3</v>
      </c>
      <c r="N26" s="38">
        <v>2</v>
      </c>
      <c r="O26" s="38">
        <v>3</v>
      </c>
      <c r="P26" s="38">
        <v>1</v>
      </c>
      <c r="Q26" s="38">
        <v>2</v>
      </c>
      <c r="R26" s="38"/>
      <c r="S26" s="38">
        <v>1</v>
      </c>
      <c r="T26" s="38">
        <v>2</v>
      </c>
      <c r="U26" s="38"/>
      <c r="V26" s="16"/>
      <c r="W26" s="16"/>
      <c r="X26" s="16"/>
      <c r="Z26" s="16">
        <v>5</v>
      </c>
      <c r="AA26" s="16">
        <f t="shared" si="0"/>
        <v>18</v>
      </c>
      <c r="AB26" s="16"/>
      <c r="AC26" s="13"/>
      <c r="AD26" s="13"/>
    </row>
    <row r="27" spans="1:30" s="3" customFormat="1" ht="23" customHeight="1">
      <c r="A27" s="39">
        <v>5</v>
      </c>
      <c r="B27" s="36">
        <v>25</v>
      </c>
      <c r="C27" s="36" t="s">
        <v>75</v>
      </c>
      <c r="D27" s="43" t="s">
        <v>76</v>
      </c>
      <c r="E27" s="44">
        <v>40244</v>
      </c>
      <c r="F27" s="45" t="s">
        <v>77</v>
      </c>
      <c r="G27" s="37" t="s">
        <v>64</v>
      </c>
      <c r="H27" s="38">
        <v>1</v>
      </c>
      <c r="I27" s="38"/>
      <c r="J27" s="38">
        <v>1</v>
      </c>
      <c r="K27" s="38">
        <v>1</v>
      </c>
      <c r="L27" s="38">
        <v>1</v>
      </c>
      <c r="M27" s="38"/>
      <c r="N27" s="38"/>
      <c r="O27" s="38"/>
      <c r="P27" s="38"/>
      <c r="Q27" s="38"/>
      <c r="R27" s="38">
        <v>2</v>
      </c>
      <c r="S27" s="38"/>
      <c r="T27" s="38"/>
      <c r="U27" s="38">
        <v>1</v>
      </c>
      <c r="V27" s="16"/>
      <c r="W27" s="16"/>
      <c r="X27" s="16"/>
      <c r="Z27" s="16">
        <v>4</v>
      </c>
      <c r="AA27" s="16">
        <f t="shared" si="0"/>
        <v>7</v>
      </c>
      <c r="AB27" s="16"/>
      <c r="AC27" s="13"/>
      <c r="AD27" s="13"/>
    </row>
    <row r="28" spans="1:30" s="3" customFormat="1" ht="23" customHeight="1">
      <c r="A28" s="39">
        <v>6</v>
      </c>
      <c r="B28" s="5">
        <v>40</v>
      </c>
      <c r="C28" s="46" t="s">
        <v>78</v>
      </c>
      <c r="D28" s="41" t="s">
        <v>79</v>
      </c>
      <c r="E28" s="42">
        <v>39773</v>
      </c>
      <c r="F28" s="37">
        <v>2</v>
      </c>
      <c r="G28" s="37" t="s">
        <v>62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Z28" s="16">
        <v>6</v>
      </c>
      <c r="AA28" s="16">
        <f t="shared" si="0"/>
        <v>0</v>
      </c>
      <c r="AB28" s="16"/>
      <c r="AC28" s="13"/>
      <c r="AD28" s="13"/>
    </row>
    <row r="29" spans="1:30" s="3" customFormat="1" ht="24.5" customHeight="1">
      <c r="A29" s="39">
        <v>7</v>
      </c>
      <c r="B29" s="5">
        <v>44</v>
      </c>
      <c r="C29" s="36" t="s">
        <v>80</v>
      </c>
      <c r="D29" s="41" t="s">
        <v>81</v>
      </c>
      <c r="E29" s="42">
        <v>40249</v>
      </c>
      <c r="F29" s="37">
        <v>2</v>
      </c>
      <c r="G29" s="37" t="s">
        <v>62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Z29" s="16">
        <v>7</v>
      </c>
      <c r="AA29" s="16">
        <f t="shared" si="0"/>
        <v>0</v>
      </c>
      <c r="AB29" s="16"/>
      <c r="AC29" s="13"/>
      <c r="AD29" s="13"/>
    </row>
    <row r="30" spans="1:30" s="3" customFormat="1" ht="30.5" customHeight="1">
      <c r="A30" s="39">
        <v>8</v>
      </c>
      <c r="B30" s="5">
        <v>16</v>
      </c>
      <c r="C30" s="40" t="s">
        <v>82</v>
      </c>
      <c r="D30" s="41" t="s">
        <v>83</v>
      </c>
      <c r="E30" s="42">
        <v>39565</v>
      </c>
      <c r="F30" s="37" t="s">
        <v>31</v>
      </c>
      <c r="G30" s="37" t="s">
        <v>63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Z30" s="16">
        <v>8</v>
      </c>
      <c r="AA30" s="16">
        <f t="shared" si="0"/>
        <v>0</v>
      </c>
      <c r="AB30" s="16"/>
      <c r="AC30" s="13"/>
      <c r="AD30" s="13"/>
    </row>
    <row r="31" spans="1:30" s="3" customFormat="1" ht="23" customHeight="1">
      <c r="A31" s="39">
        <v>9</v>
      </c>
      <c r="B31" s="5">
        <v>17</v>
      </c>
      <c r="C31" s="40" t="s">
        <v>84</v>
      </c>
      <c r="D31" s="41" t="s">
        <v>85</v>
      </c>
      <c r="E31" s="42">
        <v>39733</v>
      </c>
      <c r="F31" s="37" t="s">
        <v>31</v>
      </c>
      <c r="G31" s="37" t="s">
        <v>63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Z31" s="16">
        <v>9</v>
      </c>
      <c r="AA31" s="16">
        <f t="shared" si="0"/>
        <v>0</v>
      </c>
      <c r="AB31" s="16"/>
      <c r="AC31" s="13"/>
      <c r="AD31" s="13"/>
    </row>
    <row r="32" spans="1:30" s="3" customFormat="1" ht="30.5" customHeight="1">
      <c r="A32" s="39">
        <v>10</v>
      </c>
      <c r="B32" s="5">
        <v>31</v>
      </c>
      <c r="C32" s="47"/>
      <c r="D32" s="43" t="s">
        <v>86</v>
      </c>
      <c r="E32" s="44">
        <v>40399</v>
      </c>
      <c r="F32" s="45" t="s">
        <v>87</v>
      </c>
      <c r="G32" s="37" t="s">
        <v>64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Z32" s="16">
        <v>10</v>
      </c>
      <c r="AA32" s="16">
        <f t="shared" si="0"/>
        <v>0</v>
      </c>
      <c r="AB32" s="16"/>
      <c r="AC32" s="13"/>
      <c r="AD32" s="13"/>
    </row>
    <row r="33" spans="1:30" s="3" customFormat="1" ht="20" customHeight="1">
      <c r="A33" s="39">
        <v>11</v>
      </c>
      <c r="B33" s="5">
        <v>22</v>
      </c>
      <c r="C33" s="36" t="s">
        <v>88</v>
      </c>
      <c r="D33" s="43" t="s">
        <v>89</v>
      </c>
      <c r="E33" s="44">
        <v>40035</v>
      </c>
      <c r="F33" s="45" t="s">
        <v>77</v>
      </c>
      <c r="G33" s="37" t="s">
        <v>64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Z33" s="16">
        <v>11</v>
      </c>
      <c r="AA33" s="16">
        <f t="shared" si="0"/>
        <v>0</v>
      </c>
      <c r="AB33" s="16"/>
      <c r="AC33" s="13"/>
      <c r="AD33" s="13"/>
    </row>
    <row r="34" spans="1:30" s="3" customFormat="1" ht="20" customHeight="1">
      <c r="A34" s="39">
        <v>12</v>
      </c>
      <c r="B34" s="5">
        <v>30</v>
      </c>
      <c r="C34" s="36" t="s">
        <v>90</v>
      </c>
      <c r="D34" s="41" t="s">
        <v>91</v>
      </c>
      <c r="E34" s="42">
        <v>40288</v>
      </c>
      <c r="F34" s="45" t="s">
        <v>87</v>
      </c>
      <c r="G34" s="37" t="s">
        <v>63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Z34" s="16">
        <v>12</v>
      </c>
      <c r="AA34" s="16">
        <f t="shared" si="0"/>
        <v>0</v>
      </c>
      <c r="AB34" s="16"/>
      <c r="AC34" s="13"/>
      <c r="AD34" s="13"/>
    </row>
    <row r="35" spans="1:30" s="3" customFormat="1" ht="20" customHeight="1">
      <c r="A35" s="39">
        <v>13</v>
      </c>
      <c r="B35" s="5">
        <v>21</v>
      </c>
      <c r="C35" s="47"/>
      <c r="D35" s="41" t="s">
        <v>92</v>
      </c>
      <c r="E35" s="42">
        <v>40007</v>
      </c>
      <c r="F35" s="40">
        <v>3</v>
      </c>
      <c r="G35" s="37" t="s">
        <v>63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Z35" s="16">
        <v>13</v>
      </c>
      <c r="AA35" s="16">
        <f t="shared" si="0"/>
        <v>0</v>
      </c>
      <c r="AB35" s="16"/>
      <c r="AC35" s="13"/>
      <c r="AD35" s="13"/>
    </row>
    <row r="36" spans="1:30" ht="8.25" customHeight="1"/>
    <row r="37" spans="1:30" ht="15">
      <c r="A37" s="56" t="s">
        <v>3</v>
      </c>
      <c r="B37" s="56"/>
      <c r="C37" s="56"/>
      <c r="D37" s="56"/>
      <c r="E37" s="17"/>
      <c r="F37" s="17"/>
      <c r="G37" s="56" t="s">
        <v>4</v>
      </c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</row>
    <row r="38" spans="1:30" s="6" customFormat="1" ht="12">
      <c r="A38" s="6" t="s">
        <v>43</v>
      </c>
      <c r="B38" s="19"/>
      <c r="C38" s="27"/>
      <c r="D38" s="19"/>
      <c r="E38" s="28"/>
      <c r="F38" s="19"/>
      <c r="G38" s="29" t="s">
        <v>32</v>
      </c>
      <c r="H38" s="22">
        <v>5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AB38" s="30"/>
      <c r="AC38" s="31" t="s">
        <v>30</v>
      </c>
      <c r="AD38" s="22">
        <f>COUNTIF(F$21:F146,"ЗМС")</f>
        <v>0</v>
      </c>
    </row>
    <row r="39" spans="1:30" s="6" customFormat="1" ht="12">
      <c r="A39" s="6" t="s">
        <v>44</v>
      </c>
      <c r="B39" s="19"/>
      <c r="C39" s="32"/>
      <c r="D39" s="19"/>
      <c r="E39" s="28"/>
      <c r="F39" s="19"/>
      <c r="G39" s="29" t="s">
        <v>25</v>
      </c>
      <c r="H39" s="22">
        <v>13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AB39" s="30"/>
      <c r="AC39" s="31" t="s">
        <v>18</v>
      </c>
      <c r="AD39" s="22">
        <f>COUNTIF(F$20:F145,"МСМК")</f>
        <v>0</v>
      </c>
    </row>
    <row r="40" spans="1:30" s="6" customFormat="1" ht="12">
      <c r="A40" s="6" t="s">
        <v>45</v>
      </c>
      <c r="B40" s="19"/>
      <c r="C40" s="19"/>
      <c r="D40" s="19"/>
      <c r="E40" s="28"/>
      <c r="F40" s="19"/>
      <c r="G40" s="29" t="s">
        <v>26</v>
      </c>
      <c r="H40" s="22">
        <v>13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AB40" s="30"/>
      <c r="AC40" s="31" t="s">
        <v>20</v>
      </c>
      <c r="AD40" s="22">
        <f>COUNTIF(F$20:F35,"МС")</f>
        <v>0</v>
      </c>
    </row>
    <row r="41" spans="1:30" s="6" customFormat="1" ht="12">
      <c r="A41" s="6" t="s">
        <v>46</v>
      </c>
      <c r="B41" s="19"/>
      <c r="C41" s="19"/>
      <c r="D41" s="19"/>
      <c r="E41" s="28"/>
      <c r="F41" s="19"/>
      <c r="G41" s="29" t="s">
        <v>27</v>
      </c>
      <c r="H41" s="22">
        <v>13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AB41" s="30"/>
      <c r="AC41" s="31" t="s">
        <v>31</v>
      </c>
      <c r="AD41" s="22">
        <f>COUNTIF(F$19:F35,"КМС")</f>
        <v>4</v>
      </c>
    </row>
    <row r="42" spans="1:30" s="6" customFormat="1" ht="12">
      <c r="C42" s="19"/>
      <c r="D42" s="19"/>
      <c r="E42" s="28"/>
      <c r="F42" s="19"/>
      <c r="G42" s="29" t="s">
        <v>28</v>
      </c>
      <c r="H42" s="22">
        <v>0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AB42" s="30"/>
      <c r="AC42" s="31" t="s">
        <v>36</v>
      </c>
      <c r="AD42" s="22">
        <f>COUNTIF(F$19:F35,"1")</f>
        <v>1</v>
      </c>
    </row>
    <row r="43" spans="1:30" s="6" customFormat="1" ht="12">
      <c r="C43" s="19"/>
      <c r="D43" s="19"/>
      <c r="E43" s="28"/>
      <c r="F43" s="19"/>
      <c r="G43" s="31" t="s">
        <v>49</v>
      </c>
      <c r="H43" s="22">
        <f>COUNTIF(A28:A35,"ЛИМ")</f>
        <v>0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AB43" s="30"/>
      <c r="AC43" s="31" t="s">
        <v>47</v>
      </c>
      <c r="AD43" s="22">
        <f>COUNTIF(F$19:F35,"2")</f>
        <v>5</v>
      </c>
    </row>
    <row r="44" spans="1:30" s="6" customFormat="1" ht="12">
      <c r="A44" s="19"/>
      <c r="B44" s="19"/>
      <c r="C44" s="19"/>
      <c r="D44" s="19"/>
      <c r="E44" s="28"/>
      <c r="F44" s="19"/>
      <c r="G44" s="29" t="s">
        <v>33</v>
      </c>
      <c r="H44" s="22">
        <f>COUNTIF(A28:A35,"ДСКВ")</f>
        <v>0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AB44" s="30"/>
      <c r="AC44" s="31" t="s">
        <v>48</v>
      </c>
      <c r="AD44" s="22">
        <f>COUNTIF(F$21:F35,"3")</f>
        <v>3</v>
      </c>
    </row>
    <row r="45" spans="1:30" s="6" customFormat="1" ht="12">
      <c r="A45" s="19"/>
      <c r="B45" s="19"/>
      <c r="C45" s="19"/>
      <c r="D45" s="19"/>
      <c r="E45" s="28"/>
      <c r="F45" s="19"/>
      <c r="G45" s="29" t="s">
        <v>29</v>
      </c>
      <c r="H45" s="22">
        <v>0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AB45" s="30"/>
      <c r="AC45" s="31"/>
      <c r="AD45" s="33"/>
    </row>
    <row r="46" spans="1:30" ht="4.5" customHeight="1"/>
    <row r="47" spans="1:30">
      <c r="A47" s="57" t="str">
        <f>A16</f>
        <v>ТЕХНИЧЕСКИЙ ДЕЛЕГАТ ФВСР:</v>
      </c>
      <c r="B47" s="57"/>
      <c r="C47" s="57"/>
      <c r="D47" s="57"/>
      <c r="E47" s="34"/>
      <c r="F47" s="57" t="str">
        <f>A17</f>
        <v>ГЛАВНЫЙ СУДЬЯ:</v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>A18</f>
        <v>ГЛАВНЫЙ СЕКРЕТАРЬ:</v>
      </c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 t="str">
        <f>A19</f>
        <v>СУДЬЯ НА ФИНИШЕ:</v>
      </c>
      <c r="AB47" s="57"/>
      <c r="AC47" s="57"/>
      <c r="AD47" s="57"/>
    </row>
    <row r="48" spans="1:30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1:30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1:30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4"/>
      <c r="AA50" s="58"/>
      <c r="AB50" s="58"/>
      <c r="AC50" s="58"/>
      <c r="AD50" s="58"/>
    </row>
    <row r="51" spans="1:30">
      <c r="A51" s="4"/>
      <c r="D51" s="4"/>
      <c r="E51" s="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>
      <c r="A52" s="4"/>
      <c r="D52" s="4"/>
      <c r="E52" s="7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>
      <c r="A53" s="58">
        <f>G16</f>
        <v>0</v>
      </c>
      <c r="B53" s="58"/>
      <c r="C53" s="58"/>
      <c r="D53" s="58"/>
      <c r="E53" s="58"/>
      <c r="F53" s="58" t="s">
        <v>39</v>
      </c>
      <c r="G53" s="58"/>
      <c r="H53" s="58"/>
      <c r="I53" s="58"/>
      <c r="J53" s="58"/>
      <c r="K53" s="58"/>
      <c r="L53" s="58"/>
      <c r="M53" s="58"/>
      <c r="N53" s="58"/>
      <c r="O53" s="58"/>
      <c r="P53" s="58" t="str">
        <f>G18</f>
        <v>ДОБРОСОЦКАЯ Т.В. (1 кат., г. ВОРОНЕЖ)</v>
      </c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 t="str">
        <f>G19</f>
        <v>ГОНЧАРОВА С. И. (1 кат., г. ВОРОНЕЖ)</v>
      </c>
      <c r="AB53" s="58"/>
      <c r="AC53" s="58"/>
      <c r="AD53" s="58"/>
    </row>
  </sheetData>
  <sortState xmlns:xlrd2="http://schemas.microsoft.com/office/spreadsheetml/2017/richdata2" ref="B23:AA32">
    <sortCondition descending="1" ref="AA23:AA32"/>
  </sortState>
  <mergeCells count="41">
    <mergeCell ref="A12:AD12"/>
    <mergeCell ref="B21:B22"/>
    <mergeCell ref="C21:C22"/>
    <mergeCell ref="A8:AD8"/>
    <mergeCell ref="H21:Y21"/>
    <mergeCell ref="Z21:Z22"/>
    <mergeCell ref="AA21:AA22"/>
    <mergeCell ref="AC21:AC22"/>
    <mergeCell ref="AD21:AD22"/>
    <mergeCell ref="A10:AD10"/>
    <mergeCell ref="A11:AD11"/>
    <mergeCell ref="H16:AD16"/>
    <mergeCell ref="A53:E53"/>
    <mergeCell ref="AA53:AD53"/>
    <mergeCell ref="A50:E50"/>
    <mergeCell ref="F50:Y50"/>
    <mergeCell ref="AA50:AD50"/>
    <mergeCell ref="F53:O53"/>
    <mergeCell ref="P53:Z53"/>
    <mergeCell ref="AA47:AD47"/>
    <mergeCell ref="A37:D37"/>
    <mergeCell ref="A47:D47"/>
    <mergeCell ref="F47:O47"/>
    <mergeCell ref="P47:Z47"/>
    <mergeCell ref="G37:AD37"/>
    <mergeCell ref="A1:AD1"/>
    <mergeCell ref="A2:AD2"/>
    <mergeCell ref="A3:AD3"/>
    <mergeCell ref="A4:AD4"/>
    <mergeCell ref="AB21:AB22"/>
    <mergeCell ref="A6:AD6"/>
    <mergeCell ref="A7:AD7"/>
    <mergeCell ref="A9:AD9"/>
    <mergeCell ref="D21:D22"/>
    <mergeCell ref="E21:E22"/>
    <mergeCell ref="F21:F22"/>
    <mergeCell ref="G21:G22"/>
    <mergeCell ref="A15:G15"/>
    <mergeCell ref="H15:AD15"/>
    <mergeCell ref="A21:A22"/>
    <mergeCell ref="A5:AD5"/>
  </mergeCells>
  <conditionalFormatting sqref="A53:XFD53">
    <cfRule type="cellIs" dxfId="2" priority="3" operator="equal">
      <formula>0</formula>
    </cfRule>
  </conditionalFormatting>
  <conditionalFormatting sqref="G38:G42 Z1:Z14 Z19:Z22 Z46 G44:G45 Z48:Z52 Z54:Z1048576 Z36">
    <cfRule type="duplicateValues" dxfId="1" priority="6"/>
  </conditionalFormatting>
  <conditionalFormatting sqref="Z23:Z35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54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 User</cp:lastModifiedBy>
  <cp:lastPrinted>2021-05-18T13:50:02Z</cp:lastPrinted>
  <dcterms:created xsi:type="dcterms:W3CDTF">1996-10-08T23:32:33Z</dcterms:created>
  <dcterms:modified xsi:type="dcterms:W3CDTF">2024-06-03T10:23:06Z</dcterms:modified>
</cp:coreProperties>
</file>