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шоссе ЕКП 2021\"/>
    </mc:Choice>
  </mc:AlternateContent>
  <bookViews>
    <workbookView xWindow="0" yWindow="0" windowWidth="20490" windowHeight="7755" tabRatio="789"/>
  </bookViews>
  <sheets>
    <sheet name="группа дев" sheetId="98" r:id="rId1"/>
  </sheets>
  <definedNames>
    <definedName name="_xlnm.Print_Titles" localSheetId="0">'группа дев'!$21:$22</definedName>
    <definedName name="_xlnm.Print_Area" localSheetId="0">'группа дев'!$A$1:$L$57</definedName>
  </definedNames>
  <calcPr calcId="152511"/>
</workbook>
</file>

<file path=xl/calcChain.xml><?xml version="1.0" encoding="utf-8"?>
<calcChain xmlns="http://schemas.openxmlformats.org/spreadsheetml/2006/main">
  <c r="L48" i="98" l="1"/>
  <c r="L49" i="98"/>
  <c r="L47" i="98"/>
  <c r="L44" i="98"/>
  <c r="L43" i="98"/>
  <c r="I49" i="98"/>
  <c r="I48" i="98"/>
  <c r="I45" i="98" s="1"/>
  <c r="I44" i="98" s="1"/>
  <c r="I47" i="98"/>
  <c r="L46" i="98"/>
  <c r="I46" i="98"/>
  <c r="L45" i="98"/>
  <c r="I26" i="98" l="1"/>
  <c r="I27" i="98"/>
  <c r="I28" i="98"/>
  <c r="I29" i="98"/>
  <c r="I30" i="98"/>
  <c r="I31" i="98"/>
  <c r="I32" i="98"/>
  <c r="I33" i="98"/>
  <c r="I34" i="98"/>
  <c r="I25" i="98"/>
  <c r="I24" i="98"/>
</calcChain>
</file>

<file path=xl/sharedStrings.xml><?xml version="1.0" encoding="utf-8"?>
<sst xmlns="http://schemas.openxmlformats.org/spreadsheetml/2006/main" count="127" uniqueCount="88">
  <si>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</si>
  <si>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</si>
  <si>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</si>
  <si>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</si>
  <si>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</si>
  <si>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</si>
  <si>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</si>
  <si>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</si>
  <si>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</si>
  <si>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</si>
  <si>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</si>
  <si>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</si>
  <si>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</si>
  <si>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</si>
  <si>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</si>
  <si>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</si>
  <si>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ВСЕРОССИЙСКИЕ СОРЕВНОВАНИЯ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</si>
  <si>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</si>
  <si>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</si>
  <si>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</si>
  <si>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</si>
  <si>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</si>
  <si>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КОД UCI</t>
  </si>
  <si>
    <t>ИТОГОВЫЙ ПРОТОКОЛ</t>
  </si>
  <si>
    <t>НФ</t>
  </si>
  <si>
    <t>НС</t>
  </si>
  <si>
    <t>СКОРОСТЬ км/ч</t>
  </si>
  <si>
    <t>Санкт-Петербург</t>
  </si>
  <si>
    <t>ВЫПОЛНЕНИЕ НТУ ЕВСК</t>
  </si>
  <si>
    <t>ОТСТАВАНИЕ</t>
  </si>
  <si>
    <t>Комитет по спорту Псковской области</t>
  </si>
  <si>
    <t>Федерация велосипедного спорта Псковской области</t>
  </si>
  <si>
    <t xml:space="preserve">КАРПЕНКОВ Ю.П. (ВК, г. Великие Луки) </t>
  </si>
  <si>
    <t xml:space="preserve">ИВАНОВА М.А. (ВК, г. Великие Луки) </t>
  </si>
  <si>
    <t>Девушки 15-16 лет</t>
  </si>
  <si>
    <t xml:space="preserve">БАБАЕВ С.А. (ВК, г. Великие Луки) </t>
  </si>
  <si>
    <t>КМС</t>
  </si>
  <si>
    <r>
      <rPr>
        <b/>
        <sz val="11"/>
        <rFont val="Times New Roman"/>
        <family val="1"/>
        <charset val="204"/>
      </rPr>
      <t>ОКОНЧАНИЕ ГОНКИ:</t>
    </r>
    <r>
      <rPr>
        <sz val="11"/>
        <rFont val="Times New Roman"/>
        <family val="1"/>
        <charset val="204"/>
      </rPr>
      <t xml:space="preserve">  12ч 55м</t>
    </r>
  </si>
  <si>
    <t>Псковская область</t>
  </si>
  <si>
    <t>Московская область</t>
  </si>
  <si>
    <t>ДАТА РОЖД.</t>
  </si>
  <si>
    <t>Рыбина Светлана</t>
  </si>
  <si>
    <t>Веселова Екатерина</t>
  </si>
  <si>
    <t>Слесарева Анастасия</t>
  </si>
  <si>
    <t>Пахомова Анастасия</t>
  </si>
  <si>
    <t>Удянская Александра</t>
  </si>
  <si>
    <t>Лосева Алина</t>
  </si>
  <si>
    <t>Любимкина Виктория</t>
  </si>
  <si>
    <t>Давыдовская Ольга</t>
  </si>
  <si>
    <t>Розанова Анастасия</t>
  </si>
  <si>
    <t>Корякова Дарья</t>
  </si>
  <si>
    <t>Осипова Виктория</t>
  </si>
  <si>
    <t>Корякова Елена</t>
  </si>
  <si>
    <t>Иванова Виктория</t>
  </si>
  <si>
    <t>Богданова Елизавета</t>
  </si>
  <si>
    <t>Федорова Екатерина</t>
  </si>
  <si>
    <t>Тимофеева Варвара</t>
  </si>
  <si>
    <r>
      <t>МЕСТО ПРОВЕДЕНИЯ:</t>
    </r>
    <r>
      <rPr>
        <sz val="11"/>
        <rFont val="Times New Roman"/>
        <family val="1"/>
        <charset val="204"/>
      </rPr>
      <t xml:space="preserve"> г. Великие Луки</t>
    </r>
  </si>
  <si>
    <r>
      <rPr>
        <b/>
        <sz val="11"/>
        <rFont val="Times New Roman"/>
        <family val="1"/>
        <charset val="204"/>
      </rPr>
      <t>НАЧАЛО ГОНКИ:</t>
    </r>
    <r>
      <rPr>
        <sz val="11"/>
        <rFont val="Times New Roman"/>
        <family val="1"/>
        <charset val="204"/>
      </rPr>
      <t xml:space="preserve"> 11ч 40м </t>
    </r>
  </si>
  <si>
    <t>Желонкина Софья</t>
  </si>
  <si>
    <t>5 км/8</t>
  </si>
  <si>
    <t>шоссе - групповая гонка</t>
  </si>
  <si>
    <t>№ ЕКП 2021: 32534</t>
  </si>
  <si>
    <t>1 СР</t>
  </si>
  <si>
    <t>2 СР</t>
  </si>
  <si>
    <t>3 СР</t>
  </si>
  <si>
    <t>Москва</t>
  </si>
  <si>
    <t>Субъектов РФ</t>
  </si>
  <si>
    <t>ЗМС</t>
  </si>
  <si>
    <t>Заявлено</t>
  </si>
  <si>
    <t>МСМК</t>
  </si>
  <si>
    <t>Стартовало</t>
  </si>
  <si>
    <t>МС</t>
  </si>
  <si>
    <t>Финишировало</t>
  </si>
  <si>
    <t>Н. финишировало</t>
  </si>
  <si>
    <t>Дисквалифицировано</t>
  </si>
  <si>
    <t>Н. стартовало</t>
  </si>
  <si>
    <t>Осадки: без осадков</t>
  </si>
  <si>
    <t>Ветер:</t>
  </si>
  <si>
    <r>
      <t>ДАТА ПРОВЕДЕНИЯ:</t>
    </r>
    <r>
      <rPr>
        <sz val="11"/>
        <rFont val="Times New Roman"/>
        <family val="1"/>
        <charset val="204"/>
      </rPr>
      <t xml:space="preserve"> 29 мая 2021 года</t>
    </r>
  </si>
  <si>
    <t>НАЗВАНИЕ ТРАССЫ / РЕГ. НОМЕР:</t>
  </si>
  <si>
    <t>МАКСИМАЛЬНЫЙ ПЕРЕПАД (HD):</t>
  </si>
  <si>
    <t>СУММА ПЕРЕПАДОВ (ТС):</t>
  </si>
  <si>
    <t>ДЛИНА КРУГА/КРУГОВ:</t>
  </si>
  <si>
    <t>№ ВРВС: 0080601611Я</t>
  </si>
  <si>
    <t>Температура: +14+ 15</t>
  </si>
  <si>
    <t>Влажность: 68%</t>
  </si>
  <si>
    <t>1 сп.юн.р.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</si>
</sst>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yyyy"/>
    <numFmt numFmtId="165" formatCode="0.000"/>
    <numFmt numFmtId="166" formatCode="hh:mm:ss.0"/>
    <numFmt numFmtId="167" formatCode="dd/mm/yyyy"/>
    <numFmt numFmtId="168" formatCode="hh:mm:ss"/>
  </numFmts>
  <fonts count="24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rgb="FF2B2E3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30">
    <xf numFmtId="0" fontId="0" fillId="0" borderId="0" xfId="0"/>
    <xf numFmtId="49" fontId="6" fillId="0" borderId="4" xfId="0" applyNumberFormat="1" applyFont="1" applyBorder="1" applyAlignment="1">
      <alignment horizontal="left" vertical="center"/>
    </xf>
    <xf numFmtId="0" fontId="6" fillId="0" borderId="16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9" fillId="0" borderId="2" xfId="0" applyFont="1" applyBorder="1"/>
    <xf numFmtId="0" fontId="10" fillId="0" borderId="2" xfId="0" applyFont="1" applyBorder="1" applyAlignment="1">
      <alignment vertical="center"/>
    </xf>
    <xf numFmtId="0" fontId="15" fillId="0" borderId="2" xfId="0" applyFont="1" applyBorder="1" applyAlignment="1">
      <alignment horizontal="right" vertical="center"/>
    </xf>
    <xf numFmtId="0" fontId="15" fillId="0" borderId="13" xfId="0" applyFont="1" applyBorder="1" applyAlignment="1">
      <alignment horizontal="right" vertical="center"/>
    </xf>
    <xf numFmtId="0" fontId="14" fillId="0" borderId="14" xfId="0" applyFont="1" applyFill="1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5" fillId="0" borderId="3" xfId="0" applyFont="1" applyBorder="1" applyAlignment="1">
      <alignment horizontal="right" vertical="center"/>
    </xf>
    <xf numFmtId="0" fontId="14" fillId="0" borderId="16" xfId="0" applyFont="1" applyFill="1" applyBorder="1" applyAlignment="1">
      <alignment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10" fillId="0" borderId="5" xfId="0" applyFont="1" applyFill="1" applyBorder="1" applyAlignment="1">
      <alignment horizontal="right" vertical="center"/>
    </xf>
    <xf numFmtId="0" fontId="14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49" fontId="10" fillId="0" borderId="17" xfId="0" applyNumberFormat="1" applyFont="1" applyFill="1" applyBorder="1" applyAlignment="1">
      <alignment horizontal="right" vertical="center"/>
    </xf>
    <xf numFmtId="0" fontId="10" fillId="0" borderId="5" xfId="0" applyFont="1" applyBorder="1" applyAlignment="1">
      <alignment horizontal="right" vertical="center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10" fillId="0" borderId="6" xfId="0" applyFont="1" applyFill="1" applyBorder="1" applyAlignment="1">
      <alignment horizontal="right" vertical="center"/>
    </xf>
    <xf numFmtId="0" fontId="9" fillId="0" borderId="32" xfId="0" applyFont="1" applyBorder="1" applyAlignment="1">
      <alignment vertical="center"/>
    </xf>
    <xf numFmtId="0" fontId="9" fillId="0" borderId="31" xfId="0" applyFont="1" applyBorder="1" applyAlignment="1">
      <alignment horizontal="center" vertical="center"/>
    </xf>
    <xf numFmtId="0" fontId="9" fillId="0" borderId="31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165" fontId="16" fillId="0" borderId="1" xfId="0" applyNumberFormat="1" applyFont="1" applyBorder="1" applyAlignment="1">
      <alignment horizontal="center" vertical="center"/>
    </xf>
    <xf numFmtId="165" fontId="16" fillId="0" borderId="22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/>
    </xf>
    <xf numFmtId="0" fontId="9" fillId="0" borderId="8" xfId="0" applyFont="1" applyBorder="1" applyAlignment="1">
      <alignment horizontal="justify"/>
    </xf>
    <xf numFmtId="0" fontId="18" fillId="0" borderId="8" xfId="8" applyFont="1" applyFill="1" applyBorder="1" applyAlignment="1">
      <alignment vertical="center" wrapText="1"/>
    </xf>
    <xf numFmtId="0" fontId="16" fillId="0" borderId="8" xfId="0" applyNumberFormat="1" applyFont="1" applyFill="1" applyBorder="1" applyAlignment="1">
      <alignment horizontal="center" vertical="center" wrapText="1"/>
    </xf>
    <xf numFmtId="164" fontId="16" fillId="0" borderId="8" xfId="0" applyNumberFormat="1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vertical="center" wrapText="1"/>
    </xf>
    <xf numFmtId="0" fontId="10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6" fillId="0" borderId="1" xfId="0" applyNumberFormat="1" applyFont="1" applyFill="1" applyBorder="1" applyAlignment="1" applyProtection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2" xfId="0" applyFont="1" applyBorder="1" applyAlignment="1">
      <alignment horizontal="left" vertical="center"/>
    </xf>
    <xf numFmtId="164" fontId="16" fillId="0" borderId="22" xfId="0" applyNumberFormat="1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166" fontId="16" fillId="0" borderId="22" xfId="0" applyNumberFormat="1" applyFont="1" applyBorder="1" applyAlignment="1">
      <alignment horizontal="center" vertical="center"/>
    </xf>
    <xf numFmtId="47" fontId="16" fillId="0" borderId="22" xfId="0" applyNumberFormat="1" applyFont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49" fontId="10" fillId="0" borderId="0" xfId="0" applyNumberFormat="1" applyFont="1" applyBorder="1" applyAlignment="1">
      <alignment vertical="center"/>
    </xf>
    <xf numFmtId="0" fontId="19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22" fillId="0" borderId="0" xfId="0" applyFont="1" applyBorder="1" applyAlignment="1">
      <alignment vertical="center"/>
    </xf>
    <xf numFmtId="0" fontId="16" fillId="0" borderId="1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right" vertical="center"/>
    </xf>
    <xf numFmtId="49" fontId="6" fillId="0" borderId="4" xfId="0" applyNumberFormat="1" applyFont="1" applyBorder="1" applyAlignment="1">
      <alignment vertical="center"/>
    </xf>
    <xf numFmtId="0" fontId="6" fillId="0" borderId="17" xfId="0" applyNumberFormat="1" applyFont="1" applyBorder="1" applyAlignment="1">
      <alignment horizontal="left" vertical="center"/>
    </xf>
    <xf numFmtId="0" fontId="5" fillId="0" borderId="16" xfId="0" applyFont="1" applyBorder="1" applyAlignment="1">
      <alignment vertical="center"/>
    </xf>
    <xf numFmtId="2" fontId="5" fillId="0" borderId="4" xfId="0" applyNumberFormat="1" applyFont="1" applyBorder="1" applyAlignment="1">
      <alignment vertical="center"/>
    </xf>
    <xf numFmtId="0" fontId="5" fillId="0" borderId="17" xfId="0" applyFont="1" applyBorder="1" applyAlignment="1">
      <alignment horizontal="left" vertical="center"/>
    </xf>
    <xf numFmtId="0" fontId="5" fillId="0" borderId="17" xfId="0" applyNumberFormat="1" applyFont="1" applyBorder="1" applyAlignment="1">
      <alignment horizontal="left" vertical="center"/>
    </xf>
    <xf numFmtId="0" fontId="14" fillId="2" borderId="27" xfId="0" applyFont="1" applyFill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167" fontId="19" fillId="0" borderId="1" xfId="0" applyNumberFormat="1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/>
    </xf>
    <xf numFmtId="0" fontId="23" fillId="0" borderId="11" xfId="0" applyFont="1" applyBorder="1" applyAlignment="1">
      <alignment horizontal="right"/>
    </xf>
    <xf numFmtId="0" fontId="10" fillId="0" borderId="2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168" fontId="16" fillId="0" borderId="1" xfId="0" applyNumberFormat="1" applyFont="1" applyBorder="1" applyAlignment="1">
      <alignment horizontal="center" vertical="center"/>
    </xf>
    <xf numFmtId="0" fontId="16" fillId="0" borderId="39" xfId="0" applyNumberFormat="1" applyFont="1" applyFill="1" applyBorder="1" applyAlignment="1" applyProtection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22" fillId="2" borderId="24" xfId="0" applyFont="1" applyFill="1" applyBorder="1" applyAlignment="1">
      <alignment horizontal="center" vertical="center"/>
    </xf>
    <xf numFmtId="0" fontId="22" fillId="2" borderId="34" xfId="0" applyFont="1" applyFill="1" applyBorder="1" applyAlignment="1">
      <alignment horizontal="center" vertical="center"/>
    </xf>
    <xf numFmtId="0" fontId="22" fillId="2" borderId="25" xfId="3" applyFont="1" applyFill="1" applyBorder="1" applyAlignment="1">
      <alignment horizontal="center" vertical="center" wrapText="1"/>
    </xf>
    <xf numFmtId="0" fontId="22" fillId="2" borderId="35" xfId="3" applyFont="1" applyFill="1" applyBorder="1" applyAlignment="1">
      <alignment horizontal="center" vertical="center" wrapText="1"/>
    </xf>
    <xf numFmtId="0" fontId="22" fillId="2" borderId="28" xfId="0" applyFont="1" applyFill="1" applyBorder="1" applyAlignment="1">
      <alignment horizontal="center" vertical="center" wrapText="1"/>
    </xf>
    <xf numFmtId="0" fontId="22" fillId="2" borderId="37" xfId="0" applyFont="1" applyFill="1" applyBorder="1" applyAlignment="1">
      <alignment horizontal="center" vertical="center" wrapText="1"/>
    </xf>
    <xf numFmtId="0" fontId="22" fillId="2" borderId="26" xfId="3" applyFont="1" applyFill="1" applyBorder="1" applyAlignment="1">
      <alignment horizontal="center" vertical="center" wrapText="1"/>
    </xf>
    <xf numFmtId="0" fontId="22" fillId="2" borderId="36" xfId="3" applyFont="1" applyFill="1" applyBorder="1" applyAlignment="1">
      <alignment horizontal="center" vertical="center" wrapText="1"/>
    </xf>
    <xf numFmtId="0" fontId="22" fillId="2" borderId="25" xfId="0" applyFont="1" applyFill="1" applyBorder="1" applyAlignment="1">
      <alignment horizontal="center" vertical="center" wrapText="1"/>
    </xf>
    <xf numFmtId="0" fontId="22" fillId="2" borderId="35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4" fillId="2" borderId="29" xfId="0" applyFont="1" applyFill="1" applyBorder="1" applyAlignment="1">
      <alignment horizontal="center" vertical="center"/>
    </xf>
    <xf numFmtId="0" fontId="14" fillId="2" borderId="27" xfId="0" applyFont="1" applyFill="1" applyBorder="1" applyAlignment="1">
      <alignment horizontal="center" vertical="center"/>
    </xf>
    <xf numFmtId="0" fontId="14" fillId="2" borderId="30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</cellXfs>
  <cellStyles count="9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_1" xfId="8"/>
    <cellStyle name="Обычный_Стартовый протокол Смирнов_20101106_Results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379493</xdr:colOff>
      <xdr:row>0</xdr:row>
      <xdr:rowOff>42336</xdr:rowOff>
    </xdr:from>
    <xdr:to>
      <xdr:col>3</xdr:col>
      <xdr:colOff>285750</xdr:colOff>
      <xdr:row>3</xdr:row>
      <xdr:rowOff>173465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0826" y="42336"/>
          <a:ext cx="975174" cy="78729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2</xdr:col>
      <xdr:colOff>243417</xdr:colOff>
      <xdr:row>3</xdr:row>
      <xdr:rowOff>137234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174750" cy="793400"/>
        </a:xfrm>
        <a:prstGeom prst="rect">
          <a:avLst/>
        </a:prstGeom>
      </xdr:spPr>
    </xdr:pic>
    <xdr:clientData/>
  </xdr:twoCellAnchor>
  <xdr:twoCellAnchor editAs="oneCell">
    <xdr:from>
      <xdr:col>9</xdr:col>
      <xdr:colOff>417823</xdr:colOff>
      <xdr:row>0</xdr:row>
      <xdr:rowOff>0</xdr:rowOff>
    </xdr:from>
    <xdr:to>
      <xdr:col>10</xdr:col>
      <xdr:colOff>708086</xdr:colOff>
      <xdr:row>3</xdr:row>
      <xdr:rowOff>229243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0740" y="0"/>
          <a:ext cx="988763" cy="885410"/>
        </a:xfrm>
        <a:prstGeom prst="rect">
          <a:avLst/>
        </a:prstGeom>
      </xdr:spPr>
    </xdr:pic>
    <xdr:clientData/>
  </xdr:twoCellAnchor>
  <xdr:twoCellAnchor editAs="oneCell">
    <xdr:from>
      <xdr:col>10</xdr:col>
      <xdr:colOff>878417</xdr:colOff>
      <xdr:row>0</xdr:row>
      <xdr:rowOff>42334</xdr:rowOff>
    </xdr:from>
    <xdr:to>
      <xdr:col>11</xdr:col>
      <xdr:colOff>882650</xdr:colOff>
      <xdr:row>3</xdr:row>
      <xdr:rowOff>33867</xdr:rowOff>
    </xdr:to>
    <xdr:pic>
      <xdr:nvPicPr>
        <xdr:cNvPr id="5" name="Picture 2" descr="C:\Users\PC\Downloads\imgonline-com-ua-Transparent-backgr-ngyU8xkvrRBe.pn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9834" y="42334"/>
          <a:ext cx="91440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S58"/>
  <sheetViews>
    <sheetView tabSelected="1" view="pageBreakPreview" topLeftCell="A29" zoomScale="90" zoomScaleNormal="100" zoomScaleSheetLayoutView="90" workbookViewId="0">
      <selection activeCell="F29" sqref="F29"/>
    </sheetView>
  </sheetViews>
  <sheetFormatPr defaultRowHeight="12.75" x14ac:dyDescent="0.2"/>
  <cols>
    <col min="1" max="1" width="7" style="4" customWidth="1"/>
    <col min="2" max="2" width="7" style="47" customWidth="1"/>
    <col min="3" max="3" width="16" style="47" customWidth="1"/>
    <col min="4" max="4" width="22" style="4" customWidth="1"/>
    <col min="5" max="5" width="11.140625" style="4" customWidth="1"/>
    <col min="6" max="6" width="8.85546875" style="4" customWidth="1"/>
    <col min="7" max="7" width="20" style="4" customWidth="1"/>
    <col min="8" max="8" width="20.5703125" style="4" customWidth="1"/>
    <col min="9" max="9" width="12.5703125" style="4" customWidth="1"/>
    <col min="10" max="10" width="10.42578125" style="4" customWidth="1"/>
    <col min="11" max="11" width="13.5703125" style="4" customWidth="1"/>
    <col min="12" max="12" width="14.7109375" style="4" customWidth="1"/>
    <col min="13" max="16384" width="9.140625" style="4"/>
  </cols>
  <sheetData>
    <row r="1" spans="1:12" ht="15.75" customHeight="1" x14ac:dyDescent="0.2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15.75" customHeight="1" x14ac:dyDescent="0.2">
      <c r="A2" s="91" t="s">
        <v>30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ht="20.25" x14ac:dyDescent="0.2">
      <c r="A3" s="91" t="s">
        <v>11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1:12" ht="20.25" x14ac:dyDescent="0.2">
      <c r="A4" s="91" t="s">
        <v>31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</row>
    <row r="5" spans="1:12" ht="5.2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s="6" customFormat="1" ht="27" x14ac:dyDescent="0.2">
      <c r="A6" s="92" t="s">
        <v>16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</row>
    <row r="7" spans="1:12" s="6" customFormat="1" ht="18" customHeight="1" x14ac:dyDescent="0.2">
      <c r="A7" s="90" t="s">
        <v>18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</row>
    <row r="8" spans="1:12" s="6" customFormat="1" ht="4.5" customHeight="1" thickBot="1" x14ac:dyDescent="0.25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</row>
    <row r="9" spans="1:12" ht="19.5" customHeight="1" thickTop="1" x14ac:dyDescent="0.2">
      <c r="A9" s="93" t="s">
        <v>23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5"/>
    </row>
    <row r="10" spans="1:12" ht="18" customHeight="1" x14ac:dyDescent="0.2">
      <c r="A10" s="96" t="s">
        <v>61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8"/>
    </row>
    <row r="11" spans="1:12" ht="19.5" customHeight="1" x14ac:dyDescent="0.2">
      <c r="A11" s="96" t="s">
        <v>34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8"/>
    </row>
    <row r="12" spans="1:12" ht="5.25" customHeight="1" x14ac:dyDescent="0.2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9"/>
    </row>
    <row r="13" spans="1:12" ht="15.75" x14ac:dyDescent="0.2">
      <c r="A13" s="10" t="s">
        <v>57</v>
      </c>
      <c r="B13" s="11"/>
      <c r="C13" s="11"/>
      <c r="D13" s="12"/>
      <c r="E13" s="13"/>
      <c r="F13" s="13"/>
      <c r="G13" s="83" t="s">
        <v>58</v>
      </c>
      <c r="H13" s="13"/>
      <c r="I13" s="13"/>
      <c r="J13" s="13"/>
      <c r="K13" s="14"/>
      <c r="L13" s="15" t="s">
        <v>84</v>
      </c>
    </row>
    <row r="14" spans="1:12" ht="15.75" x14ac:dyDescent="0.25">
      <c r="A14" s="16" t="s">
        <v>79</v>
      </c>
      <c r="B14" s="17"/>
      <c r="C14" s="17"/>
      <c r="D14" s="18"/>
      <c r="E14" s="18"/>
      <c r="F14" s="18"/>
      <c r="G14" s="84" t="s">
        <v>37</v>
      </c>
      <c r="H14" s="18"/>
      <c r="I14" s="18"/>
      <c r="J14" s="18"/>
      <c r="K14" s="19"/>
      <c r="L14" s="82" t="s">
        <v>62</v>
      </c>
    </row>
    <row r="15" spans="1:12" ht="14.25" x14ac:dyDescent="0.2">
      <c r="A15" s="99" t="s">
        <v>10</v>
      </c>
      <c r="B15" s="100"/>
      <c r="C15" s="100"/>
      <c r="D15" s="100"/>
      <c r="E15" s="100"/>
      <c r="F15" s="100"/>
      <c r="G15" s="101"/>
      <c r="H15" s="122" t="s">
        <v>1</v>
      </c>
      <c r="I15" s="100"/>
      <c r="J15" s="100"/>
      <c r="K15" s="100"/>
      <c r="L15" s="123"/>
    </row>
    <row r="16" spans="1:12" ht="15" x14ac:dyDescent="0.2">
      <c r="A16" s="20" t="s">
        <v>19</v>
      </c>
      <c r="B16" s="21"/>
      <c r="C16" s="21"/>
      <c r="D16" s="22"/>
      <c r="E16" s="23"/>
      <c r="F16" s="22"/>
      <c r="G16" s="24"/>
      <c r="H16" s="25" t="s">
        <v>80</v>
      </c>
      <c r="I16" s="26"/>
      <c r="J16" s="26"/>
      <c r="K16" s="26"/>
      <c r="L16" s="27"/>
    </row>
    <row r="17" spans="1:12" ht="15" x14ac:dyDescent="0.2">
      <c r="A17" s="20" t="s">
        <v>20</v>
      </c>
      <c r="B17" s="21"/>
      <c r="C17" s="21"/>
      <c r="D17" s="28"/>
      <c r="E17" s="23"/>
      <c r="F17" s="22"/>
      <c r="G17" s="24" t="s">
        <v>32</v>
      </c>
      <c r="H17" s="25" t="s">
        <v>81</v>
      </c>
      <c r="I17" s="26"/>
      <c r="J17" s="26"/>
      <c r="K17" s="26"/>
      <c r="L17" s="27"/>
    </row>
    <row r="18" spans="1:12" ht="15" x14ac:dyDescent="0.2">
      <c r="A18" s="20" t="s">
        <v>21</v>
      </c>
      <c r="B18" s="21"/>
      <c r="C18" s="21"/>
      <c r="D18" s="28"/>
      <c r="E18" s="23"/>
      <c r="F18" s="22"/>
      <c r="G18" s="24" t="s">
        <v>33</v>
      </c>
      <c r="H18" s="25" t="s">
        <v>82</v>
      </c>
      <c r="I18" s="26"/>
      <c r="J18" s="26"/>
      <c r="K18" s="26"/>
      <c r="L18" s="27"/>
    </row>
    <row r="19" spans="1:12" ht="15.75" thickBot="1" x14ac:dyDescent="0.25">
      <c r="A19" s="20" t="s">
        <v>17</v>
      </c>
      <c r="B19" s="29"/>
      <c r="C19" s="29"/>
      <c r="D19" s="30"/>
      <c r="E19" s="30"/>
      <c r="F19" s="30"/>
      <c r="G19" s="31" t="s">
        <v>35</v>
      </c>
      <c r="H19" s="25" t="s">
        <v>83</v>
      </c>
      <c r="I19" s="26"/>
      <c r="J19" s="26"/>
      <c r="K19" s="46">
        <v>40</v>
      </c>
      <c r="L19" s="27" t="s">
        <v>60</v>
      </c>
    </row>
    <row r="20" spans="1:12" ht="9.75" customHeight="1" thickTop="1" thickBot="1" x14ac:dyDescent="0.25">
      <c r="A20" s="32"/>
      <c r="B20" s="33"/>
      <c r="C20" s="33"/>
      <c r="D20" s="34"/>
      <c r="E20" s="34"/>
      <c r="F20" s="34"/>
      <c r="G20" s="34"/>
      <c r="H20" s="34"/>
      <c r="I20" s="34"/>
      <c r="J20" s="34"/>
      <c r="K20" s="34"/>
      <c r="L20" s="35"/>
    </row>
    <row r="21" spans="1:12" s="65" customFormat="1" ht="21" customHeight="1" thickTop="1" x14ac:dyDescent="0.2">
      <c r="A21" s="102" t="s">
        <v>7</v>
      </c>
      <c r="B21" s="104" t="s">
        <v>13</v>
      </c>
      <c r="C21" s="104" t="s">
        <v>22</v>
      </c>
      <c r="D21" s="104" t="s">
        <v>2</v>
      </c>
      <c r="E21" s="104" t="s">
        <v>40</v>
      </c>
      <c r="F21" s="104" t="s">
        <v>9</v>
      </c>
      <c r="G21" s="108" t="s">
        <v>14</v>
      </c>
      <c r="H21" s="108" t="s">
        <v>8</v>
      </c>
      <c r="I21" s="104" t="s">
        <v>29</v>
      </c>
      <c r="J21" s="104" t="s">
        <v>26</v>
      </c>
      <c r="K21" s="110" t="s">
        <v>28</v>
      </c>
      <c r="L21" s="106" t="s">
        <v>15</v>
      </c>
    </row>
    <row r="22" spans="1:12" s="65" customFormat="1" ht="13.5" customHeight="1" x14ac:dyDescent="0.2">
      <c r="A22" s="103"/>
      <c r="B22" s="105"/>
      <c r="C22" s="105"/>
      <c r="D22" s="105"/>
      <c r="E22" s="105"/>
      <c r="F22" s="105"/>
      <c r="G22" s="109"/>
      <c r="H22" s="109"/>
      <c r="I22" s="105"/>
      <c r="J22" s="105"/>
      <c r="K22" s="111"/>
      <c r="L22" s="107"/>
    </row>
    <row r="23" spans="1:12" s="36" customFormat="1" ht="26.25" customHeight="1" x14ac:dyDescent="0.2">
      <c r="A23" s="81">
        <v>1</v>
      </c>
      <c r="B23" s="63">
        <v>11</v>
      </c>
      <c r="C23" s="63">
        <v>10117452331</v>
      </c>
      <c r="D23" s="61" t="s">
        <v>43</v>
      </c>
      <c r="E23" s="80">
        <v>38720</v>
      </c>
      <c r="F23" s="63" t="s">
        <v>63</v>
      </c>
      <c r="G23" s="61" t="s">
        <v>38</v>
      </c>
      <c r="H23" s="85">
        <v>4.7152777777777773E-2</v>
      </c>
      <c r="I23" s="85"/>
      <c r="J23" s="37">
        <v>35.43</v>
      </c>
      <c r="K23" s="66" t="s">
        <v>36</v>
      </c>
      <c r="L23" s="86"/>
    </row>
    <row r="24" spans="1:12" s="36" customFormat="1" ht="26.25" customHeight="1" x14ac:dyDescent="0.2">
      <c r="A24" s="81">
        <v>2</v>
      </c>
      <c r="B24" s="63">
        <v>6</v>
      </c>
      <c r="C24" s="63">
        <v>10117450816</v>
      </c>
      <c r="D24" s="61" t="s">
        <v>42</v>
      </c>
      <c r="E24" s="80">
        <v>38899</v>
      </c>
      <c r="F24" s="63" t="s">
        <v>63</v>
      </c>
      <c r="G24" s="61" t="s">
        <v>38</v>
      </c>
      <c r="H24" s="85">
        <v>4.7152777777777773E-2</v>
      </c>
      <c r="I24" s="85">
        <f>H24-$H$23</f>
        <v>0</v>
      </c>
      <c r="J24" s="37">
        <v>35.43</v>
      </c>
      <c r="K24" s="66" t="s">
        <v>36</v>
      </c>
      <c r="L24" s="86"/>
    </row>
    <row r="25" spans="1:12" s="36" customFormat="1" ht="26.25" customHeight="1" x14ac:dyDescent="0.2">
      <c r="A25" s="81">
        <v>3</v>
      </c>
      <c r="B25" s="63">
        <v>1</v>
      </c>
      <c r="C25" s="63">
        <v>10111079330</v>
      </c>
      <c r="D25" s="61" t="s">
        <v>48</v>
      </c>
      <c r="E25" s="80">
        <v>38979</v>
      </c>
      <c r="F25" s="63" t="s">
        <v>63</v>
      </c>
      <c r="G25" s="61" t="s">
        <v>27</v>
      </c>
      <c r="H25" s="85">
        <v>4.7152777777777773E-2</v>
      </c>
      <c r="I25" s="85">
        <f>H25-$H$23</f>
        <v>0</v>
      </c>
      <c r="J25" s="37">
        <v>35.43</v>
      </c>
      <c r="K25" s="66" t="s">
        <v>36</v>
      </c>
      <c r="L25" s="86"/>
    </row>
    <row r="26" spans="1:12" s="36" customFormat="1" ht="26.25" customHeight="1" x14ac:dyDescent="0.2">
      <c r="A26" s="81">
        <v>4</v>
      </c>
      <c r="B26" s="63">
        <v>2</v>
      </c>
      <c r="C26" s="63">
        <v>10111058920</v>
      </c>
      <c r="D26" s="61" t="s">
        <v>59</v>
      </c>
      <c r="E26" s="80">
        <v>38947</v>
      </c>
      <c r="F26" s="63" t="s">
        <v>63</v>
      </c>
      <c r="G26" s="61" t="s">
        <v>27</v>
      </c>
      <c r="H26" s="85">
        <v>4.7152777777777773E-2</v>
      </c>
      <c r="I26" s="85">
        <f t="shared" ref="I26:I34" si="0">H26-$H$23</f>
        <v>0</v>
      </c>
      <c r="J26" s="37">
        <v>35.43</v>
      </c>
      <c r="K26" s="66" t="s">
        <v>36</v>
      </c>
      <c r="L26" s="86"/>
    </row>
    <row r="27" spans="1:12" ht="26.25" customHeight="1" x14ac:dyDescent="0.2">
      <c r="A27" s="81">
        <v>5</v>
      </c>
      <c r="B27" s="63">
        <v>8</v>
      </c>
      <c r="C27" s="63">
        <v>10115801513</v>
      </c>
      <c r="D27" s="61" t="s">
        <v>52</v>
      </c>
      <c r="E27" s="80">
        <v>38760</v>
      </c>
      <c r="F27" s="63" t="s">
        <v>63</v>
      </c>
      <c r="G27" s="61" t="s">
        <v>38</v>
      </c>
      <c r="H27" s="85">
        <v>4.7152777777777773E-2</v>
      </c>
      <c r="I27" s="85">
        <f t="shared" si="0"/>
        <v>0</v>
      </c>
      <c r="J27" s="37">
        <v>35.43</v>
      </c>
      <c r="K27" s="66" t="s">
        <v>36</v>
      </c>
      <c r="L27" s="86"/>
    </row>
    <row r="28" spans="1:12" s="36" customFormat="1" ht="26.25" customHeight="1" x14ac:dyDescent="0.2">
      <c r="A28" s="81">
        <v>6</v>
      </c>
      <c r="B28" s="62">
        <v>17</v>
      </c>
      <c r="C28" s="63">
        <v>10096561157</v>
      </c>
      <c r="D28" s="61" t="s">
        <v>41</v>
      </c>
      <c r="E28" s="80">
        <v>38946</v>
      </c>
      <c r="F28" s="63" t="s">
        <v>87</v>
      </c>
      <c r="G28" s="61" t="s">
        <v>66</v>
      </c>
      <c r="H28" s="85">
        <v>4.7152777777777773E-2</v>
      </c>
      <c r="I28" s="85">
        <f t="shared" si="0"/>
        <v>0</v>
      </c>
      <c r="J28" s="37">
        <v>35.43</v>
      </c>
      <c r="K28" s="48"/>
      <c r="L28" s="86"/>
    </row>
    <row r="29" spans="1:12" s="36" customFormat="1" ht="26.25" customHeight="1" x14ac:dyDescent="0.2">
      <c r="A29" s="81">
        <v>7</v>
      </c>
      <c r="B29" s="63">
        <v>4</v>
      </c>
      <c r="C29" s="63">
        <v>10111188252</v>
      </c>
      <c r="D29" s="61" t="s">
        <v>45</v>
      </c>
      <c r="E29" s="80">
        <v>38792</v>
      </c>
      <c r="F29" s="63" t="s">
        <v>63</v>
      </c>
      <c r="G29" s="64" t="s">
        <v>27</v>
      </c>
      <c r="H29" s="85">
        <v>4.7152777777777773E-2</v>
      </c>
      <c r="I29" s="85">
        <f t="shared" si="0"/>
        <v>0</v>
      </c>
      <c r="J29" s="37">
        <v>35.43</v>
      </c>
      <c r="K29" s="48"/>
      <c r="L29" s="86"/>
    </row>
    <row r="30" spans="1:12" s="36" customFormat="1" ht="26.25" customHeight="1" x14ac:dyDescent="0.2">
      <c r="A30" s="81">
        <v>8</v>
      </c>
      <c r="B30" s="63">
        <v>3</v>
      </c>
      <c r="C30" s="63">
        <v>10093565473</v>
      </c>
      <c r="D30" s="61" t="s">
        <v>44</v>
      </c>
      <c r="E30" s="80">
        <v>38388</v>
      </c>
      <c r="F30" s="63" t="s">
        <v>63</v>
      </c>
      <c r="G30" s="64" t="s">
        <v>27</v>
      </c>
      <c r="H30" s="85">
        <v>4.7534722222222221E-2</v>
      </c>
      <c r="I30" s="85">
        <f t="shared" si="0"/>
        <v>3.8194444444444864E-4</v>
      </c>
      <c r="J30" s="37">
        <v>35.26</v>
      </c>
      <c r="K30" s="48"/>
      <c r="L30" s="86"/>
    </row>
    <row r="31" spans="1:12" s="36" customFormat="1" ht="26.25" customHeight="1" x14ac:dyDescent="0.2">
      <c r="A31" s="81">
        <v>9</v>
      </c>
      <c r="B31" s="62">
        <v>16</v>
      </c>
      <c r="C31" s="63">
        <v>10089582211</v>
      </c>
      <c r="D31" s="61" t="s">
        <v>49</v>
      </c>
      <c r="E31" s="80">
        <v>38887</v>
      </c>
      <c r="F31" s="63" t="s">
        <v>64</v>
      </c>
      <c r="G31" s="61" t="s">
        <v>39</v>
      </c>
      <c r="H31" s="85">
        <v>4.8275462962962958E-2</v>
      </c>
      <c r="I31" s="85">
        <f t="shared" si="0"/>
        <v>1.1226851851851849E-3</v>
      </c>
      <c r="J31" s="37">
        <v>34.630000000000003</v>
      </c>
      <c r="K31" s="48"/>
      <c r="L31" s="86"/>
    </row>
    <row r="32" spans="1:12" s="36" customFormat="1" ht="26.25" customHeight="1" x14ac:dyDescent="0.2">
      <c r="A32" s="81">
        <v>10</v>
      </c>
      <c r="B32" s="63">
        <v>7</v>
      </c>
      <c r="C32" s="63">
        <v>10113341955</v>
      </c>
      <c r="D32" s="61" t="s">
        <v>50</v>
      </c>
      <c r="E32" s="80">
        <v>39080</v>
      </c>
      <c r="F32" s="63" t="s">
        <v>63</v>
      </c>
      <c r="G32" s="61" t="s">
        <v>38</v>
      </c>
      <c r="H32" s="85">
        <v>4.8275462962962958E-2</v>
      </c>
      <c r="I32" s="85">
        <f t="shared" si="0"/>
        <v>1.1226851851851849E-3</v>
      </c>
      <c r="J32" s="37">
        <v>34.630000000000003</v>
      </c>
      <c r="K32" s="48"/>
      <c r="L32" s="87"/>
    </row>
    <row r="33" spans="1:19" ht="26.25" customHeight="1" x14ac:dyDescent="0.2">
      <c r="A33" s="81">
        <v>11</v>
      </c>
      <c r="B33" s="63">
        <v>12</v>
      </c>
      <c r="C33" s="63">
        <v>10114923055</v>
      </c>
      <c r="D33" s="61" t="s">
        <v>56</v>
      </c>
      <c r="E33" s="80">
        <v>38813</v>
      </c>
      <c r="F33" s="63" t="s">
        <v>63</v>
      </c>
      <c r="G33" s="61" t="s">
        <v>38</v>
      </c>
      <c r="H33" s="85">
        <v>4.8692129629629627E-2</v>
      </c>
      <c r="I33" s="85">
        <f t="shared" si="0"/>
        <v>1.5393518518518542E-3</v>
      </c>
      <c r="J33" s="37">
        <v>34.15</v>
      </c>
      <c r="K33" s="49"/>
      <c r="L33" s="88"/>
    </row>
    <row r="34" spans="1:19" s="36" customFormat="1" ht="26.25" customHeight="1" x14ac:dyDescent="0.2">
      <c r="A34" s="81">
        <v>12</v>
      </c>
      <c r="B34" s="63">
        <v>5</v>
      </c>
      <c r="C34" s="63">
        <v>10117457593</v>
      </c>
      <c r="D34" s="61" t="s">
        <v>54</v>
      </c>
      <c r="E34" s="80">
        <v>38788</v>
      </c>
      <c r="F34" s="63" t="s">
        <v>63</v>
      </c>
      <c r="G34" s="61" t="s">
        <v>38</v>
      </c>
      <c r="H34" s="85">
        <v>4.8692129629629627E-2</v>
      </c>
      <c r="I34" s="85">
        <f t="shared" si="0"/>
        <v>1.5393518518518542E-3</v>
      </c>
      <c r="J34" s="37">
        <v>34.15</v>
      </c>
      <c r="K34" s="50"/>
      <c r="L34" s="89"/>
    </row>
    <row r="35" spans="1:19" s="36" customFormat="1" ht="26.25" customHeight="1" x14ac:dyDescent="0.2">
      <c r="A35" s="81" t="s">
        <v>24</v>
      </c>
      <c r="B35" s="63">
        <v>9</v>
      </c>
      <c r="C35" s="63">
        <v>10104652068</v>
      </c>
      <c r="D35" s="61" t="s">
        <v>46</v>
      </c>
      <c r="E35" s="80">
        <v>38746</v>
      </c>
      <c r="F35" s="63" t="s">
        <v>63</v>
      </c>
      <c r="G35" s="61" t="s">
        <v>38</v>
      </c>
      <c r="H35" s="85"/>
      <c r="I35" s="85"/>
      <c r="J35" s="37"/>
      <c r="K35" s="48"/>
      <c r="L35" s="86"/>
    </row>
    <row r="36" spans="1:19" s="36" customFormat="1" ht="26.25" customHeight="1" x14ac:dyDescent="0.2">
      <c r="A36" s="81" t="s">
        <v>24</v>
      </c>
      <c r="B36" s="63">
        <v>10</v>
      </c>
      <c r="C36" s="63">
        <v>10117352200</v>
      </c>
      <c r="D36" s="61" t="s">
        <v>51</v>
      </c>
      <c r="E36" s="80">
        <v>38910</v>
      </c>
      <c r="F36" s="63" t="s">
        <v>63</v>
      </c>
      <c r="G36" s="61" t="s">
        <v>38</v>
      </c>
      <c r="H36" s="85"/>
      <c r="I36" s="85"/>
      <c r="J36" s="37"/>
      <c r="K36" s="49"/>
      <c r="L36" s="88"/>
    </row>
    <row r="37" spans="1:19" s="36" customFormat="1" ht="26.25" customHeight="1" x14ac:dyDescent="0.2">
      <c r="A37" s="81" t="s">
        <v>24</v>
      </c>
      <c r="B37" s="62">
        <v>15</v>
      </c>
      <c r="C37" s="63">
        <v>10089792375</v>
      </c>
      <c r="D37" s="61" t="s">
        <v>47</v>
      </c>
      <c r="E37" s="80">
        <v>38843</v>
      </c>
      <c r="F37" s="63" t="s">
        <v>63</v>
      </c>
      <c r="G37" s="61" t="s">
        <v>39</v>
      </c>
      <c r="H37" s="85"/>
      <c r="I37" s="85"/>
      <c r="J37" s="37"/>
      <c r="K37" s="48"/>
      <c r="L37" s="86"/>
    </row>
    <row r="38" spans="1:19" s="36" customFormat="1" ht="26.25" customHeight="1" x14ac:dyDescent="0.2">
      <c r="A38" s="81" t="s">
        <v>24</v>
      </c>
      <c r="B38" s="63">
        <v>13</v>
      </c>
      <c r="C38" s="63">
        <v>10091545449</v>
      </c>
      <c r="D38" s="61" t="s">
        <v>55</v>
      </c>
      <c r="E38" s="80">
        <v>38810</v>
      </c>
      <c r="F38" s="63" t="s">
        <v>63</v>
      </c>
      <c r="G38" s="61" t="s">
        <v>38</v>
      </c>
      <c r="H38" s="85"/>
      <c r="I38" s="85"/>
      <c r="J38" s="37"/>
      <c r="K38" s="50"/>
      <c r="L38" s="89"/>
    </row>
    <row r="39" spans="1:19" s="36" customFormat="1" ht="26.25" customHeight="1" x14ac:dyDescent="0.2">
      <c r="A39" s="81" t="s">
        <v>25</v>
      </c>
      <c r="B39" s="62">
        <v>14</v>
      </c>
      <c r="C39" s="63">
        <v>10117244486</v>
      </c>
      <c r="D39" s="61" t="s">
        <v>53</v>
      </c>
      <c r="E39" s="80">
        <v>38860</v>
      </c>
      <c r="F39" s="63" t="s">
        <v>64</v>
      </c>
      <c r="G39" s="61" t="s">
        <v>39</v>
      </c>
      <c r="H39" s="85"/>
      <c r="I39" s="85"/>
      <c r="J39" s="37"/>
      <c r="K39" s="50"/>
      <c r="L39" s="89"/>
    </row>
    <row r="40" spans="1:19" ht="9" customHeight="1" thickBot="1" x14ac:dyDescent="0.25">
      <c r="A40" s="51"/>
      <c r="B40" s="52"/>
      <c r="C40" s="52"/>
      <c r="D40" s="53"/>
      <c r="E40" s="52"/>
      <c r="F40" s="54"/>
      <c r="G40" s="55"/>
      <c r="H40" s="56"/>
      <c r="I40" s="57"/>
      <c r="J40" s="38"/>
      <c r="K40" s="58"/>
      <c r="L40" s="59"/>
    </row>
    <row r="41" spans="1:19" ht="3.75" customHeight="1" thickTop="1" thickBot="1" x14ac:dyDescent="0.25">
      <c r="A41" s="39"/>
      <c r="B41" s="40"/>
      <c r="C41" s="40"/>
      <c r="D41" s="41"/>
      <c r="E41" s="42"/>
      <c r="F41" s="43"/>
      <c r="G41" s="44"/>
      <c r="H41" s="45"/>
      <c r="I41" s="45"/>
      <c r="J41" s="45"/>
      <c r="K41" s="45"/>
      <c r="L41" s="45"/>
    </row>
    <row r="42" spans="1:19" ht="15.75" thickTop="1" x14ac:dyDescent="0.2">
      <c r="A42" s="124" t="s">
        <v>5</v>
      </c>
      <c r="B42" s="125"/>
      <c r="C42" s="125"/>
      <c r="D42" s="125"/>
      <c r="E42" s="78"/>
      <c r="F42" s="78"/>
      <c r="G42" s="78"/>
      <c r="H42" s="125" t="s">
        <v>6</v>
      </c>
      <c r="I42" s="125"/>
      <c r="J42" s="125"/>
      <c r="K42" s="125"/>
      <c r="L42" s="126"/>
      <c r="M42" s="60"/>
      <c r="N42" s="60"/>
      <c r="O42" s="60"/>
      <c r="P42" s="60"/>
      <c r="Q42" s="60"/>
      <c r="R42" s="60"/>
      <c r="S42" s="60"/>
    </row>
    <row r="43" spans="1:19" ht="15" x14ac:dyDescent="0.2">
      <c r="A43" s="2" t="s">
        <v>85</v>
      </c>
      <c r="B43" s="29"/>
      <c r="C43" s="79"/>
      <c r="H43" s="1" t="s">
        <v>67</v>
      </c>
      <c r="I43" s="71">
        <v>4</v>
      </c>
      <c r="K43" s="72" t="s">
        <v>68</v>
      </c>
      <c r="L43" s="73">
        <f>COUNTIF(F20:F41,"ЗМС")</f>
        <v>0</v>
      </c>
      <c r="M43" s="60"/>
      <c r="N43" s="60"/>
      <c r="O43" s="60"/>
      <c r="P43" s="60"/>
      <c r="Q43" s="60"/>
      <c r="R43" s="60"/>
      <c r="S43" s="60"/>
    </row>
    <row r="44" spans="1:19" ht="15" x14ac:dyDescent="0.2">
      <c r="A44" s="2" t="s">
        <v>86</v>
      </c>
      <c r="B44" s="29"/>
      <c r="C44" s="79"/>
      <c r="H44" s="1" t="s">
        <v>69</v>
      </c>
      <c r="I44" s="71">
        <f>I45+I49</f>
        <v>17</v>
      </c>
      <c r="K44" s="72" t="s">
        <v>70</v>
      </c>
      <c r="L44" s="73">
        <f>COUNTIF(F20:F41,"МСМК")</f>
        <v>0</v>
      </c>
      <c r="M44" s="60"/>
      <c r="N44" s="60"/>
      <c r="O44" s="60"/>
      <c r="P44" s="60"/>
      <c r="Q44" s="60"/>
      <c r="R44" s="60"/>
      <c r="S44" s="60"/>
    </row>
    <row r="45" spans="1:19" ht="15" x14ac:dyDescent="0.2">
      <c r="A45" s="2" t="s">
        <v>77</v>
      </c>
      <c r="B45" s="29"/>
      <c r="C45" s="79"/>
      <c r="H45" s="1" t="s">
        <v>71</v>
      </c>
      <c r="I45" s="71">
        <f>I46+I47+I48</f>
        <v>16</v>
      </c>
      <c r="K45" s="72" t="s">
        <v>72</v>
      </c>
      <c r="L45" s="73">
        <f>COUNTIF(F20:F41,"МС")</f>
        <v>0</v>
      </c>
      <c r="M45" s="60"/>
      <c r="N45" s="60"/>
      <c r="O45" s="60"/>
      <c r="P45" s="60"/>
      <c r="Q45" s="60"/>
      <c r="R45" s="60"/>
      <c r="S45" s="60"/>
    </row>
    <row r="46" spans="1:19" ht="15" x14ac:dyDescent="0.2">
      <c r="A46" s="2" t="s">
        <v>78</v>
      </c>
      <c r="B46" s="29"/>
      <c r="C46" s="79"/>
      <c r="H46" s="1" t="s">
        <v>73</v>
      </c>
      <c r="I46" s="71">
        <f>COUNT(A20:A41)</f>
        <v>12</v>
      </c>
      <c r="K46" s="72" t="s">
        <v>36</v>
      </c>
      <c r="L46" s="73">
        <f>COUNTIF(F20:F41,"КМС")</f>
        <v>0</v>
      </c>
      <c r="M46" s="60"/>
      <c r="N46" s="60"/>
      <c r="O46" s="60"/>
      <c r="P46" s="60"/>
      <c r="Q46" s="60"/>
      <c r="R46" s="60"/>
      <c r="S46" s="60"/>
    </row>
    <row r="47" spans="1:19" ht="15" x14ac:dyDescent="0.2">
      <c r="A47" s="74"/>
      <c r="B47" s="29"/>
      <c r="C47" s="79"/>
      <c r="H47" s="1" t="s">
        <v>74</v>
      </c>
      <c r="I47" s="71">
        <f>COUNTIF(A20:A41,"НФ")</f>
        <v>4</v>
      </c>
      <c r="K47" s="72" t="s">
        <v>63</v>
      </c>
      <c r="L47" s="73">
        <f>COUNTIF(F20:F41,"1 СР")</f>
        <v>14</v>
      </c>
      <c r="M47" s="60"/>
      <c r="N47" s="60"/>
      <c r="O47" s="60"/>
      <c r="P47" s="60"/>
      <c r="Q47" s="60"/>
      <c r="R47" s="60"/>
      <c r="S47" s="60"/>
    </row>
    <row r="48" spans="1:19" ht="15" x14ac:dyDescent="0.2">
      <c r="A48" s="3"/>
      <c r="B48" s="29"/>
      <c r="C48" s="79"/>
      <c r="H48" s="1" t="s">
        <v>75</v>
      </c>
      <c r="I48" s="71">
        <f>COUNTIF(A20:A41,"ДСКВ")</f>
        <v>0</v>
      </c>
      <c r="K48" s="75" t="s">
        <v>64</v>
      </c>
      <c r="L48" s="76">
        <f>COUNTIF(F20:F38,"2 СР")</f>
        <v>1</v>
      </c>
      <c r="M48" s="60"/>
      <c r="N48" s="60"/>
      <c r="O48" s="60"/>
      <c r="P48" s="60"/>
      <c r="Q48" s="60"/>
      <c r="R48" s="60"/>
      <c r="S48" s="60"/>
    </row>
    <row r="49" spans="1:12" ht="9.75" customHeight="1" x14ac:dyDescent="0.2">
      <c r="A49" s="3"/>
      <c r="B49" s="29"/>
      <c r="C49" s="79"/>
      <c r="H49" s="1" t="s">
        <v>76</v>
      </c>
      <c r="I49" s="71">
        <f>COUNTIF(A20:A41,"НС")</f>
        <v>1</v>
      </c>
      <c r="K49" s="75" t="s">
        <v>65</v>
      </c>
      <c r="L49" s="77">
        <f>COUNTIF(F20:F41,"3 СР")</f>
        <v>0</v>
      </c>
    </row>
    <row r="50" spans="1:12" ht="15.75" x14ac:dyDescent="0.2">
      <c r="A50" s="127" t="s">
        <v>3</v>
      </c>
      <c r="B50" s="128"/>
      <c r="C50" s="128"/>
      <c r="D50" s="128"/>
      <c r="E50" s="128" t="s">
        <v>12</v>
      </c>
      <c r="F50" s="128"/>
      <c r="G50" s="128"/>
      <c r="H50" s="128"/>
      <c r="I50" s="128" t="s">
        <v>4</v>
      </c>
      <c r="J50" s="128"/>
      <c r="K50" s="128"/>
      <c r="L50" s="129"/>
    </row>
    <row r="51" spans="1:12" x14ac:dyDescent="0.2">
      <c r="A51" s="115"/>
      <c r="B51" s="116"/>
      <c r="C51" s="116"/>
      <c r="D51" s="116"/>
      <c r="E51" s="116"/>
      <c r="F51" s="117"/>
      <c r="G51" s="117"/>
      <c r="H51" s="117"/>
      <c r="I51" s="117"/>
      <c r="J51" s="117"/>
      <c r="K51" s="117"/>
      <c r="L51" s="118"/>
    </row>
    <row r="52" spans="1:12" x14ac:dyDescent="0.2">
      <c r="A52" s="68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70"/>
    </row>
    <row r="53" spans="1:12" x14ac:dyDescent="0.2">
      <c r="A53" s="68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70"/>
    </row>
    <row r="54" spans="1:12" x14ac:dyDescent="0.2">
      <c r="A54" s="68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70"/>
    </row>
    <row r="55" spans="1:12" x14ac:dyDescent="0.2">
      <c r="A55" s="115"/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9"/>
    </row>
    <row r="56" spans="1:12" x14ac:dyDescent="0.2">
      <c r="A56" s="115"/>
      <c r="B56" s="116"/>
      <c r="C56" s="116"/>
      <c r="D56" s="116"/>
      <c r="E56" s="116"/>
      <c r="F56" s="120"/>
      <c r="G56" s="120"/>
      <c r="H56" s="120"/>
      <c r="I56" s="120"/>
      <c r="J56" s="120"/>
      <c r="K56" s="120"/>
      <c r="L56" s="121"/>
    </row>
    <row r="57" spans="1:12" ht="16.5" thickBot="1" x14ac:dyDescent="0.25">
      <c r="A57" s="112"/>
      <c r="B57" s="113"/>
      <c r="C57" s="113"/>
      <c r="D57" s="113"/>
      <c r="E57" s="113" t="s">
        <v>32</v>
      </c>
      <c r="F57" s="113"/>
      <c r="G57" s="113"/>
      <c r="H57" s="113"/>
      <c r="I57" s="113" t="s">
        <v>33</v>
      </c>
      <c r="J57" s="113"/>
      <c r="K57" s="113"/>
      <c r="L57" s="114"/>
    </row>
    <row r="58" spans="1:12" ht="13.5" thickTop="1" x14ac:dyDescent="0.2"/>
  </sheetData>
  <mergeCells count="37">
    <mergeCell ref="H15:L15"/>
    <mergeCell ref="A42:D42"/>
    <mergeCell ref="H42:L42"/>
    <mergeCell ref="A50:D50"/>
    <mergeCell ref="E50:H50"/>
    <mergeCell ref="I50:L50"/>
    <mergeCell ref="A57:D57"/>
    <mergeCell ref="E57:H57"/>
    <mergeCell ref="I57:L57"/>
    <mergeCell ref="A51:E51"/>
    <mergeCell ref="F51:L51"/>
    <mergeCell ref="A55:E55"/>
    <mergeCell ref="F55:L55"/>
    <mergeCell ref="A56:E56"/>
    <mergeCell ref="F56:L56"/>
    <mergeCell ref="A9:L9"/>
    <mergeCell ref="A10:L10"/>
    <mergeCell ref="A11:L11"/>
    <mergeCell ref="A15:G15"/>
    <mergeCell ref="A21:A22"/>
    <mergeCell ref="B21:B22"/>
    <mergeCell ref="C21:C22"/>
    <mergeCell ref="D21:D22"/>
    <mergeCell ref="E21:E22"/>
    <mergeCell ref="L21:L22"/>
    <mergeCell ref="F21:F22"/>
    <mergeCell ref="G21:G22"/>
    <mergeCell ref="H21:H22"/>
    <mergeCell ref="I21:I22"/>
    <mergeCell ref="J21:J22"/>
    <mergeCell ref="K21:K22"/>
    <mergeCell ref="A7:L7"/>
    <mergeCell ref="A1:L1"/>
    <mergeCell ref="A2:L2"/>
    <mergeCell ref="A3:L3"/>
    <mergeCell ref="A4:L4"/>
    <mergeCell ref="A6:L6"/>
  </mergeCells>
  <conditionalFormatting sqref="H43:H49">
    <cfRule type="duplicateValues" dxfId="0" priority="1"/>
  </conditionalFormatting>
  <printOptions horizontalCentered="1"/>
  <pageMargins left="0.19685039370078741" right="0.19685039370078741" top="0.9055118110236221" bottom="0.86614173228346458" header="0.15748031496062992" footer="0.11811023622047245"/>
  <pageSetup paperSize="256" scale="62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группа дев</vt:lpstr>
      <vt:lpstr>'группа дев'!Заголовки_для_печати</vt:lpstr>
      <vt:lpstr>'группа дев'!Область_печати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2021-05-30T11:18:43Z</cp:lastPrinted>
  <dcterms:created xsi:type="dcterms:W3CDTF">1996-10-08T23:32:33Z</dcterms:created>
  <dcterms:modified xsi:type="dcterms:W3CDTF">2021-06-02T11:54:20Z</dcterms:modified>
</cp:coreProperties>
</file>