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ПГ с отсечекой" sheetId="102" r:id="rId1"/>
  </sheets>
  <definedNames>
    <definedName name="_xlnm.Print_Titles" localSheetId="0">'ПГ с отсечекой'!$21:$22</definedName>
    <definedName name="_xlnm.Print_Area" localSheetId="0">'ПГ с отсечекой'!$A$1:$L$146</definedName>
  </definedNames>
  <calcPr calcId="152511" refMode="R1C1"/>
</workbook>
</file>

<file path=xl/calcChain.xml><?xml version="1.0" encoding="utf-8"?>
<calcChain xmlns="http://schemas.openxmlformats.org/spreadsheetml/2006/main">
  <c r="A24" i="102" l="1"/>
  <c r="A116" i="102"/>
  <c r="A128" i="102"/>
  <c r="A126" i="102"/>
  <c r="A124" i="102"/>
  <c r="A122" i="102"/>
  <c r="A120" i="102"/>
  <c r="A118" i="102"/>
  <c r="A114" i="102"/>
  <c r="A112" i="102"/>
  <c r="A110" i="102"/>
  <c r="A108" i="102"/>
  <c r="A106" i="102"/>
  <c r="A104" i="102"/>
  <c r="A102" i="102"/>
  <c r="A100" i="102"/>
  <c r="A98" i="102"/>
  <c r="A96" i="102"/>
  <c r="A94" i="102"/>
  <c r="A92" i="102"/>
  <c r="A90" i="102"/>
  <c r="A88" i="102"/>
  <c r="A86" i="102"/>
  <c r="A84" i="102"/>
  <c r="A82" i="102"/>
  <c r="A80" i="102"/>
  <c r="A78" i="102"/>
  <c r="A76" i="102"/>
  <c r="A74" i="102"/>
  <c r="A72" i="102"/>
  <c r="A70" i="102"/>
  <c r="A68" i="102"/>
  <c r="A66" i="102"/>
  <c r="A64" i="102"/>
  <c r="A62" i="102"/>
  <c r="A60" i="102"/>
  <c r="A58" i="102"/>
  <c r="A56" i="102"/>
  <c r="A54" i="102"/>
  <c r="A52" i="102"/>
  <c r="A50" i="102"/>
  <c r="A48" i="102"/>
  <c r="A46" i="102"/>
  <c r="A44" i="102"/>
  <c r="A42" i="102"/>
  <c r="A40" i="102"/>
  <c r="A38" i="102"/>
  <c r="A36" i="102"/>
  <c r="A34" i="102"/>
  <c r="A32" i="102"/>
  <c r="A30" i="102"/>
  <c r="A28" i="102"/>
  <c r="A26" i="102"/>
  <c r="I119" i="102"/>
  <c r="H114" i="102" l="1"/>
  <c r="H128" i="102"/>
  <c r="H126" i="102"/>
  <c r="H124" i="102"/>
  <c r="H122" i="102"/>
  <c r="H120" i="102"/>
  <c r="H118" i="102"/>
  <c r="H116" i="102"/>
  <c r="H112" i="102"/>
  <c r="H110" i="102"/>
  <c r="H108" i="102"/>
  <c r="H106" i="102"/>
  <c r="H104" i="102"/>
  <c r="H102" i="102"/>
  <c r="H100" i="102"/>
  <c r="H98" i="102"/>
  <c r="H96" i="102"/>
  <c r="H94" i="102"/>
  <c r="H92" i="102"/>
  <c r="H90" i="102"/>
  <c r="H88" i="102"/>
  <c r="H86" i="102"/>
  <c r="H84" i="102"/>
  <c r="H82" i="102"/>
  <c r="H80" i="102"/>
  <c r="H78" i="102"/>
  <c r="H76" i="102"/>
  <c r="H74" i="102"/>
  <c r="H72" i="102"/>
  <c r="H70" i="102"/>
  <c r="H68" i="102"/>
  <c r="H66" i="102"/>
  <c r="H64" i="102"/>
  <c r="H62" i="102"/>
  <c r="H60" i="102"/>
  <c r="H58" i="102"/>
  <c r="H56" i="102"/>
  <c r="H54" i="102"/>
  <c r="H52" i="102"/>
  <c r="H50" i="102"/>
  <c r="H48" i="102"/>
  <c r="H46" i="102"/>
  <c r="H44" i="102"/>
  <c r="H42" i="102"/>
  <c r="H40" i="102"/>
  <c r="H38" i="102"/>
  <c r="H36" i="102"/>
  <c r="H34" i="102"/>
  <c r="H32" i="102"/>
  <c r="H30" i="102"/>
  <c r="H28" i="102"/>
  <c r="H26" i="102"/>
  <c r="H24" i="102"/>
  <c r="J23" i="102"/>
  <c r="H146" i="102"/>
  <c r="L135" i="102"/>
  <c r="L134" i="102"/>
  <c r="J127" i="102"/>
  <c r="J128" i="102" s="1"/>
  <c r="I127" i="102"/>
  <c r="I128" i="102" s="1"/>
  <c r="J125" i="102"/>
  <c r="J126" i="102" s="1"/>
  <c r="I125" i="102"/>
  <c r="I126" i="102" s="1"/>
  <c r="J123" i="102"/>
  <c r="J124" i="102" s="1"/>
  <c r="I123" i="102"/>
  <c r="I124" i="102" s="1"/>
  <c r="J121" i="102"/>
  <c r="J122" i="102" s="1"/>
  <c r="I121" i="102"/>
  <c r="I122" i="102" s="1"/>
  <c r="J119" i="102"/>
  <c r="J120" i="102" s="1"/>
  <c r="I120" i="102"/>
  <c r="J117" i="102"/>
  <c r="J118" i="102" s="1"/>
  <c r="I117" i="102"/>
  <c r="I118" i="102" s="1"/>
  <c r="J115" i="102"/>
  <c r="J116" i="102" s="1"/>
  <c r="I115" i="102"/>
  <c r="I116" i="102" s="1"/>
  <c r="J113" i="102"/>
  <c r="J114" i="102" s="1"/>
  <c r="I113" i="102"/>
  <c r="I114" i="102" s="1"/>
  <c r="J111" i="102"/>
  <c r="J112" i="102" s="1"/>
  <c r="I111" i="102"/>
  <c r="I112" i="102" s="1"/>
  <c r="J109" i="102"/>
  <c r="J110" i="102" s="1"/>
  <c r="I109" i="102"/>
  <c r="I110" i="102" s="1"/>
  <c r="J107" i="102"/>
  <c r="J108" i="102" s="1"/>
  <c r="I107" i="102"/>
  <c r="I108" i="102" s="1"/>
  <c r="J105" i="102"/>
  <c r="J106" i="102" s="1"/>
  <c r="I105" i="102"/>
  <c r="I106" i="102" s="1"/>
  <c r="J103" i="102"/>
  <c r="J104" i="102" s="1"/>
  <c r="I103" i="102"/>
  <c r="I104" i="102" s="1"/>
  <c r="J101" i="102"/>
  <c r="J102" i="102" s="1"/>
  <c r="I101" i="102"/>
  <c r="I102" i="102" s="1"/>
  <c r="J99" i="102"/>
  <c r="J100" i="102" s="1"/>
  <c r="I99" i="102"/>
  <c r="I100" i="102" s="1"/>
  <c r="J97" i="102"/>
  <c r="J98" i="102" s="1"/>
  <c r="I97" i="102"/>
  <c r="I98" i="102" s="1"/>
  <c r="J95" i="102"/>
  <c r="J96" i="102" s="1"/>
  <c r="I95" i="102"/>
  <c r="I96" i="102" s="1"/>
  <c r="J93" i="102"/>
  <c r="J94" i="102" s="1"/>
  <c r="I93" i="102"/>
  <c r="I94" i="102" s="1"/>
  <c r="J91" i="102"/>
  <c r="J92" i="102" s="1"/>
  <c r="I91" i="102"/>
  <c r="I92" i="102" s="1"/>
  <c r="J89" i="102"/>
  <c r="J90" i="102" s="1"/>
  <c r="I89" i="102"/>
  <c r="I90" i="102" s="1"/>
  <c r="J87" i="102"/>
  <c r="J88" i="102" s="1"/>
  <c r="I87" i="102"/>
  <c r="I88" i="102" s="1"/>
  <c r="J85" i="102"/>
  <c r="J86" i="102" s="1"/>
  <c r="I85" i="102"/>
  <c r="I86" i="102" s="1"/>
  <c r="J83" i="102"/>
  <c r="J84" i="102" s="1"/>
  <c r="I83" i="102"/>
  <c r="I84" i="102" s="1"/>
  <c r="J81" i="102"/>
  <c r="J82" i="102" s="1"/>
  <c r="I81" i="102"/>
  <c r="I82" i="102" s="1"/>
  <c r="I25" i="102" l="1"/>
  <c r="I26" i="102" s="1"/>
  <c r="J79" i="102" l="1"/>
  <c r="J80" i="102" s="1"/>
  <c r="J77" i="102"/>
  <c r="J78" i="102" s="1"/>
  <c r="J75" i="102"/>
  <c r="J76" i="102" s="1"/>
  <c r="J73" i="102"/>
  <c r="J74" i="102" s="1"/>
  <c r="J71" i="102"/>
  <c r="J72" i="102" s="1"/>
  <c r="J69" i="102"/>
  <c r="J70" i="102" s="1"/>
  <c r="J67" i="102"/>
  <c r="J68" i="102" s="1"/>
  <c r="J65" i="102"/>
  <c r="J66" i="102" s="1"/>
  <c r="J63" i="102"/>
  <c r="J64" i="102" s="1"/>
  <c r="J61" i="102"/>
  <c r="J62" i="102" s="1"/>
  <c r="J59" i="102"/>
  <c r="J60" i="102" s="1"/>
  <c r="J57" i="102"/>
  <c r="J58" i="102" s="1"/>
  <c r="J55" i="102"/>
  <c r="J56" i="102" s="1"/>
  <c r="J53" i="102"/>
  <c r="J54" i="102" s="1"/>
  <c r="J51" i="102"/>
  <c r="J52" i="102" s="1"/>
  <c r="J49" i="102"/>
  <c r="J50" i="102" s="1"/>
  <c r="J47" i="102"/>
  <c r="J48" i="102" s="1"/>
  <c r="J45" i="102"/>
  <c r="J46" i="102" s="1"/>
  <c r="J43" i="102"/>
  <c r="J44" i="102" s="1"/>
  <c r="J41" i="102"/>
  <c r="J42" i="102" s="1"/>
  <c r="J39" i="102"/>
  <c r="J40" i="102" s="1"/>
  <c r="J37" i="102"/>
  <c r="J38" i="102" s="1"/>
  <c r="J35" i="102"/>
  <c r="J36" i="102" s="1"/>
  <c r="J33" i="102"/>
  <c r="J34" i="102" s="1"/>
  <c r="J31" i="102"/>
  <c r="J32" i="102" s="1"/>
  <c r="J29" i="102"/>
  <c r="J30" i="102" s="1"/>
  <c r="J27" i="102"/>
  <c r="J28" i="102" s="1"/>
  <c r="J25" i="102"/>
  <c r="J26" i="102" s="1"/>
  <c r="J24" i="102"/>
  <c r="I79" i="102"/>
  <c r="I80" i="102" s="1"/>
  <c r="I77" i="102"/>
  <c r="I78" i="102" s="1"/>
  <c r="I75" i="102"/>
  <c r="I76" i="102" s="1"/>
  <c r="I73" i="102"/>
  <c r="I74" i="102" s="1"/>
  <c r="I71" i="102"/>
  <c r="I72" i="102" s="1"/>
  <c r="I69" i="102"/>
  <c r="I70" i="102" s="1"/>
  <c r="I67" i="102"/>
  <c r="I68" i="102" s="1"/>
  <c r="I65" i="102"/>
  <c r="I66" i="102" s="1"/>
  <c r="I63" i="102"/>
  <c r="I64" i="102" s="1"/>
  <c r="I61" i="102"/>
  <c r="I62" i="102" s="1"/>
  <c r="I59" i="102"/>
  <c r="I60" i="102" s="1"/>
  <c r="I57" i="102"/>
  <c r="I58" i="102" s="1"/>
  <c r="I55" i="102"/>
  <c r="I56" i="102" s="1"/>
  <c r="I53" i="102"/>
  <c r="I54" i="102" s="1"/>
  <c r="I51" i="102"/>
  <c r="I52" i="102" s="1"/>
  <c r="I49" i="102"/>
  <c r="I50" i="102" s="1"/>
  <c r="I47" i="102"/>
  <c r="I48" i="102" s="1"/>
  <c r="I45" i="102"/>
  <c r="I46" i="102" s="1"/>
  <c r="I43" i="102"/>
  <c r="I44" i="102" s="1"/>
  <c r="I41" i="102"/>
  <c r="I42" i="102" s="1"/>
  <c r="I39" i="102"/>
  <c r="I40" i="102" s="1"/>
  <c r="I37" i="102"/>
  <c r="I38" i="102" s="1"/>
  <c r="I35" i="102"/>
  <c r="I36" i="102" s="1"/>
  <c r="I33" i="102"/>
  <c r="I34" i="102" s="1"/>
  <c r="I31" i="102"/>
  <c r="I32" i="102" s="1"/>
  <c r="I29" i="102"/>
  <c r="I30" i="102" s="1"/>
  <c r="I27" i="102"/>
  <c r="I28" i="102" s="1"/>
  <c r="L133" i="102" l="1"/>
  <c r="L137" i="102" l="1"/>
  <c r="L136" i="102"/>
  <c r="E146" i="102" l="1"/>
  <c r="L131" i="102"/>
  <c r="L132" i="102" l="1"/>
</calcChain>
</file>

<file path=xl/sharedStrings.xml><?xml version="1.0" encoding="utf-8"?>
<sst xmlns="http://schemas.openxmlformats.org/spreadsheetml/2006/main" count="558" uniqueCount="288">
  <si>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</si>
  <si>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</si>
  <si>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</si>
  <si>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</si>
  <si>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</si>
  <si>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</si>
  <si>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</si>
  <si>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</si>
  <si>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</si>
  <si>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</si>
  <si>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</si>
  <si>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</si>
  <si>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</si>
  <si>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</si>
  <si>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</si>
  <si>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</si>
  <si>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</si>
  <si>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</si>
  <si>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</si>
  <si>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</si>
  <si>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</si>
  <si>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</si>
  <si>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</si>
  <si>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</si>
  <si>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</si>
  <si>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</si>
  <si>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</si>
  <si>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</si>
  <si>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</si>
  <si>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</si>
  <si>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</si>
  <si>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</si>
  <si>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</si>
  <si>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</si>
  <si>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</si>
  <si>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</si>
  <si>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</si>
  <si>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>Свердловская область</t>
  </si>
  <si>
    <t>СТАТИСТИКА ГОНКИ</t>
  </si>
  <si>
    <t>ДИСТАНЦИЯ: ДЛИНА КРУГА/КРУГОВ</t>
  </si>
  <si>
    <t>ТЕРРИТОРИАЛЬНАЯ ПРИНАДЛЕЖНОСТЬ</t>
  </si>
  <si>
    <t>Самарская область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</si>
  <si>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</si>
  <si>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</si>
  <si>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</si>
  <si>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</si>
  <si>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</si>
  <si>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</si>
  <si>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 xml:space="preserve">НАЗВАНИЕ ТРАССЫ / РЕГ. НОМЕР: 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</si>
  <si>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</si>
  <si>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</si>
  <si>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ВК</t>
  </si>
  <si>
    <t>Москва</t>
  </si>
  <si>
    <t>Республика Адыгея</t>
  </si>
  <si>
    <t>Министерство физической культуры и спорта Краснодарского края</t>
  </si>
  <si>
    <t>Федерация велосипедного спорта Кубани</t>
  </si>
  <si>
    <t>ЕЖОВ В.Н. (ВК, г.Краснодар )</t>
  </si>
  <si>
    <t>СОЛУКОВА Н.В. (ВК, г.Краснодар)</t>
  </si>
  <si>
    <t>МЕЛЬНИК А.И. (ВК, г.Краснодар)</t>
  </si>
  <si>
    <t>Санкт-Петербург</t>
  </si>
  <si>
    <t>Краснодарский край</t>
  </si>
  <si>
    <t>ПЕРВЕНСТВО РОССИИ</t>
  </si>
  <si>
    <t>шоссе - парная гонка 25 км</t>
  </si>
  <si>
    <t>№ ВРВС: 0080681811Я</t>
  </si>
  <si>
    <t>25,0 км / 1</t>
  </si>
  <si>
    <t>Республика Крым</t>
  </si>
  <si>
    <t>Юноши 15-16 лет</t>
  </si>
  <si>
    <t>ДАТА ПРОВЕДЕНИЯ: 07 сентября 2021 года</t>
  </si>
  <si>
    <t xml:space="preserve">НАЧАЛО ГОНКИ: 10ч 30м 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</si>
  <si>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13ч 00м</t>
    </r>
  </si>
  <si>
    <t>№ ЕКП 2021: 32488</t>
  </si>
  <si>
    <t>ГОНЧАРОВ Владимир</t>
  </si>
  <si>
    <t>12.08.2005</t>
  </si>
  <si>
    <t>ЛУНИН Михаил</t>
  </si>
  <si>
    <t>27.09.2005</t>
  </si>
  <si>
    <t>САВЕКИН Илья</t>
  </si>
  <si>
    <t>17.05.2005</t>
  </si>
  <si>
    <t>КУЗНЕЦОВ Руслан</t>
  </si>
  <si>
    <t>14.03.2005</t>
  </si>
  <si>
    <t>БАРУШКО Никита</t>
  </si>
  <si>
    <t>28.08.2006</t>
  </si>
  <si>
    <t>Иркутская область</t>
  </si>
  <si>
    <t>ХАРЧЕНКО Никита</t>
  </si>
  <si>
    <t>21.02.2005</t>
  </si>
  <si>
    <t>ТРИФОНОВ Кирилл</t>
  </si>
  <si>
    <t>26.11.2005</t>
  </si>
  <si>
    <t>АХУНОВ Дамир</t>
  </si>
  <si>
    <t>03.06.2005</t>
  </si>
  <si>
    <t>БЕЛОУСОВ Иван</t>
  </si>
  <si>
    <t>16.05.2006</t>
  </si>
  <si>
    <t>НИКОНОВ Александр</t>
  </si>
  <si>
    <t>07.06.2006</t>
  </si>
  <si>
    <t>ГРЕБЕНЮКОВ Никита</t>
  </si>
  <si>
    <t>23.05.2005</t>
  </si>
  <si>
    <t>УЖЕВКО Роман</t>
  </si>
  <si>
    <t>10.03.2005</t>
  </si>
  <si>
    <t>БОРТНИКОВ Георигий</t>
  </si>
  <si>
    <t>15.08.2006</t>
  </si>
  <si>
    <t>КАЗАКОВ Даниил</t>
  </si>
  <si>
    <t>08.01.2005</t>
  </si>
  <si>
    <t>ШИШКОВ Степан</t>
  </si>
  <si>
    <t>08.07.2005</t>
  </si>
  <si>
    <t>Саратовская область</t>
  </si>
  <si>
    <t>ИСЛАМОВ Илья</t>
  </si>
  <si>
    <t>31.08.2006</t>
  </si>
  <si>
    <t>БАЗАЕВ Артём</t>
  </si>
  <si>
    <t>03.12.2005</t>
  </si>
  <si>
    <t>Оренбургская область</t>
  </si>
  <si>
    <t>МИХИН Кирилл</t>
  </si>
  <si>
    <t>04.12.2005</t>
  </si>
  <si>
    <t>ПОПОВ Максим</t>
  </si>
  <si>
    <t>18.02.2006</t>
  </si>
  <si>
    <t>ТОКАРЕВ Матвей</t>
  </si>
  <si>
    <t>21.04.2006</t>
  </si>
  <si>
    <t>АКЕНТЬЕВ Савелий</t>
  </si>
  <si>
    <t>31.12.2005</t>
  </si>
  <si>
    <t>БУРХАНОВ Данил</t>
  </si>
  <si>
    <t>12.05.2005</t>
  </si>
  <si>
    <t>СЕВАСТЬЯНОВ Тмофей</t>
  </si>
  <si>
    <t>16.04.2006</t>
  </si>
  <si>
    <t>ИВАНКОВ Ян</t>
  </si>
  <si>
    <t>06.01.2005</t>
  </si>
  <si>
    <t>АЗИЗА Али</t>
  </si>
  <si>
    <t>21.09.2007</t>
  </si>
  <si>
    <t>ДЕМИРЧЯН Артак</t>
  </si>
  <si>
    <t>09.06.2007</t>
  </si>
  <si>
    <t>ШЕЛЯГ Валерий</t>
  </si>
  <si>
    <t>19.01.2005</t>
  </si>
  <si>
    <t>Тюменская область</t>
  </si>
  <si>
    <t>МИШАНКОВ Максим</t>
  </si>
  <si>
    <t>ПАВЛОВСКИЙ Дмитрий</t>
  </si>
  <si>
    <t>22.09.2007</t>
  </si>
  <si>
    <t>ПРОСАНДЕЕВ Ярослав</t>
  </si>
  <si>
    <t>10.03.2007</t>
  </si>
  <si>
    <t>БОНДАРЕНКО Мирон</t>
  </si>
  <si>
    <t>10.04.2005</t>
  </si>
  <si>
    <t>НИКОЛАЕВ Илья</t>
  </si>
  <si>
    <t>07.09.2005</t>
  </si>
  <si>
    <t>ДРЮКОВ Дмитрий</t>
  </si>
  <si>
    <t>20.07.2006</t>
  </si>
  <si>
    <t>СЕРГЕЕВ Егор</t>
  </si>
  <si>
    <t>03.06.2006</t>
  </si>
  <si>
    <t>ШУМИЛИН Егор</t>
  </si>
  <si>
    <t>08.03.2005</t>
  </si>
  <si>
    <t>МАЛЯНОВ Семен</t>
  </si>
  <si>
    <t>17.06.2006</t>
  </si>
  <si>
    <t>ПЕРЕПЕЛИЦА Вадим</t>
  </si>
  <si>
    <t>03.10.2005</t>
  </si>
  <si>
    <t>ХОВМЕНЕЦ Михаил</t>
  </si>
  <si>
    <t>БЕДРЕТДИНОВ Фарид</t>
  </si>
  <si>
    <t>21.12.2005</t>
  </si>
  <si>
    <t>САПРОНОВ Петр</t>
  </si>
  <si>
    <t>06.07.2006</t>
  </si>
  <si>
    <t>ВОДОПЬЯНОВ Александр</t>
  </si>
  <si>
    <t>15.08.2005</t>
  </si>
  <si>
    <t>АВЕРИН Алексей</t>
  </si>
  <si>
    <t>19.03.2006</t>
  </si>
  <si>
    <t>ГРЕЧИШКИН Вадим</t>
  </si>
  <si>
    <t>11.07.2007</t>
  </si>
  <si>
    <t>ПОПОВ Марк</t>
  </si>
  <si>
    <t>ЖОВТЯК Андрей</t>
  </si>
  <si>
    <t>04.03.2006</t>
  </si>
  <si>
    <t>ТРИМБАШЕВСКИЙ Егор</t>
  </si>
  <si>
    <t>02.12.2005</t>
  </si>
  <si>
    <t>ТЛЮСТАНГЕЛОВ Даниил</t>
  </si>
  <si>
    <t>04.01.2006</t>
  </si>
  <si>
    <t>САРОЯН Артур</t>
  </si>
  <si>
    <t>12.11.2006</t>
  </si>
  <si>
    <t>МЕРЖУК Владислав</t>
  </si>
  <si>
    <t>11.02.2005</t>
  </si>
  <si>
    <t>Ростовская область</t>
  </si>
  <si>
    <t>ШУРПАЧ Ярослав</t>
  </si>
  <si>
    <t>28.04.2005</t>
  </si>
  <si>
    <t>ФИЛИМОШИН Роман</t>
  </si>
  <si>
    <t>19.12.2005</t>
  </si>
  <si>
    <t>ЧУЛКОВ Алексей</t>
  </si>
  <si>
    <t>26.03.2005</t>
  </si>
  <si>
    <t>КУТАСЕВИЧ Максим</t>
  </si>
  <si>
    <t>МАЛИКОВ Данил</t>
  </si>
  <si>
    <t>03.03.2006</t>
  </si>
  <si>
    <t>ЧИЧИЛАНОВ Владислав</t>
  </si>
  <si>
    <t>01.07.2005</t>
  </si>
  <si>
    <t>ГЕРГЕЛЬ Максим</t>
  </si>
  <si>
    <t>13.05.2005</t>
  </si>
  <si>
    <t>МАМУЛИН Дмитрий</t>
  </si>
  <si>
    <t>01.02.2006</t>
  </si>
  <si>
    <t>ЗЕМЕНОВ Илья</t>
  </si>
  <si>
    <t>23.01.2005</t>
  </si>
  <si>
    <t>ШИНКАРЕЦКИЙ Виталий</t>
  </si>
  <si>
    <t>04.01.2005</t>
  </si>
  <si>
    <t>ОРЛОВ Любомир</t>
  </si>
  <si>
    <t>06.03.2006</t>
  </si>
  <si>
    <t>КОРОЛЕВ Никита</t>
  </si>
  <si>
    <t>АСТРЕЛИН Дмитрий</t>
  </si>
  <si>
    <t>24.01.2005</t>
  </si>
  <si>
    <t>ШМАТОВ Никита</t>
  </si>
  <si>
    <t>08.05.2005</t>
  </si>
  <si>
    <t>НИСТРАТОВ Данила</t>
  </si>
  <si>
    <t>АЛЕКСЕЕВ Никита</t>
  </si>
  <si>
    <t>19.11.2005</t>
  </si>
  <si>
    <t>ГУРЬЕВ Роман</t>
  </si>
  <si>
    <t>05.05.2006</t>
  </si>
  <si>
    <t>ПРОШКИН Артём</t>
  </si>
  <si>
    <t>20.05.2005</t>
  </si>
  <si>
    <t>НЕЧИПОРЕНКО Андрей</t>
  </si>
  <si>
    <t>28.06.2006</t>
  </si>
  <si>
    <t>ЧЕРЕНОК Лев</t>
  </si>
  <si>
    <t>14.07.2006</t>
  </si>
  <si>
    <t>Калининградская область</t>
  </si>
  <si>
    <t>КОВАЛЕВ Ефим</t>
  </si>
  <si>
    <t>24.11.2006</t>
  </si>
  <si>
    <t>СТАРОСТИН Сергей</t>
  </si>
  <si>
    <t>28.06.2005</t>
  </si>
  <si>
    <t>АЛБУТКИН Илья</t>
  </si>
  <si>
    <t>05.10.2005</t>
  </si>
  <si>
    <t>ТРИФОНОВ Степан</t>
  </si>
  <si>
    <t>28.03.2006</t>
  </si>
  <si>
    <t>ШАРАПА Иван</t>
  </si>
  <si>
    <t>16.01.2006</t>
  </si>
  <si>
    <t>БАЗАРОВ Ярослав</t>
  </si>
  <si>
    <t>20.01.2006</t>
  </si>
  <si>
    <t>КОСТЮЧЕНКО Константин</t>
  </si>
  <si>
    <t>ДАВЫДОВ Егор</t>
  </si>
  <si>
    <t>01.05.2006</t>
  </si>
  <si>
    <t>БЕЛОРУСОВ Дмитрий</t>
  </si>
  <si>
    <t>12.12.2006</t>
  </si>
  <si>
    <t>КЛЕТУШКИН Игорь</t>
  </si>
  <si>
    <t>09.04.2006</t>
  </si>
  <si>
    <t>ЛЕЩЕНКО Вадим</t>
  </si>
  <si>
    <t>10.02.2006</t>
  </si>
  <si>
    <t>ЩЕРБАКОВ Даниил</t>
  </si>
  <si>
    <t>ГОМЕШОК Егор</t>
  </si>
  <si>
    <t>25.11.2006</t>
  </si>
  <si>
    <t>ПОЛЕЩУК Илья</t>
  </si>
  <si>
    <t>27.10.2006</t>
  </si>
  <si>
    <t>СЕКИН Данил</t>
  </si>
  <si>
    <t>22.08.2006</t>
  </si>
  <si>
    <t>ОВОЩЕНКО Георгий</t>
  </si>
  <si>
    <t>28.07.2005</t>
  </si>
  <si>
    <t>КУРИЛО Алексей</t>
  </si>
  <si>
    <t>22.03.2005</t>
  </si>
  <si>
    <t>ВОЛКОВ Иван</t>
  </si>
  <si>
    <t>05.01.2006</t>
  </si>
  <si>
    <t>СМАГИН Александр</t>
  </si>
  <si>
    <t>19.04.2006</t>
  </si>
  <si>
    <t>НОСОВ Иван</t>
  </si>
  <si>
    <t>21.02.2006</t>
  </si>
  <si>
    <t>ЛАПТЕВ Владислав</t>
  </si>
  <si>
    <t>04.08.2006</t>
  </si>
  <si>
    <t>ЕЛФИМОВ Илья</t>
  </si>
  <si>
    <t>16.07.2006</t>
  </si>
  <si>
    <t>СТЕШИН Ярослав</t>
  </si>
  <si>
    <t>10.12.2006</t>
  </si>
  <si>
    <t>ДРАНИШНИКОВ Арсений</t>
  </si>
  <si>
    <t>02.01.2007</t>
  </si>
  <si>
    <t>БАЛУХИН Даниил</t>
  </si>
  <si>
    <t>03.10.2007</t>
  </si>
  <si>
    <t>МЕЛЬНИКОВ Павел</t>
  </si>
  <si>
    <t>10.06.2005</t>
  </si>
  <si>
    <t>ТИШКИН Степан</t>
  </si>
  <si>
    <t>06.05.2005</t>
  </si>
  <si>
    <t>МАЗНЯК Владислав</t>
  </si>
  <si>
    <t>23.04.2007</t>
  </si>
  <si>
    <t>БЕЛОВ Даниил</t>
  </si>
  <si>
    <t>22.02.2007</t>
  </si>
  <si>
    <t>КАНЦЕВ Глеб</t>
  </si>
  <si>
    <t>21.11.2007</t>
  </si>
  <si>
    <t>ЗАХАРОВ Максим</t>
  </si>
  <si>
    <t>07.02.2007</t>
  </si>
  <si>
    <t>ПАВЛОВ Арман</t>
  </si>
  <si>
    <t>11.10.2006</t>
  </si>
  <si>
    <t>ОХРИМЕНКО Роман</t>
  </si>
  <si>
    <t>06.05.2007</t>
  </si>
  <si>
    <t>КЕРНИЦКИЙ Максим</t>
  </si>
  <si>
    <t>23.02.2006</t>
  </si>
  <si>
    <t>НЕСТЕРОВ Дмитрий</t>
  </si>
  <si>
    <t>24.02.2007</t>
  </si>
  <si>
    <t>БАЛИЦКИЙ Егор</t>
  </si>
  <si>
    <t>09.08.2007</t>
  </si>
  <si>
    <t>СПИВАКОВ Дмитрий</t>
  </si>
  <si>
    <t>06.03.2007</t>
  </si>
  <si>
    <t>1 сп.юн.р.</t>
  </si>
  <si>
    <t>Температура: +22</t>
  </si>
  <si>
    <t>Влажность: 39%</t>
  </si>
  <si>
    <t>Осадки: ясно</t>
  </si>
  <si>
    <t>Ветер: 12 м/с (ю/з)</t>
  </si>
  <si>
    <t>ГЛАВНЫЙ СЕКРЕТАРЬ</t>
  </si>
  <si>
    <t>МЕСТО ПРОВЕДЕНИЯ: г. Брюховецкая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</si>
</sst>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.00"/>
  </numFmts>
  <fonts count="25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/>
    </xf>
    <xf numFmtId="2" fontId="11" fillId="0" borderId="1" xfId="2" applyNumberFormat="1" applyFont="1" applyBorder="1" applyAlignment="1">
      <alignment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49" fontId="9" fillId="0" borderId="16" xfId="2" applyNumberFormat="1" applyFont="1" applyBorder="1" applyAlignment="1">
      <alignment horizontal="center" vertical="center"/>
    </xf>
    <xf numFmtId="0" fontId="9" fillId="0" borderId="18" xfId="2" applyFont="1" applyBorder="1" applyAlignment="1">
      <alignment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19" fillId="0" borderId="14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1" fontId="17" fillId="0" borderId="17" xfId="2" applyNumberFormat="1" applyFont="1" applyBorder="1" applyAlignment="1">
      <alignment horizontal="right" vertical="center"/>
    </xf>
    <xf numFmtId="0" fontId="17" fillId="0" borderId="17" xfId="2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26" xfId="2" applyFont="1" applyFill="1" applyBorder="1" applyAlignment="1">
      <alignment vertical="center"/>
    </xf>
    <xf numFmtId="0" fontId="19" fillId="0" borderId="19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9" fillId="0" borderId="5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164" fontId="9" fillId="0" borderId="40" xfId="2" applyNumberFormat="1" applyFont="1" applyFill="1" applyBorder="1" applyAlignment="1">
      <alignment horizontal="center" vertical="center" wrapText="1"/>
    </xf>
    <xf numFmtId="164" fontId="9" fillId="0" borderId="43" xfId="2" applyNumberFormat="1" applyFont="1" applyFill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center" vertical="center"/>
    </xf>
    <xf numFmtId="164" fontId="9" fillId="0" borderId="44" xfId="2" applyNumberFormat="1" applyFont="1" applyFill="1" applyBorder="1" applyAlignment="1">
      <alignment horizontal="center" vertical="center" wrapText="1"/>
    </xf>
    <xf numFmtId="0" fontId="9" fillId="0" borderId="44" xfId="2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6" xfId="2" applyFont="1" applyFill="1" applyBorder="1" applyAlignment="1">
      <alignment horizontal="center" vertical="center"/>
    </xf>
    <xf numFmtId="164" fontId="9" fillId="0" borderId="46" xfId="2" applyNumberFormat="1" applyFont="1" applyFill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 wrapText="1"/>
    </xf>
    <xf numFmtId="0" fontId="17" fillId="0" borderId="48" xfId="2" applyFont="1" applyBorder="1" applyAlignment="1">
      <alignment horizontal="center" vertical="center" wrapText="1"/>
    </xf>
    <xf numFmtId="0" fontId="18" fillId="0" borderId="49" xfId="2" applyFont="1" applyBorder="1" applyAlignment="1">
      <alignment horizontal="center" vertical="center" wrapText="1"/>
    </xf>
    <xf numFmtId="2" fontId="19" fillId="0" borderId="51" xfId="2" applyNumberFormat="1" applyFont="1" applyBorder="1" applyAlignment="1">
      <alignment horizontal="center" vertical="center"/>
    </xf>
    <xf numFmtId="2" fontId="19" fillId="0" borderId="24" xfId="2" applyNumberFormat="1" applyFont="1" applyBorder="1" applyAlignment="1">
      <alignment horizontal="center" vertical="center"/>
    </xf>
    <xf numFmtId="2" fontId="9" fillId="0" borderId="52" xfId="0" applyNumberFormat="1" applyFont="1" applyBorder="1" applyAlignment="1">
      <alignment horizontal="center" vertical="center"/>
    </xf>
    <xf numFmtId="2" fontId="19" fillId="0" borderId="53" xfId="2" applyNumberFormat="1" applyFont="1" applyBorder="1" applyAlignment="1">
      <alignment horizontal="center" vertical="center"/>
    </xf>
    <xf numFmtId="2" fontId="19" fillId="0" borderId="35" xfId="2" applyNumberFormat="1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 wrapText="1"/>
    </xf>
    <xf numFmtId="0" fontId="19" fillId="0" borderId="49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54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center" vertical="center"/>
    </xf>
    <xf numFmtId="0" fontId="9" fillId="0" borderId="55" xfId="2" applyFont="1" applyBorder="1" applyAlignment="1">
      <alignment horizontal="center" vertical="center" wrapText="1"/>
    </xf>
    <xf numFmtId="0" fontId="23" fillId="0" borderId="44" xfId="9" applyFont="1" applyFill="1" applyBorder="1" applyAlignment="1">
      <alignment vertical="center" wrapText="1"/>
    </xf>
    <xf numFmtId="14" fontId="23" fillId="0" borderId="44" xfId="7" applyNumberFormat="1" applyFont="1" applyFill="1" applyBorder="1" applyAlignment="1">
      <alignment horizontal="center" vertical="center" wrapText="1"/>
    </xf>
    <xf numFmtId="0" fontId="23" fillId="0" borderId="50" xfId="7" applyFont="1" applyFill="1" applyBorder="1" applyAlignment="1">
      <alignment horizontal="center" vertical="center" wrapText="1"/>
    </xf>
    <xf numFmtId="0" fontId="23" fillId="0" borderId="46" xfId="9" applyFont="1" applyFill="1" applyBorder="1" applyAlignment="1">
      <alignment vertical="center" wrapText="1"/>
    </xf>
    <xf numFmtId="14" fontId="23" fillId="0" borderId="46" xfId="7" applyNumberFormat="1" applyFont="1" applyFill="1" applyBorder="1" applyAlignment="1">
      <alignment horizontal="center" vertical="center" wrapText="1"/>
    </xf>
    <xf numFmtId="0" fontId="23" fillId="0" borderId="43" xfId="9" applyFont="1" applyFill="1" applyBorder="1" applyAlignment="1">
      <alignment vertical="center" wrapText="1"/>
    </xf>
    <xf numFmtId="14" fontId="23" fillId="0" borderId="43" xfId="7" applyNumberFormat="1" applyFont="1" applyFill="1" applyBorder="1" applyAlignment="1">
      <alignment horizontal="center" vertical="center" wrapText="1"/>
    </xf>
    <xf numFmtId="0" fontId="23" fillId="0" borderId="24" xfId="7" applyFont="1" applyFill="1" applyBorder="1" applyAlignment="1">
      <alignment horizontal="center" vertical="center" wrapText="1"/>
    </xf>
    <xf numFmtId="0" fontId="23" fillId="0" borderId="40" xfId="9" applyFont="1" applyFill="1" applyBorder="1" applyAlignment="1">
      <alignment vertical="center" wrapText="1"/>
    </xf>
    <xf numFmtId="14" fontId="23" fillId="0" borderId="40" xfId="7" applyNumberFormat="1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4" fillId="0" borderId="18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14" fontId="9" fillId="0" borderId="0" xfId="2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14" fontId="9" fillId="0" borderId="0" xfId="2" applyNumberFormat="1" applyFont="1" applyBorder="1" applyAlignment="1">
      <alignment horizontal="center" vertical="center"/>
    </xf>
    <xf numFmtId="2" fontId="24" fillId="0" borderId="51" xfId="2" applyNumberFormat="1" applyFont="1" applyBorder="1" applyAlignment="1">
      <alignment horizontal="center" vertical="center"/>
    </xf>
    <xf numFmtId="0" fontId="9" fillId="0" borderId="29" xfId="2" applyFont="1" applyBorder="1" applyAlignment="1">
      <alignment vertical="center"/>
    </xf>
    <xf numFmtId="0" fontId="15" fillId="0" borderId="29" xfId="2" applyFont="1" applyBorder="1" applyAlignment="1">
      <alignment horizontal="right" vertical="center"/>
    </xf>
    <xf numFmtId="0" fontId="15" fillId="0" borderId="28" xfId="2" applyFont="1" applyBorder="1" applyAlignment="1">
      <alignment horizontal="right" vertical="center"/>
    </xf>
    <xf numFmtId="166" fontId="23" fillId="0" borderId="50" xfId="7" applyNumberFormat="1" applyFont="1" applyFill="1" applyBorder="1" applyAlignment="1">
      <alignment horizontal="center" vertical="center" wrapText="1"/>
    </xf>
    <xf numFmtId="166" fontId="19" fillId="0" borderId="51" xfId="2" applyNumberFormat="1" applyFont="1" applyBorder="1" applyAlignment="1">
      <alignment horizontal="center" vertical="center"/>
    </xf>
    <xf numFmtId="166" fontId="23" fillId="0" borderId="24" xfId="7" applyNumberFormat="1" applyFont="1" applyFill="1" applyBorder="1" applyAlignment="1">
      <alignment horizontal="center" vertical="center" wrapText="1"/>
    </xf>
    <xf numFmtId="166" fontId="19" fillId="0" borderId="24" xfId="2" applyNumberFormat="1" applyFont="1" applyBorder="1" applyAlignment="1">
      <alignment horizontal="center" vertical="center"/>
    </xf>
    <xf numFmtId="166" fontId="9" fillId="0" borderId="50" xfId="2" applyNumberFormat="1" applyFont="1" applyBorder="1" applyAlignment="1">
      <alignment horizontal="center" vertical="center"/>
    </xf>
    <xf numFmtId="165" fontId="15" fillId="0" borderId="56" xfId="2" applyNumberFormat="1" applyFont="1" applyBorder="1" applyAlignment="1">
      <alignment horizontal="left" vertical="center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44" xfId="2" applyNumberFormat="1" applyFont="1" applyFill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46" xfId="2" applyNumberFormat="1" applyFont="1" applyFill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43" xfId="2" applyNumberFormat="1" applyFont="1" applyFill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40" xfId="2" applyNumberFormat="1" applyFont="1" applyFill="1" applyBorder="1" applyAlignment="1">
      <alignment horizontal="center" vertical="center"/>
    </xf>
    <xf numFmtId="0" fontId="13" fillId="2" borderId="25" xfId="2" applyFont="1" applyFill="1" applyBorder="1" applyAlignment="1">
      <alignment horizontal="center" vertical="center"/>
    </xf>
    <xf numFmtId="0" fontId="13" fillId="2" borderId="26" xfId="2" applyFont="1" applyFill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3" fillId="2" borderId="33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14" fontId="17" fillId="2" borderId="23" xfId="8" applyNumberFormat="1" applyFont="1" applyFill="1" applyBorder="1" applyAlignment="1">
      <alignment horizontal="center" vertical="center" wrapText="1"/>
    </xf>
    <xf numFmtId="14" fontId="17" fillId="2" borderId="24" xfId="8" applyNumberFormat="1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4" xfId="8" applyFont="1" applyFill="1" applyBorder="1" applyAlignment="1">
      <alignment horizontal="center" vertical="center" wrapText="1"/>
    </xf>
    <xf numFmtId="0" fontId="22" fillId="0" borderId="22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38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39" xfId="8" applyFont="1" applyFill="1" applyBorder="1" applyAlignment="1">
      <alignment horizontal="center" vertical="center" wrapText="1"/>
    </xf>
    <xf numFmtId="0" fontId="17" fillId="2" borderId="40" xfId="8" applyFont="1" applyFill="1" applyBorder="1" applyAlignment="1">
      <alignment horizontal="center" vertical="center" wrapText="1"/>
    </xf>
    <xf numFmtId="0" fontId="17" fillId="2" borderId="41" xfId="2" applyFont="1" applyFill="1" applyBorder="1" applyAlignment="1">
      <alignment horizontal="center" vertical="center"/>
    </xf>
    <xf numFmtId="0" fontId="17" fillId="2" borderId="42" xfId="2" applyFont="1" applyFill="1" applyBorder="1" applyAlignment="1">
      <alignment horizontal="center" vertical="center"/>
    </xf>
    <xf numFmtId="0" fontId="17" fillId="2" borderId="34" xfId="8" applyFont="1" applyFill="1" applyBorder="1" applyAlignment="1">
      <alignment horizontal="center" vertical="center" wrapText="1"/>
    </xf>
    <xf numFmtId="0" fontId="17" fillId="2" borderId="35" xfId="8" applyFont="1" applyFill="1" applyBorder="1" applyAlignment="1">
      <alignment horizontal="center" vertical="center" wrapText="1"/>
    </xf>
    <xf numFmtId="0" fontId="17" fillId="2" borderId="51" xfId="8" applyFont="1" applyFill="1" applyBorder="1" applyAlignment="1">
      <alignment horizontal="center" vertical="center" wrapText="1"/>
    </xf>
    <xf numFmtId="2" fontId="17" fillId="2" borderId="23" xfId="8" applyNumberFormat="1" applyFont="1" applyFill="1" applyBorder="1" applyAlignment="1">
      <alignment horizontal="center" vertical="center" wrapText="1"/>
    </xf>
    <xf numFmtId="2" fontId="17" fillId="2" borderId="24" xfId="8" applyNumberFormat="1" applyFont="1" applyFill="1" applyBorder="1" applyAlignment="1">
      <alignment horizontal="center" vertical="center" wrapText="1"/>
    </xf>
    <xf numFmtId="0" fontId="17" fillId="2" borderId="23" xfId="2" applyFont="1" applyFill="1" applyBorder="1" applyAlignment="1">
      <alignment horizontal="center" vertical="center" wrapText="1"/>
    </xf>
    <xf numFmtId="0" fontId="17" fillId="2" borderId="24" xfId="2" applyFont="1" applyFill="1" applyBorder="1" applyAlignment="1">
      <alignment horizontal="center" vertical="center" wrapText="1"/>
    </xf>
    <xf numFmtId="0" fontId="13" fillId="0" borderId="22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7" fillId="2" borderId="36" xfId="2" applyFont="1" applyFill="1" applyBorder="1" applyAlignment="1">
      <alignment horizontal="center" vertical="center" wrapText="1"/>
    </xf>
    <xf numFmtId="0" fontId="17" fillId="2" borderId="37" xfId="2" applyFont="1" applyFill="1" applyBorder="1" applyAlignment="1">
      <alignment horizontal="center" vertical="center" wrapText="1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6" xfId="2" applyNumberFormat="1" applyFont="1" applyFill="1" applyBorder="1" applyAlignment="1">
      <alignment horizontal="center" vertical="center"/>
    </xf>
    <xf numFmtId="165" fontId="15" fillId="0" borderId="10" xfId="2" applyNumberFormat="1" applyFont="1" applyBorder="1" applyAlignment="1">
      <alignment vertical="center"/>
    </xf>
    <xf numFmtId="165" fontId="15" fillId="0" borderId="5" xfId="2" applyNumberFormat="1" applyFont="1" applyBorder="1" applyAlignment="1">
      <alignment vertical="center"/>
    </xf>
    <xf numFmtId="165" fontId="15" fillId="0" borderId="16" xfId="2" applyNumberFormat="1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21" fillId="0" borderId="30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 2" xfId="9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49741</xdr:rowOff>
    </xdr:from>
    <xdr:to>
      <xdr:col>1</xdr:col>
      <xdr:colOff>328083</xdr:colOff>
      <xdr:row>3</xdr:row>
      <xdr:rowOff>29256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49741"/>
          <a:ext cx="762000" cy="805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453931</xdr:colOff>
      <xdr:row>0</xdr:row>
      <xdr:rowOff>95250</xdr:rowOff>
    </xdr:from>
    <xdr:to>
      <xdr:col>3</xdr:col>
      <xdr:colOff>140229</xdr:colOff>
      <xdr:row>3</xdr:row>
      <xdr:rowOff>63500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598" y="95250"/>
          <a:ext cx="1199714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349249</xdr:colOff>
      <xdr:row>0</xdr:row>
      <xdr:rowOff>63499</xdr:rowOff>
    </xdr:from>
    <xdr:ext cx="709083" cy="767865"/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47916" y="63499"/>
          <a:ext cx="709083" cy="767865"/>
        </a:xfrm>
        <a:prstGeom prst="rect">
          <a:avLst/>
        </a:prstGeom>
      </xdr:spPr>
    </xdr:pic>
    <xdr:clientData/>
  </xdr:oneCellAnchor>
  <xdr:oneCellAnchor>
    <xdr:from>
      <xdr:col>5</xdr:col>
      <xdr:colOff>631031</xdr:colOff>
      <xdr:row>141</xdr:row>
      <xdr:rowOff>0</xdr:rowOff>
    </xdr:from>
    <xdr:ext cx="899584" cy="591444"/>
    <xdr:pic>
      <xdr:nvPicPr>
        <xdr:cNvPr id="5" name="Picture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53000" y="19478625"/>
          <a:ext cx="899584" cy="591444"/>
        </a:xfrm>
        <a:prstGeom prst="rect">
          <a:avLst/>
        </a:prstGeom>
      </xdr:spPr>
    </xdr:pic>
    <xdr:clientData/>
  </xdr:oneCellAnchor>
  <xdr:oneCellAnchor>
    <xdr:from>
      <xdr:col>8</xdr:col>
      <xdr:colOff>209021</xdr:colOff>
      <xdr:row>140</xdr:row>
      <xdr:rowOff>83344</xdr:rowOff>
    </xdr:from>
    <xdr:ext cx="518583" cy="671883"/>
    <xdr:pic>
      <xdr:nvPicPr>
        <xdr:cNvPr id="6" name="Picture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62396" y="29253657"/>
          <a:ext cx="518583" cy="6718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150"/>
  <sheetViews>
    <sheetView tabSelected="1" view="pageBreakPreview" zoomScale="80" zoomScaleNormal="70" zoomScaleSheetLayoutView="80" zoomScalePageLayoutView="50" workbookViewId="0">
      <selection activeCell="A14" sqref="A14:D14"/>
    </sheetView>
  </sheetViews>
  <sheetFormatPr defaultRowHeight="12.75" x14ac:dyDescent="0.2"/>
  <cols>
    <col min="1" max="1" width="7" style="2" customWidth="1"/>
    <col min="2" max="2" width="7.85546875" style="46" customWidth="1"/>
    <col min="3" max="3" width="14.7109375" style="46" customWidth="1"/>
    <col min="4" max="4" width="23.5703125" style="2" customWidth="1"/>
    <col min="5" max="5" width="11.7109375" style="18" customWidth="1"/>
    <col min="6" max="6" width="10.28515625" style="2" customWidth="1"/>
    <col min="7" max="7" width="28.28515625" style="2" customWidth="1"/>
    <col min="8" max="8" width="15.85546875" style="2" customWidth="1"/>
    <col min="9" max="9" width="16.5703125" style="2" customWidth="1"/>
    <col min="10" max="10" width="10.85546875" style="43" customWidth="1"/>
    <col min="11" max="11" width="13.285156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27" ht="21.75" customHeight="1" x14ac:dyDescent="0.2">
      <c r="A2" s="193" t="s">
        <v>54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27" ht="21.75" customHeight="1" x14ac:dyDescent="0.2">
      <c r="A3" s="193" t="s">
        <v>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27" ht="21.75" customHeight="1" x14ac:dyDescent="0.2">
      <c r="A4" s="193" t="s">
        <v>55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6" customHeight="1" x14ac:dyDescent="0.2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27" s="3" customFormat="1" ht="27" customHeight="1" x14ac:dyDescent="0.2">
      <c r="A6" s="194" t="s">
        <v>61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20"/>
      <c r="N6" s="20"/>
      <c r="O6" s="20"/>
      <c r="P6" s="20"/>
      <c r="Q6" s="20"/>
      <c r="R6" s="20"/>
      <c r="S6" s="20"/>
      <c r="T6" s="20"/>
    </row>
    <row r="7" spans="1:27" s="3" customFormat="1" ht="18" customHeight="1" x14ac:dyDescent="0.2">
      <c r="A7" s="202" t="s">
        <v>14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1:27" s="3" customFormat="1" ht="6.75" customHeight="1" thickBot="1" x14ac:dyDescent="0.2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</row>
    <row r="9" spans="1:27" ht="19.5" customHeight="1" thickTop="1" x14ac:dyDescent="0.2">
      <c r="A9" s="199" t="s">
        <v>19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1"/>
    </row>
    <row r="10" spans="1:27" ht="18" customHeight="1" x14ac:dyDescent="0.2">
      <c r="A10" s="195" t="s">
        <v>62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7"/>
    </row>
    <row r="11" spans="1:27" ht="19.5" customHeight="1" x14ac:dyDescent="0.2">
      <c r="A11" s="195" t="s">
        <v>66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7"/>
    </row>
    <row r="12" spans="1:27" ht="5.25" customHeight="1" x14ac:dyDescent="0.2">
      <c r="A12" s="164" t="s">
        <v>36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27" ht="15.75" x14ac:dyDescent="0.2">
      <c r="A13" s="167" t="s">
        <v>287</v>
      </c>
      <c r="B13" s="168"/>
      <c r="C13" s="168"/>
      <c r="D13" s="168"/>
      <c r="E13" s="4"/>
      <c r="F13" s="76" t="s">
        <v>68</v>
      </c>
      <c r="G13" s="76"/>
      <c r="H13" s="116"/>
      <c r="J13" s="21"/>
      <c r="K13" s="5"/>
      <c r="L13" s="6" t="s">
        <v>63</v>
      </c>
    </row>
    <row r="14" spans="1:27" ht="15.75" x14ac:dyDescent="0.2">
      <c r="A14" s="180" t="s">
        <v>67</v>
      </c>
      <c r="B14" s="181"/>
      <c r="C14" s="181"/>
      <c r="D14" s="181"/>
      <c r="E14" s="7"/>
      <c r="F14" s="50" t="s">
        <v>69</v>
      </c>
      <c r="G14" s="50"/>
      <c r="H14" s="50"/>
      <c r="J14" s="22"/>
      <c r="K14" s="8"/>
      <c r="L14" s="9" t="s">
        <v>70</v>
      </c>
    </row>
    <row r="15" spans="1:27" ht="15" x14ac:dyDescent="0.2">
      <c r="A15" s="182" t="s">
        <v>8</v>
      </c>
      <c r="B15" s="183"/>
      <c r="C15" s="183"/>
      <c r="D15" s="183"/>
      <c r="E15" s="183"/>
      <c r="F15" s="183"/>
      <c r="G15" s="184"/>
      <c r="H15" s="187" t="s">
        <v>1</v>
      </c>
      <c r="I15" s="188"/>
      <c r="J15" s="188"/>
      <c r="K15" s="188"/>
      <c r="L15" s="189"/>
    </row>
    <row r="16" spans="1:27" ht="15" x14ac:dyDescent="0.2">
      <c r="A16" s="23" t="s">
        <v>15</v>
      </c>
      <c r="B16" s="10"/>
      <c r="C16" s="10"/>
      <c r="D16" s="24"/>
      <c r="E16" s="25"/>
      <c r="F16" s="24"/>
      <c r="G16" s="24"/>
      <c r="H16" s="190" t="s">
        <v>48</v>
      </c>
      <c r="I16" s="191"/>
      <c r="J16" s="191"/>
      <c r="K16" s="191"/>
      <c r="L16" s="192"/>
    </row>
    <row r="17" spans="1:12" ht="15" x14ac:dyDescent="0.2">
      <c r="A17" s="23" t="s">
        <v>16</v>
      </c>
      <c r="B17" s="10"/>
      <c r="C17" s="10"/>
      <c r="D17" s="11"/>
      <c r="E17" s="49"/>
      <c r="F17" s="26"/>
      <c r="G17" s="81" t="s">
        <v>56</v>
      </c>
      <c r="H17" s="190" t="s">
        <v>49</v>
      </c>
      <c r="I17" s="191"/>
      <c r="J17" s="191"/>
      <c r="K17" s="191"/>
      <c r="L17" s="192"/>
    </row>
    <row r="18" spans="1:12" ht="15" x14ac:dyDescent="0.2">
      <c r="A18" s="23" t="s">
        <v>17</v>
      </c>
      <c r="B18" s="10"/>
      <c r="C18" s="10"/>
      <c r="D18" s="11"/>
      <c r="E18" s="49"/>
      <c r="F18" s="26"/>
      <c r="G18" s="81" t="s">
        <v>57</v>
      </c>
      <c r="H18" s="190" t="s">
        <v>50</v>
      </c>
      <c r="I18" s="191"/>
      <c r="J18" s="191"/>
      <c r="K18" s="191"/>
      <c r="L18" s="192"/>
    </row>
    <row r="19" spans="1:12" ht="16.5" thickBot="1" x14ac:dyDescent="0.25">
      <c r="A19" s="23" t="s">
        <v>13</v>
      </c>
      <c r="B19" s="77"/>
      <c r="C19" s="77"/>
      <c r="D19" s="26"/>
      <c r="F19" s="52"/>
      <c r="G19" s="81" t="s">
        <v>58</v>
      </c>
      <c r="H19" s="134" t="s">
        <v>39</v>
      </c>
      <c r="I19" s="126"/>
      <c r="J19" s="118">
        <v>25</v>
      </c>
      <c r="K19" s="127"/>
      <c r="L19" s="128" t="s">
        <v>64</v>
      </c>
    </row>
    <row r="20" spans="1:12" ht="7.5" customHeight="1" thickTop="1" thickBot="1" x14ac:dyDescent="0.25">
      <c r="A20" s="12"/>
      <c r="B20" s="13"/>
      <c r="C20" s="13"/>
      <c r="D20" s="14"/>
      <c r="E20" s="15"/>
      <c r="F20" s="14"/>
      <c r="G20" s="14"/>
      <c r="H20" s="14"/>
      <c r="I20" s="14"/>
      <c r="J20" s="27"/>
      <c r="K20" s="14"/>
      <c r="L20" s="16"/>
    </row>
    <row r="21" spans="1:12" s="17" customFormat="1" ht="21" customHeight="1" thickTop="1" x14ac:dyDescent="0.2">
      <c r="A21" s="171" t="s">
        <v>5</v>
      </c>
      <c r="B21" s="162" t="s">
        <v>11</v>
      </c>
      <c r="C21" s="162" t="s">
        <v>28</v>
      </c>
      <c r="D21" s="162" t="s">
        <v>2</v>
      </c>
      <c r="E21" s="160" t="s">
        <v>27</v>
      </c>
      <c r="F21" s="162" t="s">
        <v>7</v>
      </c>
      <c r="G21" s="169" t="s">
        <v>40</v>
      </c>
      <c r="H21" s="173" t="s">
        <v>6</v>
      </c>
      <c r="I21" s="162" t="s">
        <v>23</v>
      </c>
      <c r="J21" s="176" t="s">
        <v>20</v>
      </c>
      <c r="K21" s="178" t="s">
        <v>22</v>
      </c>
      <c r="L21" s="185" t="s">
        <v>12</v>
      </c>
    </row>
    <row r="22" spans="1:12" s="17" customFormat="1" ht="13.5" customHeight="1" thickBot="1" x14ac:dyDescent="0.25">
      <c r="A22" s="172"/>
      <c r="B22" s="163"/>
      <c r="C22" s="163"/>
      <c r="D22" s="163"/>
      <c r="E22" s="161"/>
      <c r="F22" s="163"/>
      <c r="G22" s="170"/>
      <c r="H22" s="174"/>
      <c r="I22" s="175"/>
      <c r="J22" s="177"/>
      <c r="K22" s="179"/>
      <c r="L22" s="186"/>
    </row>
    <row r="23" spans="1:12" ht="17.25" customHeight="1" x14ac:dyDescent="0.2">
      <c r="A23" s="93">
        <v>1</v>
      </c>
      <c r="B23" s="135">
        <v>14</v>
      </c>
      <c r="C23" s="136">
        <v>10079259993</v>
      </c>
      <c r="D23" s="106" t="s">
        <v>71</v>
      </c>
      <c r="E23" s="107" t="s">
        <v>72</v>
      </c>
      <c r="F23" s="85" t="s">
        <v>25</v>
      </c>
      <c r="G23" s="108" t="s">
        <v>59</v>
      </c>
      <c r="H23" s="129">
        <v>2.3383796296296295E-2</v>
      </c>
      <c r="I23" s="133" t="s">
        <v>36</v>
      </c>
      <c r="J23" s="97">
        <f>IFERROR($J$19*3600/(HOUR(H23)*3600+MINUTE(H23)*60+SECOND(H23)),"")</f>
        <v>44.554455445544555</v>
      </c>
      <c r="K23" s="86" t="s">
        <v>29</v>
      </c>
      <c r="L23" s="87"/>
    </row>
    <row r="24" spans="1:12" ht="17.25" customHeight="1" thickBot="1" x14ac:dyDescent="0.25">
      <c r="A24" s="94">
        <f>A23</f>
        <v>1</v>
      </c>
      <c r="B24" s="137">
        <v>15</v>
      </c>
      <c r="C24" s="138">
        <v>10080977301</v>
      </c>
      <c r="D24" s="109" t="s">
        <v>73</v>
      </c>
      <c r="E24" s="110" t="s">
        <v>74</v>
      </c>
      <c r="F24" s="90" t="s">
        <v>25</v>
      </c>
      <c r="G24" s="95" t="s">
        <v>59</v>
      </c>
      <c r="H24" s="130">
        <f>H23</f>
        <v>2.3383796296296295E-2</v>
      </c>
      <c r="I24" s="130" t="s">
        <v>36</v>
      </c>
      <c r="J24" s="98">
        <f>J23</f>
        <v>44.554455445544555</v>
      </c>
      <c r="K24" s="91" t="s">
        <v>29</v>
      </c>
      <c r="L24" s="92"/>
    </row>
    <row r="25" spans="1:12" ht="17.25" customHeight="1" x14ac:dyDescent="0.2">
      <c r="A25" s="93">
        <v>2</v>
      </c>
      <c r="B25" s="135">
        <v>44</v>
      </c>
      <c r="C25" s="136">
        <v>10090936672</v>
      </c>
      <c r="D25" s="106" t="s">
        <v>75</v>
      </c>
      <c r="E25" s="107" t="s">
        <v>76</v>
      </c>
      <c r="F25" s="85" t="s">
        <v>25</v>
      </c>
      <c r="G25" s="108" t="s">
        <v>59</v>
      </c>
      <c r="H25" s="129">
        <v>2.3445486111111108E-2</v>
      </c>
      <c r="I25" s="133">
        <f>H25-$H$23</f>
        <v>6.1689814814813032E-5</v>
      </c>
      <c r="J25" s="97">
        <f>IFERROR($J$19*3600/(HOUR(H25)*3600+MINUTE(H25)*60+SECOND(H25)),"")</f>
        <v>44.422507403751233</v>
      </c>
      <c r="K25" s="86" t="s">
        <v>29</v>
      </c>
      <c r="L25" s="103"/>
    </row>
    <row r="26" spans="1:12" ht="17.25" customHeight="1" thickBot="1" x14ac:dyDescent="0.25">
      <c r="A26" s="94">
        <f>A25</f>
        <v>2</v>
      </c>
      <c r="B26" s="137">
        <v>45</v>
      </c>
      <c r="C26" s="138">
        <v>10097338571</v>
      </c>
      <c r="D26" s="109" t="s">
        <v>77</v>
      </c>
      <c r="E26" s="110" t="s">
        <v>78</v>
      </c>
      <c r="F26" s="90" t="s">
        <v>25</v>
      </c>
      <c r="G26" s="95" t="s">
        <v>59</v>
      </c>
      <c r="H26" s="130">
        <f>H25</f>
        <v>2.3445486111111108E-2</v>
      </c>
      <c r="I26" s="130">
        <f>I25</f>
        <v>6.1689814814813032E-5</v>
      </c>
      <c r="J26" s="98">
        <f>J25</f>
        <v>44.422507403751233</v>
      </c>
      <c r="K26" s="91" t="s">
        <v>29</v>
      </c>
      <c r="L26" s="105"/>
    </row>
    <row r="27" spans="1:12" ht="17.25" customHeight="1" x14ac:dyDescent="0.2">
      <c r="A27" s="100">
        <v>3</v>
      </c>
      <c r="B27" s="135">
        <v>22</v>
      </c>
      <c r="C27" s="136">
        <v>10108865205</v>
      </c>
      <c r="D27" s="106" t="s">
        <v>79</v>
      </c>
      <c r="E27" s="107" t="s">
        <v>80</v>
      </c>
      <c r="F27" s="85" t="s">
        <v>25</v>
      </c>
      <c r="G27" s="108" t="s">
        <v>81</v>
      </c>
      <c r="H27" s="129">
        <v>2.3565046296296296E-2</v>
      </c>
      <c r="I27" s="133">
        <f>H27-$H$23</f>
        <v>1.8125000000000085E-4</v>
      </c>
      <c r="J27" s="97">
        <f>IFERROR($J$19*3600/(HOUR(H27)*3600+MINUTE(H27)*60+SECOND(H27)),"")</f>
        <v>44.20432220039293</v>
      </c>
      <c r="K27" s="86" t="s">
        <v>29</v>
      </c>
      <c r="L27" s="87"/>
    </row>
    <row r="28" spans="1:12" ht="17.25" customHeight="1" thickBot="1" x14ac:dyDescent="0.25">
      <c r="A28" s="101">
        <f>A27</f>
        <v>3</v>
      </c>
      <c r="B28" s="137">
        <v>21</v>
      </c>
      <c r="C28" s="138">
        <v>10092621644</v>
      </c>
      <c r="D28" s="109" t="s">
        <v>82</v>
      </c>
      <c r="E28" s="110" t="s">
        <v>83</v>
      </c>
      <c r="F28" s="90" t="s">
        <v>25</v>
      </c>
      <c r="G28" s="95" t="s">
        <v>81</v>
      </c>
      <c r="H28" s="130">
        <f>H27</f>
        <v>2.3565046296296296E-2</v>
      </c>
      <c r="I28" s="130">
        <f>I27</f>
        <v>1.8125000000000085E-4</v>
      </c>
      <c r="J28" s="95">
        <f>J27</f>
        <v>44.20432220039293</v>
      </c>
      <c r="K28" s="91" t="s">
        <v>29</v>
      </c>
      <c r="L28" s="92"/>
    </row>
    <row r="29" spans="1:12" ht="17.25" customHeight="1" x14ac:dyDescent="0.2">
      <c r="A29" s="64">
        <v>4</v>
      </c>
      <c r="B29" s="139">
        <v>6</v>
      </c>
      <c r="C29" s="140">
        <v>10077687179</v>
      </c>
      <c r="D29" s="111" t="s">
        <v>84</v>
      </c>
      <c r="E29" s="112" t="s">
        <v>85</v>
      </c>
      <c r="F29" s="83" t="s">
        <v>29</v>
      </c>
      <c r="G29" s="113" t="s">
        <v>37</v>
      </c>
      <c r="H29" s="131">
        <v>2.3684837962962963E-2</v>
      </c>
      <c r="I29" s="133">
        <f>H29-$H$23</f>
        <v>3.0104166666666821E-4</v>
      </c>
      <c r="J29" s="97">
        <f>IFERROR($J$19*3600/(HOUR(H29)*3600+MINUTE(H29)*60+SECOND(H29)),"")</f>
        <v>43.988269794721404</v>
      </c>
      <c r="K29" s="86" t="s">
        <v>29</v>
      </c>
      <c r="L29" s="103"/>
    </row>
    <row r="30" spans="1:12" ht="17.25" customHeight="1" thickBot="1" x14ac:dyDescent="0.25">
      <c r="A30" s="60">
        <f>A29</f>
        <v>4</v>
      </c>
      <c r="B30" s="141">
        <v>7</v>
      </c>
      <c r="C30" s="142">
        <v>10077686573</v>
      </c>
      <c r="D30" s="114" t="s">
        <v>86</v>
      </c>
      <c r="E30" s="115" t="s">
        <v>87</v>
      </c>
      <c r="F30" s="82" t="s">
        <v>25</v>
      </c>
      <c r="G30" s="96" t="s">
        <v>37</v>
      </c>
      <c r="H30" s="132">
        <f>H29</f>
        <v>2.3684837962962963E-2</v>
      </c>
      <c r="I30" s="132">
        <f>I29</f>
        <v>3.0104166666666821E-4</v>
      </c>
      <c r="J30" s="99">
        <f>J29</f>
        <v>43.988269794721404</v>
      </c>
      <c r="K30" s="91" t="s">
        <v>29</v>
      </c>
      <c r="L30" s="105"/>
    </row>
    <row r="31" spans="1:12" ht="17.25" customHeight="1" x14ac:dyDescent="0.2">
      <c r="A31" s="63">
        <v>5</v>
      </c>
      <c r="B31" s="135">
        <v>49</v>
      </c>
      <c r="C31" s="136">
        <v>10084014613</v>
      </c>
      <c r="D31" s="106" t="s">
        <v>88</v>
      </c>
      <c r="E31" s="107" t="s">
        <v>89</v>
      </c>
      <c r="F31" s="85" t="s">
        <v>29</v>
      </c>
      <c r="G31" s="108" t="s">
        <v>59</v>
      </c>
      <c r="H31" s="129">
        <v>2.3896180555555552E-2</v>
      </c>
      <c r="I31" s="133">
        <f>H31-$H$23</f>
        <v>5.1238425925925757E-4</v>
      </c>
      <c r="J31" s="97">
        <f>IFERROR($J$19*3600/(HOUR(H31)*3600+MINUTE(H31)*60+SECOND(H31)),"")</f>
        <v>43.583535108958834</v>
      </c>
      <c r="K31" s="86" t="s">
        <v>29</v>
      </c>
      <c r="L31" s="87"/>
    </row>
    <row r="32" spans="1:12" ht="17.25" customHeight="1" thickBot="1" x14ac:dyDescent="0.25">
      <c r="A32" s="75">
        <f>A31</f>
        <v>5</v>
      </c>
      <c r="B32" s="137">
        <v>50</v>
      </c>
      <c r="C32" s="138">
        <v>10091550301</v>
      </c>
      <c r="D32" s="109" t="s">
        <v>90</v>
      </c>
      <c r="E32" s="110" t="s">
        <v>91</v>
      </c>
      <c r="F32" s="90" t="s">
        <v>29</v>
      </c>
      <c r="G32" s="95" t="s">
        <v>59</v>
      </c>
      <c r="H32" s="130">
        <f>H31</f>
        <v>2.3896180555555552E-2</v>
      </c>
      <c r="I32" s="130">
        <f>I31</f>
        <v>5.1238425925925757E-4</v>
      </c>
      <c r="J32" s="98">
        <f>J31</f>
        <v>43.583535108958834</v>
      </c>
      <c r="K32" s="91" t="s">
        <v>29</v>
      </c>
      <c r="L32" s="92"/>
    </row>
    <row r="33" spans="1:12" ht="17.25" customHeight="1" x14ac:dyDescent="0.2">
      <c r="A33" s="64">
        <v>6</v>
      </c>
      <c r="B33" s="139">
        <v>17</v>
      </c>
      <c r="C33" s="140">
        <v>10105861740</v>
      </c>
      <c r="D33" s="111" t="s">
        <v>92</v>
      </c>
      <c r="E33" s="112" t="s">
        <v>93</v>
      </c>
      <c r="F33" s="83" t="s">
        <v>25</v>
      </c>
      <c r="G33" s="113" t="s">
        <v>59</v>
      </c>
      <c r="H33" s="131">
        <v>2.406875E-2</v>
      </c>
      <c r="I33" s="133">
        <f>H33-$H$23</f>
        <v>6.8495370370370498E-4</v>
      </c>
      <c r="J33" s="97">
        <f>IFERROR($J$19*3600/(HOUR(H33)*3600+MINUTE(H33)*60+SECOND(H33)),"")</f>
        <v>43.269230769230766</v>
      </c>
      <c r="K33" s="86" t="s">
        <v>29</v>
      </c>
      <c r="L33" s="103"/>
    </row>
    <row r="34" spans="1:12" ht="17.25" customHeight="1" thickBot="1" x14ac:dyDescent="0.25">
      <c r="A34" s="60">
        <f>A33</f>
        <v>6</v>
      </c>
      <c r="B34" s="141">
        <v>16</v>
      </c>
      <c r="C34" s="142">
        <v>10080358622</v>
      </c>
      <c r="D34" s="114" t="s">
        <v>94</v>
      </c>
      <c r="E34" s="115" t="s">
        <v>95</v>
      </c>
      <c r="F34" s="82" t="s">
        <v>25</v>
      </c>
      <c r="G34" s="96" t="s">
        <v>59</v>
      </c>
      <c r="H34" s="132">
        <f>H33</f>
        <v>2.406875E-2</v>
      </c>
      <c r="I34" s="132">
        <f>I33</f>
        <v>6.8495370370370498E-4</v>
      </c>
      <c r="J34" s="99">
        <f>J33</f>
        <v>43.269230769230766</v>
      </c>
      <c r="K34" s="91" t="s">
        <v>29</v>
      </c>
      <c r="L34" s="105"/>
    </row>
    <row r="35" spans="1:12" ht="17.25" customHeight="1" x14ac:dyDescent="0.2">
      <c r="A35" s="63">
        <v>7</v>
      </c>
      <c r="B35" s="135">
        <v>47</v>
      </c>
      <c r="C35" s="136">
        <v>10100513000</v>
      </c>
      <c r="D35" s="106" t="s">
        <v>96</v>
      </c>
      <c r="E35" s="107" t="s">
        <v>97</v>
      </c>
      <c r="F35" s="85" t="s">
        <v>25</v>
      </c>
      <c r="G35" s="108" t="s">
        <v>59</v>
      </c>
      <c r="H35" s="129">
        <v>2.4148263888888886E-2</v>
      </c>
      <c r="I35" s="133">
        <f>H35-$H$23</f>
        <v>7.6446759259259089E-4</v>
      </c>
      <c r="J35" s="97">
        <f>IFERROR($J$19*3600/(HOUR(H35)*3600+MINUTE(H35)*60+SECOND(H35)),"")</f>
        <v>43.144774688398847</v>
      </c>
      <c r="K35" s="86" t="s">
        <v>29</v>
      </c>
      <c r="L35" s="87"/>
    </row>
    <row r="36" spans="1:12" ht="17.25" customHeight="1" thickBot="1" x14ac:dyDescent="0.25">
      <c r="A36" s="75">
        <f>A35</f>
        <v>7</v>
      </c>
      <c r="B36" s="137">
        <v>46</v>
      </c>
      <c r="C36" s="138">
        <v>10097338672</v>
      </c>
      <c r="D36" s="109" t="s">
        <v>98</v>
      </c>
      <c r="E36" s="110" t="s">
        <v>99</v>
      </c>
      <c r="F36" s="90" t="s">
        <v>25</v>
      </c>
      <c r="G36" s="95" t="s">
        <v>59</v>
      </c>
      <c r="H36" s="130">
        <f>H35</f>
        <v>2.4148263888888886E-2</v>
      </c>
      <c r="I36" s="130">
        <f>I35</f>
        <v>7.6446759259259089E-4</v>
      </c>
      <c r="J36" s="98">
        <f>J35</f>
        <v>43.144774688398847</v>
      </c>
      <c r="K36" s="91" t="s">
        <v>29</v>
      </c>
      <c r="L36" s="92"/>
    </row>
    <row r="37" spans="1:12" ht="17.25" customHeight="1" x14ac:dyDescent="0.2">
      <c r="A37" s="64">
        <v>8</v>
      </c>
      <c r="B37" s="139">
        <v>10</v>
      </c>
      <c r="C37" s="140">
        <v>10078945452</v>
      </c>
      <c r="D37" s="111" t="s">
        <v>100</v>
      </c>
      <c r="E37" s="112" t="s">
        <v>101</v>
      </c>
      <c r="F37" s="83" t="s">
        <v>25</v>
      </c>
      <c r="G37" s="113" t="s">
        <v>102</v>
      </c>
      <c r="H37" s="131">
        <v>2.4350694444444442E-2</v>
      </c>
      <c r="I37" s="133">
        <f>H37-$H$23</f>
        <v>9.6689814814814729E-4</v>
      </c>
      <c r="J37" s="97">
        <f>IFERROR($J$19*3600/(HOUR(H37)*3600+MINUTE(H37)*60+SECOND(H37)),"")</f>
        <v>42.775665399239543</v>
      </c>
      <c r="K37" s="86" t="s">
        <v>29</v>
      </c>
      <c r="L37" s="103"/>
    </row>
    <row r="38" spans="1:12" ht="17.25" customHeight="1" thickBot="1" x14ac:dyDescent="0.25">
      <c r="A38" s="60">
        <f>A37</f>
        <v>8</v>
      </c>
      <c r="B38" s="141">
        <v>12</v>
      </c>
      <c r="C38" s="142">
        <v>10091161388</v>
      </c>
      <c r="D38" s="114" t="s">
        <v>103</v>
      </c>
      <c r="E38" s="115" t="s">
        <v>104</v>
      </c>
      <c r="F38" s="82" t="s">
        <v>25</v>
      </c>
      <c r="G38" s="96" t="s">
        <v>102</v>
      </c>
      <c r="H38" s="132">
        <f>H37</f>
        <v>2.4350694444444442E-2</v>
      </c>
      <c r="I38" s="132">
        <f>I37</f>
        <v>9.6689814814814729E-4</v>
      </c>
      <c r="J38" s="99">
        <f>J37</f>
        <v>42.775665399239543</v>
      </c>
      <c r="K38" s="91" t="s">
        <v>29</v>
      </c>
      <c r="L38" s="105"/>
    </row>
    <row r="39" spans="1:12" ht="17.25" customHeight="1" x14ac:dyDescent="0.2">
      <c r="A39" s="63">
        <v>9</v>
      </c>
      <c r="B39" s="135">
        <v>26</v>
      </c>
      <c r="C39" s="136">
        <v>10082231732</v>
      </c>
      <c r="D39" s="106" t="s">
        <v>105</v>
      </c>
      <c r="E39" s="107" t="s">
        <v>106</v>
      </c>
      <c r="F39" s="85" t="s">
        <v>25</v>
      </c>
      <c r="G39" s="108" t="s">
        <v>107</v>
      </c>
      <c r="H39" s="129">
        <v>2.4391203703703707E-2</v>
      </c>
      <c r="I39" s="133">
        <f>H39-$H$23</f>
        <v>1.0074074074074117E-3</v>
      </c>
      <c r="J39" s="97">
        <f>IFERROR($J$19*3600/(HOUR(H39)*3600+MINUTE(H39)*60+SECOND(H39)),"")</f>
        <v>42.714760322733746</v>
      </c>
      <c r="K39" s="86" t="s">
        <v>29</v>
      </c>
      <c r="L39" s="87"/>
    </row>
    <row r="40" spans="1:12" ht="17.25" customHeight="1" thickBot="1" x14ac:dyDescent="0.25">
      <c r="A40" s="75">
        <f>A39</f>
        <v>9</v>
      </c>
      <c r="B40" s="137">
        <v>29</v>
      </c>
      <c r="C40" s="138">
        <v>10083942972</v>
      </c>
      <c r="D40" s="109" t="s">
        <v>108</v>
      </c>
      <c r="E40" s="110" t="s">
        <v>109</v>
      </c>
      <c r="F40" s="90" t="s">
        <v>25</v>
      </c>
      <c r="G40" s="95" t="s">
        <v>107</v>
      </c>
      <c r="H40" s="130">
        <f>H39</f>
        <v>2.4391203703703707E-2</v>
      </c>
      <c r="I40" s="130">
        <f>I39</f>
        <v>1.0074074074074117E-3</v>
      </c>
      <c r="J40" s="98">
        <f>J39</f>
        <v>42.714760322733746</v>
      </c>
      <c r="K40" s="91" t="s">
        <v>29</v>
      </c>
      <c r="L40" s="92"/>
    </row>
    <row r="41" spans="1:12" ht="17.25" customHeight="1" x14ac:dyDescent="0.2">
      <c r="A41" s="64">
        <v>10</v>
      </c>
      <c r="B41" s="139">
        <v>51</v>
      </c>
      <c r="C41" s="140">
        <v>10095277121</v>
      </c>
      <c r="D41" s="111" t="s">
        <v>110</v>
      </c>
      <c r="E41" s="112" t="s">
        <v>111</v>
      </c>
      <c r="F41" s="83" t="s">
        <v>42</v>
      </c>
      <c r="G41" s="113" t="s">
        <v>59</v>
      </c>
      <c r="H41" s="131">
        <v>2.4786226851851851E-2</v>
      </c>
      <c r="I41" s="133">
        <f>H41-$H$23</f>
        <v>1.4024305555555561E-3</v>
      </c>
      <c r="J41" s="97">
        <f>IFERROR($J$19*3600/(HOUR(H41)*3600+MINUTE(H41)*60+SECOND(H41)),"")</f>
        <v>42.016806722689076</v>
      </c>
      <c r="K41" s="102" t="s">
        <v>42</v>
      </c>
      <c r="L41" s="103"/>
    </row>
    <row r="42" spans="1:12" ht="17.25" customHeight="1" thickBot="1" x14ac:dyDescent="0.25">
      <c r="A42" s="60">
        <f>A41</f>
        <v>10</v>
      </c>
      <c r="B42" s="141">
        <v>48</v>
      </c>
      <c r="C42" s="142">
        <v>10092621745</v>
      </c>
      <c r="D42" s="114" t="s">
        <v>112</v>
      </c>
      <c r="E42" s="115" t="s">
        <v>113</v>
      </c>
      <c r="F42" s="82" t="s">
        <v>29</v>
      </c>
      <c r="G42" s="96" t="s">
        <v>59</v>
      </c>
      <c r="H42" s="132">
        <f>H41</f>
        <v>2.4786226851851851E-2</v>
      </c>
      <c r="I42" s="132">
        <f>I41</f>
        <v>1.4024305555555561E-3</v>
      </c>
      <c r="J42" s="99">
        <f>J41</f>
        <v>42.016806722689076</v>
      </c>
      <c r="K42" s="104" t="s">
        <v>42</v>
      </c>
      <c r="L42" s="105"/>
    </row>
    <row r="43" spans="1:12" ht="17.25" customHeight="1" x14ac:dyDescent="0.2">
      <c r="A43" s="63">
        <v>11</v>
      </c>
      <c r="B43" s="135">
        <v>9</v>
      </c>
      <c r="C43" s="136">
        <v>10077480550</v>
      </c>
      <c r="D43" s="106" t="s">
        <v>114</v>
      </c>
      <c r="E43" s="107" t="s">
        <v>115</v>
      </c>
      <c r="F43" s="85" t="s">
        <v>25</v>
      </c>
      <c r="G43" s="108" t="s">
        <v>37</v>
      </c>
      <c r="H43" s="129">
        <v>2.4812731481481484E-2</v>
      </c>
      <c r="I43" s="133">
        <f>H43-$H$23</f>
        <v>1.4289351851851893E-3</v>
      </c>
      <c r="J43" s="97">
        <f>IFERROR($J$19*3600/(HOUR(H43)*3600+MINUTE(H43)*60+SECOND(H43)),"")</f>
        <v>41.977611940298509</v>
      </c>
      <c r="K43" s="102" t="s">
        <v>42</v>
      </c>
      <c r="L43" s="87"/>
    </row>
    <row r="44" spans="1:12" ht="17.25" customHeight="1" thickBot="1" x14ac:dyDescent="0.25">
      <c r="A44" s="75">
        <f>A43</f>
        <v>11</v>
      </c>
      <c r="B44" s="137">
        <v>8</v>
      </c>
      <c r="C44" s="138">
        <v>10077687381</v>
      </c>
      <c r="D44" s="109" t="s">
        <v>116</v>
      </c>
      <c r="E44" s="110" t="s">
        <v>117</v>
      </c>
      <c r="F44" s="90" t="s">
        <v>29</v>
      </c>
      <c r="G44" s="95" t="s">
        <v>37</v>
      </c>
      <c r="H44" s="130">
        <f>H43</f>
        <v>2.4812731481481484E-2</v>
      </c>
      <c r="I44" s="130">
        <f>I43</f>
        <v>1.4289351851851893E-3</v>
      </c>
      <c r="J44" s="98">
        <f>J43</f>
        <v>41.977611940298509</v>
      </c>
      <c r="K44" s="104" t="s">
        <v>42</v>
      </c>
      <c r="L44" s="92"/>
    </row>
    <row r="45" spans="1:12" ht="17.25" customHeight="1" x14ac:dyDescent="0.2">
      <c r="A45" s="64">
        <v>12</v>
      </c>
      <c r="B45" s="139">
        <v>87</v>
      </c>
      <c r="C45" s="140">
        <v>10092444115</v>
      </c>
      <c r="D45" s="111" t="s">
        <v>118</v>
      </c>
      <c r="E45" s="112" t="s">
        <v>119</v>
      </c>
      <c r="F45" s="83" t="s">
        <v>25</v>
      </c>
      <c r="G45" s="113" t="s">
        <v>65</v>
      </c>
      <c r="H45" s="131">
        <v>2.4823611111111112E-2</v>
      </c>
      <c r="I45" s="133">
        <f>H45-$H$23</f>
        <v>1.4398148148148174E-3</v>
      </c>
      <c r="J45" s="97">
        <f>IFERROR($J$19*3600/(HOUR(H45)*3600+MINUTE(H45)*60+SECOND(H45)),"")</f>
        <v>41.95804195804196</v>
      </c>
      <c r="K45" s="102" t="s">
        <v>42</v>
      </c>
      <c r="L45" s="103"/>
    </row>
    <row r="46" spans="1:12" ht="17.25" customHeight="1" thickBot="1" x14ac:dyDescent="0.25">
      <c r="A46" s="60">
        <f>A45</f>
        <v>12</v>
      </c>
      <c r="B46" s="141">
        <v>86</v>
      </c>
      <c r="C46" s="142">
        <v>10090444501</v>
      </c>
      <c r="D46" s="114" t="s">
        <v>120</v>
      </c>
      <c r="E46" s="115" t="s">
        <v>121</v>
      </c>
      <c r="F46" s="82" t="s">
        <v>25</v>
      </c>
      <c r="G46" s="96" t="s">
        <v>65</v>
      </c>
      <c r="H46" s="132">
        <f>H45</f>
        <v>2.4823611111111112E-2</v>
      </c>
      <c r="I46" s="132">
        <f>I45</f>
        <v>1.4398148148148174E-3</v>
      </c>
      <c r="J46" s="99">
        <f>J45</f>
        <v>41.95804195804196</v>
      </c>
      <c r="K46" s="104" t="s">
        <v>42</v>
      </c>
      <c r="L46" s="105"/>
    </row>
    <row r="47" spans="1:12" ht="17.25" customHeight="1" x14ac:dyDescent="0.2">
      <c r="A47" s="63">
        <v>13</v>
      </c>
      <c r="B47" s="135">
        <v>38</v>
      </c>
      <c r="C47" s="136">
        <v>10091544742</v>
      </c>
      <c r="D47" s="106" t="s">
        <v>122</v>
      </c>
      <c r="E47" s="107" t="s">
        <v>123</v>
      </c>
      <c r="F47" s="85" t="s">
        <v>42</v>
      </c>
      <c r="G47" s="108" t="s">
        <v>59</v>
      </c>
      <c r="H47" s="129">
        <v>2.4903472222222219E-2</v>
      </c>
      <c r="I47" s="133">
        <f>H47-$H$23</f>
        <v>1.5196759259259243E-3</v>
      </c>
      <c r="J47" s="97">
        <f>IFERROR($J$19*3600/(HOUR(H47)*3600+MINUTE(H47)*60+SECOND(H47)),"")</f>
        <v>41.82156133828996</v>
      </c>
      <c r="K47" s="102" t="s">
        <v>42</v>
      </c>
      <c r="L47" s="87"/>
    </row>
    <row r="48" spans="1:12" ht="17.25" customHeight="1" thickBot="1" x14ac:dyDescent="0.25">
      <c r="A48" s="75">
        <f>A47</f>
        <v>13</v>
      </c>
      <c r="B48" s="137">
        <v>41</v>
      </c>
      <c r="C48" s="138">
        <v>10111627378</v>
      </c>
      <c r="D48" s="109" t="s">
        <v>124</v>
      </c>
      <c r="E48" s="110" t="s">
        <v>125</v>
      </c>
      <c r="F48" s="90" t="s">
        <v>43</v>
      </c>
      <c r="G48" s="95" t="s">
        <v>59</v>
      </c>
      <c r="H48" s="130">
        <f>H47</f>
        <v>2.4903472222222219E-2</v>
      </c>
      <c r="I48" s="130">
        <f>I47</f>
        <v>1.5196759259259243E-3</v>
      </c>
      <c r="J48" s="98">
        <f>J47</f>
        <v>41.82156133828996</v>
      </c>
      <c r="K48" s="104" t="s">
        <v>42</v>
      </c>
      <c r="L48" s="92"/>
    </row>
    <row r="49" spans="1:12" ht="17.25" customHeight="1" x14ac:dyDescent="0.2">
      <c r="A49" s="64">
        <v>14</v>
      </c>
      <c r="B49" s="139">
        <v>35</v>
      </c>
      <c r="C49" s="140">
        <v>10083179096</v>
      </c>
      <c r="D49" s="111" t="s">
        <v>126</v>
      </c>
      <c r="E49" s="112" t="s">
        <v>127</v>
      </c>
      <c r="F49" s="83" t="s">
        <v>25</v>
      </c>
      <c r="G49" s="113" t="s">
        <v>128</v>
      </c>
      <c r="H49" s="131">
        <v>2.4938888888888889E-2</v>
      </c>
      <c r="I49" s="133">
        <f>H49-$H$23</f>
        <v>1.555092592592594E-3</v>
      </c>
      <c r="J49" s="97">
        <f>IFERROR($J$19*3600/(HOUR(H49)*3600+MINUTE(H49)*60+SECOND(H49)),"")</f>
        <v>41.763341067285381</v>
      </c>
      <c r="K49" s="102" t="s">
        <v>42</v>
      </c>
      <c r="L49" s="103"/>
    </row>
    <row r="50" spans="1:12" ht="17.25" customHeight="1" thickBot="1" x14ac:dyDescent="0.25">
      <c r="A50" s="60">
        <f>A49</f>
        <v>14</v>
      </c>
      <c r="B50" s="141">
        <v>37</v>
      </c>
      <c r="C50" s="142">
        <v>10083179100</v>
      </c>
      <c r="D50" s="114" t="s">
        <v>129</v>
      </c>
      <c r="E50" s="115" t="s">
        <v>85</v>
      </c>
      <c r="F50" s="82" t="s">
        <v>25</v>
      </c>
      <c r="G50" s="96" t="s">
        <v>128</v>
      </c>
      <c r="H50" s="132">
        <f>H49</f>
        <v>2.4938888888888889E-2</v>
      </c>
      <c r="I50" s="132">
        <f>I49</f>
        <v>1.555092592592594E-3</v>
      </c>
      <c r="J50" s="99">
        <f>J49</f>
        <v>41.763341067285381</v>
      </c>
      <c r="K50" s="104" t="s">
        <v>42</v>
      </c>
      <c r="L50" s="105"/>
    </row>
    <row r="51" spans="1:12" ht="17.25" customHeight="1" x14ac:dyDescent="0.2">
      <c r="A51" s="63">
        <v>15</v>
      </c>
      <c r="B51" s="135">
        <v>40</v>
      </c>
      <c r="C51" s="136">
        <v>10111626065</v>
      </c>
      <c r="D51" s="106" t="s">
        <v>130</v>
      </c>
      <c r="E51" s="107" t="s">
        <v>131</v>
      </c>
      <c r="F51" s="85" t="s">
        <v>43</v>
      </c>
      <c r="G51" s="108" t="s">
        <v>59</v>
      </c>
      <c r="H51" s="129">
        <v>2.502349537037037E-2</v>
      </c>
      <c r="I51" s="133">
        <f>H51-$H$23</f>
        <v>1.6396990740740747E-3</v>
      </c>
      <c r="J51" s="97">
        <f>IFERROR($J$19*3600/(HOUR(H51)*3600+MINUTE(H51)*60+SECOND(H51)),"")</f>
        <v>41.628122109158184</v>
      </c>
      <c r="K51" s="102" t="s">
        <v>42</v>
      </c>
      <c r="L51" s="87"/>
    </row>
    <row r="52" spans="1:12" ht="17.25" customHeight="1" thickBot="1" x14ac:dyDescent="0.25">
      <c r="A52" s="75">
        <f>A51</f>
        <v>15</v>
      </c>
      <c r="B52" s="137">
        <v>42</v>
      </c>
      <c r="C52" s="89"/>
      <c r="D52" s="109" t="s">
        <v>132</v>
      </c>
      <c r="E52" s="110" t="s">
        <v>133</v>
      </c>
      <c r="F52" s="90" t="s">
        <v>42</v>
      </c>
      <c r="G52" s="95" t="s">
        <v>59</v>
      </c>
      <c r="H52" s="130">
        <f>H51</f>
        <v>2.502349537037037E-2</v>
      </c>
      <c r="I52" s="130">
        <f>I51</f>
        <v>1.6396990740740747E-3</v>
      </c>
      <c r="J52" s="98">
        <f>J51</f>
        <v>41.628122109158184</v>
      </c>
      <c r="K52" s="104" t="s">
        <v>42</v>
      </c>
      <c r="L52" s="92"/>
    </row>
    <row r="53" spans="1:12" ht="17.25" customHeight="1" x14ac:dyDescent="0.2">
      <c r="A53" s="64">
        <v>16</v>
      </c>
      <c r="B53" s="139">
        <v>18</v>
      </c>
      <c r="C53" s="140">
        <v>10105838603</v>
      </c>
      <c r="D53" s="111" t="s">
        <v>134</v>
      </c>
      <c r="E53" s="112" t="s">
        <v>135</v>
      </c>
      <c r="F53" s="83" t="s">
        <v>25</v>
      </c>
      <c r="G53" s="113" t="s">
        <v>59</v>
      </c>
      <c r="H53" s="131">
        <v>2.5085532407407411E-2</v>
      </c>
      <c r="I53" s="133">
        <f>H53-$H$23</f>
        <v>1.7017361111111157E-3</v>
      </c>
      <c r="J53" s="97">
        <f>IFERROR($J$19*3600/(HOUR(H53)*3600+MINUTE(H53)*60+SECOND(H53)),"")</f>
        <v>41.532071988924784</v>
      </c>
      <c r="K53" s="102" t="s">
        <v>42</v>
      </c>
      <c r="L53" s="103"/>
    </row>
    <row r="54" spans="1:12" ht="17.25" customHeight="1" thickBot="1" x14ac:dyDescent="0.25">
      <c r="A54" s="60">
        <f>A53</f>
        <v>16</v>
      </c>
      <c r="B54" s="141">
        <v>19</v>
      </c>
      <c r="C54" s="142">
        <v>10096594402</v>
      </c>
      <c r="D54" s="114" t="s">
        <v>136</v>
      </c>
      <c r="E54" s="115" t="s">
        <v>137</v>
      </c>
      <c r="F54" s="82" t="s">
        <v>25</v>
      </c>
      <c r="G54" s="96" t="s">
        <v>59</v>
      </c>
      <c r="H54" s="132">
        <f>H53</f>
        <v>2.5085532407407411E-2</v>
      </c>
      <c r="I54" s="132">
        <f>I53</f>
        <v>1.7017361111111157E-3</v>
      </c>
      <c r="J54" s="99">
        <f>J53</f>
        <v>41.532071988924784</v>
      </c>
      <c r="K54" s="104" t="s">
        <v>42</v>
      </c>
      <c r="L54" s="105"/>
    </row>
    <row r="55" spans="1:12" ht="17.25" customHeight="1" x14ac:dyDescent="0.2">
      <c r="A55" s="63">
        <v>17</v>
      </c>
      <c r="B55" s="135">
        <v>62</v>
      </c>
      <c r="C55" s="136">
        <v>10091810985</v>
      </c>
      <c r="D55" s="106" t="s">
        <v>138</v>
      </c>
      <c r="E55" s="107" t="s">
        <v>139</v>
      </c>
      <c r="F55" s="85" t="s">
        <v>42</v>
      </c>
      <c r="G55" s="108" t="s">
        <v>41</v>
      </c>
      <c r="H55" s="129">
        <v>2.5563310185185182E-2</v>
      </c>
      <c r="I55" s="133">
        <f>H55-$H$23</f>
        <v>2.1795138888888871E-3</v>
      </c>
      <c r="J55" s="97">
        <f>IFERROR($J$19*3600/(HOUR(H55)*3600+MINUTE(H55)*60+SECOND(H55)),"")</f>
        <v>40.742417383431416</v>
      </c>
      <c r="K55" s="102" t="s">
        <v>42</v>
      </c>
      <c r="L55" s="87"/>
    </row>
    <row r="56" spans="1:12" ht="17.25" customHeight="1" thickBot="1" x14ac:dyDescent="0.25">
      <c r="A56" s="61">
        <f>A55</f>
        <v>17</v>
      </c>
      <c r="B56" s="137">
        <v>61</v>
      </c>
      <c r="C56" s="138">
        <v>10091971138</v>
      </c>
      <c r="D56" s="109" t="s">
        <v>140</v>
      </c>
      <c r="E56" s="110" t="s">
        <v>141</v>
      </c>
      <c r="F56" s="90" t="s">
        <v>25</v>
      </c>
      <c r="G56" s="95" t="s">
        <v>41</v>
      </c>
      <c r="H56" s="130">
        <f>H55</f>
        <v>2.5563310185185182E-2</v>
      </c>
      <c r="I56" s="130">
        <f>I55</f>
        <v>2.1795138888888871E-3</v>
      </c>
      <c r="J56" s="98">
        <f>J55</f>
        <v>40.742417383431416</v>
      </c>
      <c r="K56" s="104" t="s">
        <v>42</v>
      </c>
      <c r="L56" s="92"/>
    </row>
    <row r="57" spans="1:12" ht="17.25" customHeight="1" x14ac:dyDescent="0.2">
      <c r="A57" s="64">
        <v>18</v>
      </c>
      <c r="B57" s="139">
        <v>11</v>
      </c>
      <c r="C57" s="140">
        <v>10078944745</v>
      </c>
      <c r="D57" s="111" t="s">
        <v>142</v>
      </c>
      <c r="E57" s="112" t="s">
        <v>143</v>
      </c>
      <c r="F57" s="83" t="s">
        <v>25</v>
      </c>
      <c r="G57" s="113" t="s">
        <v>102</v>
      </c>
      <c r="H57" s="131">
        <v>2.5695601851851851E-2</v>
      </c>
      <c r="I57" s="133">
        <f>H57-$H$23</f>
        <v>2.3118055555555565E-3</v>
      </c>
      <c r="J57" s="97">
        <f>IFERROR($J$19*3600/(HOUR(H57)*3600+MINUTE(H57)*60+SECOND(H57)),"")</f>
        <v>40.54054054054054</v>
      </c>
      <c r="K57" s="102" t="s">
        <v>42</v>
      </c>
      <c r="L57" s="103"/>
    </row>
    <row r="58" spans="1:12" ht="17.25" customHeight="1" thickBot="1" x14ac:dyDescent="0.25">
      <c r="A58" s="62">
        <f>A57</f>
        <v>18</v>
      </c>
      <c r="B58" s="141">
        <v>13</v>
      </c>
      <c r="C58" s="142">
        <v>10096458194</v>
      </c>
      <c r="D58" s="114" t="s">
        <v>144</v>
      </c>
      <c r="E58" s="115" t="s">
        <v>145</v>
      </c>
      <c r="F58" s="82" t="s">
        <v>29</v>
      </c>
      <c r="G58" s="96" t="s">
        <v>102</v>
      </c>
      <c r="H58" s="132">
        <f>H57</f>
        <v>2.5695601851851851E-2</v>
      </c>
      <c r="I58" s="132">
        <f>I57</f>
        <v>2.3118055555555565E-3</v>
      </c>
      <c r="J58" s="99">
        <f>J57</f>
        <v>40.54054054054054</v>
      </c>
      <c r="K58" s="104" t="s">
        <v>42</v>
      </c>
      <c r="L58" s="105"/>
    </row>
    <row r="59" spans="1:12" ht="17.25" customHeight="1" x14ac:dyDescent="0.2">
      <c r="A59" s="63">
        <v>19</v>
      </c>
      <c r="B59" s="135">
        <v>55</v>
      </c>
      <c r="C59" s="136">
        <v>10119333525</v>
      </c>
      <c r="D59" s="106" t="s">
        <v>146</v>
      </c>
      <c r="E59" s="107" t="s">
        <v>147</v>
      </c>
      <c r="F59" s="85" t="s">
        <v>25</v>
      </c>
      <c r="G59" s="108" t="s">
        <v>53</v>
      </c>
      <c r="H59" s="129">
        <v>2.5762152777777773E-2</v>
      </c>
      <c r="I59" s="133">
        <f>H59-$H$23</f>
        <v>2.3783564814814778E-3</v>
      </c>
      <c r="J59" s="97">
        <f>IFERROR($J$19*3600/(HOUR(H59)*3600+MINUTE(H59)*60+SECOND(H59)),"")</f>
        <v>40.431266846361183</v>
      </c>
      <c r="K59" s="102" t="s">
        <v>42</v>
      </c>
      <c r="L59" s="87"/>
    </row>
    <row r="60" spans="1:12" ht="17.25" customHeight="1" thickBot="1" x14ac:dyDescent="0.25">
      <c r="A60" s="61">
        <f>A59</f>
        <v>19</v>
      </c>
      <c r="B60" s="137">
        <v>54</v>
      </c>
      <c r="C60" s="138">
        <v>10119333626</v>
      </c>
      <c r="D60" s="109" t="s">
        <v>148</v>
      </c>
      <c r="E60" s="110" t="s">
        <v>137</v>
      </c>
      <c r="F60" s="90" t="s">
        <v>25</v>
      </c>
      <c r="G60" s="95" t="s">
        <v>53</v>
      </c>
      <c r="H60" s="130">
        <f>H59</f>
        <v>2.5762152777777773E-2</v>
      </c>
      <c r="I60" s="130">
        <f>I59</f>
        <v>2.3783564814814778E-3</v>
      </c>
      <c r="J60" s="98">
        <f>J59</f>
        <v>40.431266846361183</v>
      </c>
      <c r="K60" s="104" t="s">
        <v>42</v>
      </c>
      <c r="L60" s="92"/>
    </row>
    <row r="61" spans="1:12" ht="17.25" customHeight="1" x14ac:dyDescent="0.2">
      <c r="A61" s="63">
        <v>20</v>
      </c>
      <c r="B61" s="135">
        <v>113</v>
      </c>
      <c r="C61" s="136">
        <v>10112339623</v>
      </c>
      <c r="D61" s="106" t="s">
        <v>149</v>
      </c>
      <c r="E61" s="107" t="s">
        <v>150</v>
      </c>
      <c r="F61" s="85" t="s">
        <v>25</v>
      </c>
      <c r="G61" s="108" t="s">
        <v>52</v>
      </c>
      <c r="H61" s="129">
        <v>2.5776041666666666E-2</v>
      </c>
      <c r="I61" s="133">
        <f>H61-$H$23</f>
        <v>2.392245370370371E-3</v>
      </c>
      <c r="J61" s="97">
        <f>IFERROR($J$19*3600/(HOUR(H61)*3600+MINUTE(H61)*60+SECOND(H61)),"")</f>
        <v>40.41311180960934</v>
      </c>
      <c r="K61" s="102" t="s">
        <v>42</v>
      </c>
      <c r="L61" s="87"/>
    </row>
    <row r="62" spans="1:12" ht="17.25" customHeight="1" thickBot="1" x14ac:dyDescent="0.25">
      <c r="A62" s="61">
        <f>A61</f>
        <v>20</v>
      </c>
      <c r="B62" s="137">
        <v>115</v>
      </c>
      <c r="C62" s="138">
        <v>10095184666</v>
      </c>
      <c r="D62" s="109" t="s">
        <v>151</v>
      </c>
      <c r="E62" s="110" t="s">
        <v>152</v>
      </c>
      <c r="F62" s="90" t="s">
        <v>42</v>
      </c>
      <c r="G62" s="95" t="s">
        <v>52</v>
      </c>
      <c r="H62" s="130">
        <f>H61</f>
        <v>2.5776041666666666E-2</v>
      </c>
      <c r="I62" s="130">
        <f>I61</f>
        <v>2.392245370370371E-3</v>
      </c>
      <c r="J62" s="98">
        <f>J61</f>
        <v>40.41311180960934</v>
      </c>
      <c r="K62" s="104" t="s">
        <v>42</v>
      </c>
      <c r="L62" s="92"/>
    </row>
    <row r="63" spans="1:12" ht="17.25" customHeight="1" x14ac:dyDescent="0.2">
      <c r="A63" s="63">
        <v>21</v>
      </c>
      <c r="B63" s="135">
        <v>114</v>
      </c>
      <c r="C63" s="136">
        <v>10101780565</v>
      </c>
      <c r="D63" s="106" t="s">
        <v>153</v>
      </c>
      <c r="E63" s="107" t="s">
        <v>154</v>
      </c>
      <c r="F63" s="85" t="s">
        <v>25</v>
      </c>
      <c r="G63" s="108" t="s">
        <v>52</v>
      </c>
      <c r="H63" s="129">
        <v>2.589212962962963E-2</v>
      </c>
      <c r="I63" s="133">
        <f>H63-$H$23</f>
        <v>2.5083333333333346E-3</v>
      </c>
      <c r="J63" s="97">
        <f>IFERROR($J$19*3600/(HOUR(H63)*3600+MINUTE(H63)*60+SECOND(H63)),"")</f>
        <v>40.232454179704959</v>
      </c>
      <c r="K63" s="102" t="s">
        <v>42</v>
      </c>
      <c r="L63" s="87"/>
    </row>
    <row r="64" spans="1:12" ht="17.25" customHeight="1" thickBot="1" x14ac:dyDescent="0.25">
      <c r="A64" s="61">
        <f>A63</f>
        <v>21</v>
      </c>
      <c r="B64" s="137">
        <v>112</v>
      </c>
      <c r="C64" s="138">
        <v>10113498771</v>
      </c>
      <c r="D64" s="109" t="s">
        <v>155</v>
      </c>
      <c r="E64" s="110" t="s">
        <v>156</v>
      </c>
      <c r="F64" s="90" t="s">
        <v>29</v>
      </c>
      <c r="G64" s="95" t="s">
        <v>52</v>
      </c>
      <c r="H64" s="130">
        <f>H63</f>
        <v>2.589212962962963E-2</v>
      </c>
      <c r="I64" s="130">
        <f>I63</f>
        <v>2.5083333333333346E-3</v>
      </c>
      <c r="J64" s="98">
        <f>J63</f>
        <v>40.232454179704959</v>
      </c>
      <c r="K64" s="104" t="s">
        <v>42</v>
      </c>
      <c r="L64" s="92"/>
    </row>
    <row r="65" spans="1:12" ht="17.25" customHeight="1" x14ac:dyDescent="0.2">
      <c r="A65" s="63">
        <v>22</v>
      </c>
      <c r="B65" s="135">
        <v>43</v>
      </c>
      <c r="C65" s="84"/>
      <c r="D65" s="106" t="s">
        <v>157</v>
      </c>
      <c r="E65" s="107" t="s">
        <v>158</v>
      </c>
      <c r="F65" s="85" t="s">
        <v>43</v>
      </c>
      <c r="G65" s="108" t="s">
        <v>59</v>
      </c>
      <c r="H65" s="129">
        <v>2.5951620370370371E-2</v>
      </c>
      <c r="I65" s="133">
        <f>H65-$H$23</f>
        <v>2.5678240740740765E-3</v>
      </c>
      <c r="J65" s="97">
        <f>IFERROR($J$19*3600/(HOUR(H65)*3600+MINUTE(H65)*60+SECOND(H65)),"")</f>
        <v>40.142729705619985</v>
      </c>
      <c r="K65" s="102" t="s">
        <v>42</v>
      </c>
      <c r="L65" s="87"/>
    </row>
    <row r="66" spans="1:12" ht="17.25" customHeight="1" thickBot="1" x14ac:dyDescent="0.25">
      <c r="A66" s="61">
        <f>A65</f>
        <v>22</v>
      </c>
      <c r="B66" s="137">
        <v>39</v>
      </c>
      <c r="C66" s="138">
        <v>10111625257</v>
      </c>
      <c r="D66" s="109" t="s">
        <v>159</v>
      </c>
      <c r="E66" s="110" t="s">
        <v>89</v>
      </c>
      <c r="F66" s="90" t="s">
        <v>43</v>
      </c>
      <c r="G66" s="95" t="s">
        <v>59</v>
      </c>
      <c r="H66" s="130">
        <f>H65</f>
        <v>2.5951620370370371E-2</v>
      </c>
      <c r="I66" s="130">
        <f>I65</f>
        <v>2.5678240740740765E-3</v>
      </c>
      <c r="J66" s="98">
        <f>J65</f>
        <v>40.142729705619985</v>
      </c>
      <c r="K66" s="104" t="s">
        <v>42</v>
      </c>
      <c r="L66" s="92"/>
    </row>
    <row r="67" spans="1:12" ht="17.25" customHeight="1" x14ac:dyDescent="0.2">
      <c r="A67" s="63">
        <v>23</v>
      </c>
      <c r="B67" s="135">
        <v>83</v>
      </c>
      <c r="C67" s="136">
        <v>10092443711</v>
      </c>
      <c r="D67" s="106" t="s">
        <v>160</v>
      </c>
      <c r="E67" s="107" t="s">
        <v>161</v>
      </c>
      <c r="F67" s="85" t="s">
        <v>29</v>
      </c>
      <c r="G67" s="108" t="s">
        <v>65</v>
      </c>
      <c r="H67" s="129">
        <v>2.5990277777777779E-2</v>
      </c>
      <c r="I67" s="133">
        <f>H67-$H$23</f>
        <v>2.6064814814814839E-3</v>
      </c>
      <c r="J67" s="97">
        <f>IFERROR($J$19*3600/(HOUR(H67)*3600+MINUTE(H67)*60+SECOND(H67)),"")</f>
        <v>40.071237756010689</v>
      </c>
      <c r="K67" s="102" t="s">
        <v>42</v>
      </c>
      <c r="L67" s="87"/>
    </row>
    <row r="68" spans="1:12" ht="17.25" customHeight="1" thickBot="1" x14ac:dyDescent="0.25">
      <c r="A68" s="61">
        <f>A67</f>
        <v>23</v>
      </c>
      <c r="B68" s="137">
        <v>84</v>
      </c>
      <c r="C68" s="138">
        <v>10092443812</v>
      </c>
      <c r="D68" s="109" t="s">
        <v>162</v>
      </c>
      <c r="E68" s="110" t="s">
        <v>163</v>
      </c>
      <c r="F68" s="90" t="s">
        <v>29</v>
      </c>
      <c r="G68" s="95" t="s">
        <v>65</v>
      </c>
      <c r="H68" s="130">
        <f>H67</f>
        <v>2.5990277777777779E-2</v>
      </c>
      <c r="I68" s="130">
        <f>I67</f>
        <v>2.6064814814814839E-3</v>
      </c>
      <c r="J68" s="98">
        <f>J67</f>
        <v>40.071237756010689</v>
      </c>
      <c r="K68" s="104" t="s">
        <v>42</v>
      </c>
      <c r="L68" s="92"/>
    </row>
    <row r="69" spans="1:12" ht="17.25" customHeight="1" x14ac:dyDescent="0.2">
      <c r="A69" s="63">
        <v>24</v>
      </c>
      <c r="B69" s="135">
        <v>52</v>
      </c>
      <c r="C69" s="136">
        <v>10092384194</v>
      </c>
      <c r="D69" s="106" t="s">
        <v>164</v>
      </c>
      <c r="E69" s="107" t="s">
        <v>165</v>
      </c>
      <c r="F69" s="85" t="s">
        <v>29</v>
      </c>
      <c r="G69" s="108" t="s">
        <v>53</v>
      </c>
      <c r="H69" s="129">
        <v>2.6085300925925925E-2</v>
      </c>
      <c r="I69" s="133">
        <f>H69-$H$23</f>
        <v>2.7015046296296301E-3</v>
      </c>
      <c r="J69" s="97">
        <f>IFERROR($J$19*3600/(HOUR(H69)*3600+MINUTE(H69)*60+SECOND(H69)),"")</f>
        <v>39.929015084294591</v>
      </c>
      <c r="K69" s="86" t="s">
        <v>43</v>
      </c>
      <c r="L69" s="87"/>
    </row>
    <row r="70" spans="1:12" ht="17.25" customHeight="1" thickBot="1" x14ac:dyDescent="0.25">
      <c r="A70" s="61">
        <f>A69</f>
        <v>24</v>
      </c>
      <c r="B70" s="137">
        <v>56</v>
      </c>
      <c r="C70" s="138">
        <v>10096753036</v>
      </c>
      <c r="D70" s="109" t="s">
        <v>166</v>
      </c>
      <c r="E70" s="110" t="s">
        <v>167</v>
      </c>
      <c r="F70" s="90" t="s">
        <v>29</v>
      </c>
      <c r="G70" s="95" t="s">
        <v>53</v>
      </c>
      <c r="H70" s="130">
        <f>H69</f>
        <v>2.6085300925925925E-2</v>
      </c>
      <c r="I70" s="130">
        <f>I69</f>
        <v>2.7015046296296301E-3</v>
      </c>
      <c r="J70" s="98">
        <f>J69</f>
        <v>39.929015084294591</v>
      </c>
      <c r="K70" s="91" t="s">
        <v>43</v>
      </c>
      <c r="L70" s="92"/>
    </row>
    <row r="71" spans="1:12" ht="17.25" customHeight="1" x14ac:dyDescent="0.2">
      <c r="A71" s="63">
        <v>25</v>
      </c>
      <c r="B71" s="135">
        <v>95</v>
      </c>
      <c r="C71" s="136">
        <v>10105987638</v>
      </c>
      <c r="D71" s="106" t="s">
        <v>168</v>
      </c>
      <c r="E71" s="107" t="s">
        <v>169</v>
      </c>
      <c r="F71" s="85" t="s">
        <v>29</v>
      </c>
      <c r="G71" s="108" t="s">
        <v>170</v>
      </c>
      <c r="H71" s="129">
        <v>2.6179513888888891E-2</v>
      </c>
      <c r="I71" s="133">
        <f>H71-$H$23</f>
        <v>2.7957175925925962E-3</v>
      </c>
      <c r="J71" s="97">
        <f>IFERROR($J$19*3600/(HOUR(H71)*3600+MINUTE(H71)*60+SECOND(H71)),"")</f>
        <v>39.787798408488065</v>
      </c>
      <c r="K71" s="86" t="s">
        <v>43</v>
      </c>
      <c r="L71" s="87"/>
    </row>
    <row r="72" spans="1:12" ht="17.25" customHeight="1" thickBot="1" x14ac:dyDescent="0.25">
      <c r="A72" s="61">
        <f>A71</f>
        <v>25</v>
      </c>
      <c r="B72" s="137">
        <v>96</v>
      </c>
      <c r="C72" s="138">
        <v>10119569153</v>
      </c>
      <c r="D72" s="109" t="s">
        <v>171</v>
      </c>
      <c r="E72" s="110" t="s">
        <v>172</v>
      </c>
      <c r="F72" s="90" t="s">
        <v>29</v>
      </c>
      <c r="G72" s="95" t="s">
        <v>170</v>
      </c>
      <c r="H72" s="130">
        <f>H71</f>
        <v>2.6179513888888891E-2</v>
      </c>
      <c r="I72" s="130">
        <f>I71</f>
        <v>2.7957175925925962E-3</v>
      </c>
      <c r="J72" s="98">
        <f>J71</f>
        <v>39.787798408488065</v>
      </c>
      <c r="K72" s="91" t="s">
        <v>43</v>
      </c>
      <c r="L72" s="92"/>
    </row>
    <row r="73" spans="1:12" ht="17.25" customHeight="1" x14ac:dyDescent="0.2">
      <c r="A73" s="63">
        <v>26</v>
      </c>
      <c r="B73" s="135">
        <v>27</v>
      </c>
      <c r="C73" s="136">
        <v>10082232035</v>
      </c>
      <c r="D73" s="106" t="s">
        <v>173</v>
      </c>
      <c r="E73" s="107" t="s">
        <v>174</v>
      </c>
      <c r="F73" s="85" t="s">
        <v>25</v>
      </c>
      <c r="G73" s="108" t="s">
        <v>107</v>
      </c>
      <c r="H73" s="129">
        <v>2.619652777777778E-2</v>
      </c>
      <c r="I73" s="133">
        <f>H73-$H$23</f>
        <v>2.8127314814814855E-3</v>
      </c>
      <c r="J73" s="97">
        <f>IFERROR($J$19*3600/(HOUR(H73)*3600+MINUTE(H73)*60+SECOND(H73)),"")</f>
        <v>39.770216526734423</v>
      </c>
      <c r="K73" s="86" t="s">
        <v>43</v>
      </c>
      <c r="L73" s="87"/>
    </row>
    <row r="74" spans="1:12" ht="17.25" customHeight="1" thickBot="1" x14ac:dyDescent="0.25">
      <c r="A74" s="61">
        <f>A73</f>
        <v>26</v>
      </c>
      <c r="B74" s="137">
        <v>28</v>
      </c>
      <c r="C74" s="138">
        <v>10082231934</v>
      </c>
      <c r="D74" s="109" t="s">
        <v>175</v>
      </c>
      <c r="E74" s="110" t="s">
        <v>176</v>
      </c>
      <c r="F74" s="90" t="s">
        <v>29</v>
      </c>
      <c r="G74" s="95" t="s">
        <v>107</v>
      </c>
      <c r="H74" s="130">
        <f>H73</f>
        <v>2.619652777777778E-2</v>
      </c>
      <c r="I74" s="130">
        <f>I73</f>
        <v>2.8127314814814855E-3</v>
      </c>
      <c r="J74" s="98">
        <f>J73</f>
        <v>39.770216526734423</v>
      </c>
      <c r="K74" s="91" t="s">
        <v>43</v>
      </c>
      <c r="L74" s="92"/>
    </row>
    <row r="75" spans="1:12" ht="17.25" customHeight="1" x14ac:dyDescent="0.2">
      <c r="A75" s="63">
        <v>27</v>
      </c>
      <c r="B75" s="135">
        <v>104</v>
      </c>
      <c r="C75" s="136">
        <v>10104014902</v>
      </c>
      <c r="D75" s="106" t="s">
        <v>177</v>
      </c>
      <c r="E75" s="107" t="s">
        <v>93</v>
      </c>
      <c r="F75" s="85" t="s">
        <v>42</v>
      </c>
      <c r="G75" s="108" t="s">
        <v>170</v>
      </c>
      <c r="H75" s="129">
        <v>2.6323379629629631E-2</v>
      </c>
      <c r="I75" s="133">
        <f>H75-$H$23</f>
        <v>2.9395833333333357E-3</v>
      </c>
      <c r="J75" s="97">
        <f>IFERROR($J$19*3600/(HOUR(H75)*3600+MINUTE(H75)*60+SECOND(H75)),"")</f>
        <v>39.577836411609496</v>
      </c>
      <c r="K75" s="86" t="s">
        <v>43</v>
      </c>
      <c r="L75" s="87"/>
    </row>
    <row r="76" spans="1:12" ht="17.25" customHeight="1" thickBot="1" x14ac:dyDescent="0.25">
      <c r="A76" s="61">
        <f>A75</f>
        <v>27</v>
      </c>
      <c r="B76" s="137">
        <v>107</v>
      </c>
      <c r="C76" s="138">
        <v>10111498046</v>
      </c>
      <c r="D76" s="109" t="s">
        <v>178</v>
      </c>
      <c r="E76" s="110" t="s">
        <v>179</v>
      </c>
      <c r="F76" s="90" t="s">
        <v>42</v>
      </c>
      <c r="G76" s="95" t="s">
        <v>170</v>
      </c>
      <c r="H76" s="130">
        <f>H75</f>
        <v>2.6323379629629631E-2</v>
      </c>
      <c r="I76" s="130">
        <f>I75</f>
        <v>2.9395833333333357E-3</v>
      </c>
      <c r="J76" s="98">
        <f>J75</f>
        <v>39.577836411609496</v>
      </c>
      <c r="K76" s="91" t="s">
        <v>43</v>
      </c>
      <c r="L76" s="92"/>
    </row>
    <row r="77" spans="1:12" ht="17.25" customHeight="1" x14ac:dyDescent="0.2">
      <c r="A77" s="63">
        <v>28</v>
      </c>
      <c r="B77" s="135">
        <v>34</v>
      </c>
      <c r="C77" s="136">
        <v>10082556882</v>
      </c>
      <c r="D77" s="106" t="s">
        <v>180</v>
      </c>
      <c r="E77" s="107" t="s">
        <v>181</v>
      </c>
      <c r="F77" s="85" t="s">
        <v>25</v>
      </c>
      <c r="G77" s="108" t="s">
        <v>128</v>
      </c>
      <c r="H77" s="129">
        <v>2.6371990740740744E-2</v>
      </c>
      <c r="I77" s="133">
        <f>H77-$H$23</f>
        <v>2.9881944444444496E-3</v>
      </c>
      <c r="J77" s="97">
        <f>IFERROR($J$19*3600/(HOUR(H77)*3600+MINUTE(H77)*60+SECOND(H77)),"")</f>
        <v>39.49100482667837</v>
      </c>
      <c r="K77" s="86" t="s">
        <v>43</v>
      </c>
      <c r="L77" s="87"/>
    </row>
    <row r="78" spans="1:12" ht="17.25" customHeight="1" thickBot="1" x14ac:dyDescent="0.25">
      <c r="A78" s="61">
        <f>A77</f>
        <v>28</v>
      </c>
      <c r="B78" s="137">
        <v>36</v>
      </c>
      <c r="C78" s="138">
        <v>10083182867</v>
      </c>
      <c r="D78" s="109" t="s">
        <v>182</v>
      </c>
      <c r="E78" s="110" t="s">
        <v>183</v>
      </c>
      <c r="F78" s="90" t="s">
        <v>25</v>
      </c>
      <c r="G78" s="95" t="s">
        <v>128</v>
      </c>
      <c r="H78" s="130">
        <f>H77</f>
        <v>2.6371990740740744E-2</v>
      </c>
      <c r="I78" s="130">
        <f>I77</f>
        <v>2.9881944444444496E-3</v>
      </c>
      <c r="J78" s="98">
        <f>J77</f>
        <v>39.49100482667837</v>
      </c>
      <c r="K78" s="91" t="s">
        <v>43</v>
      </c>
      <c r="L78" s="92"/>
    </row>
    <row r="79" spans="1:12" ht="17.25" customHeight="1" x14ac:dyDescent="0.2">
      <c r="A79" s="63">
        <v>29</v>
      </c>
      <c r="B79" s="135">
        <v>64</v>
      </c>
      <c r="C79" s="136">
        <v>10119568547</v>
      </c>
      <c r="D79" s="106" t="s">
        <v>184</v>
      </c>
      <c r="E79" s="107" t="s">
        <v>185</v>
      </c>
      <c r="F79" s="85" t="s">
        <v>42</v>
      </c>
      <c r="G79" s="108" t="s">
        <v>60</v>
      </c>
      <c r="H79" s="129">
        <v>2.6612152777777776E-2</v>
      </c>
      <c r="I79" s="133">
        <f>H79-$H$23</f>
        <v>3.2283564814814814E-3</v>
      </c>
      <c r="J79" s="97">
        <f>IFERROR($J$19*3600/(HOUR(H79)*3600+MINUTE(H79)*60+SECOND(H79)),"")</f>
        <v>39.147455415397999</v>
      </c>
      <c r="K79" s="86"/>
      <c r="L79" s="87"/>
    </row>
    <row r="80" spans="1:12" ht="17.25" customHeight="1" thickBot="1" x14ac:dyDescent="0.25">
      <c r="A80" s="61">
        <f>A79</f>
        <v>29</v>
      </c>
      <c r="B80" s="137">
        <v>66</v>
      </c>
      <c r="C80" s="138">
        <v>10113227676</v>
      </c>
      <c r="D80" s="109" t="s">
        <v>186</v>
      </c>
      <c r="E80" s="110" t="s">
        <v>187</v>
      </c>
      <c r="F80" s="90" t="s">
        <v>25</v>
      </c>
      <c r="G80" s="95" t="s">
        <v>60</v>
      </c>
      <c r="H80" s="130">
        <f>H79</f>
        <v>2.6612152777777776E-2</v>
      </c>
      <c r="I80" s="130">
        <f>I79</f>
        <v>3.2283564814814814E-3</v>
      </c>
      <c r="J80" s="98">
        <f>J79</f>
        <v>39.147455415397999</v>
      </c>
      <c r="K80" s="91"/>
      <c r="L80" s="92"/>
    </row>
    <row r="81" spans="1:12" ht="17.25" customHeight="1" x14ac:dyDescent="0.2">
      <c r="A81" s="63">
        <v>30</v>
      </c>
      <c r="B81" s="135">
        <v>90</v>
      </c>
      <c r="C81" s="136">
        <v>10114988632</v>
      </c>
      <c r="D81" s="106" t="s">
        <v>188</v>
      </c>
      <c r="E81" s="107" t="s">
        <v>189</v>
      </c>
      <c r="F81" s="85" t="s">
        <v>29</v>
      </c>
      <c r="G81" s="108" t="s">
        <v>65</v>
      </c>
      <c r="H81" s="129">
        <v>2.6810300925925928E-2</v>
      </c>
      <c r="I81" s="133">
        <f t="shared" ref="I81" si="0">H81-$H$23</f>
        <v>3.4265046296296335E-3</v>
      </c>
      <c r="J81" s="97">
        <f t="shared" ref="J81" si="1">IFERROR($J$19*3600/(HOUR(H81)*3600+MINUTE(H81)*60+SECOND(H81)),"")</f>
        <v>38.860103626943008</v>
      </c>
      <c r="K81" s="86"/>
      <c r="L81" s="87"/>
    </row>
    <row r="82" spans="1:12" ht="17.25" customHeight="1" thickBot="1" x14ac:dyDescent="0.25">
      <c r="A82" s="61">
        <f>A81</f>
        <v>30</v>
      </c>
      <c r="B82" s="137">
        <v>85</v>
      </c>
      <c r="C82" s="138">
        <v>10094059769</v>
      </c>
      <c r="D82" s="109" t="s">
        <v>190</v>
      </c>
      <c r="E82" s="110" t="s">
        <v>191</v>
      </c>
      <c r="F82" s="90" t="s">
        <v>29</v>
      </c>
      <c r="G82" s="95" t="s">
        <v>65</v>
      </c>
      <c r="H82" s="130">
        <f>H81</f>
        <v>2.6810300925925928E-2</v>
      </c>
      <c r="I82" s="130">
        <f t="shared" ref="I82" si="2">I81</f>
        <v>3.4265046296296335E-3</v>
      </c>
      <c r="J82" s="98">
        <f t="shared" ref="J82" si="3">J81</f>
        <v>38.860103626943008</v>
      </c>
      <c r="K82" s="91"/>
      <c r="L82" s="92"/>
    </row>
    <row r="83" spans="1:12" ht="17.25" customHeight="1" x14ac:dyDescent="0.2">
      <c r="A83" s="63">
        <v>31</v>
      </c>
      <c r="B83" s="135">
        <v>30</v>
      </c>
      <c r="C83" s="136">
        <v>10078943937</v>
      </c>
      <c r="D83" s="106" t="s">
        <v>192</v>
      </c>
      <c r="E83" s="107" t="s">
        <v>161</v>
      </c>
      <c r="F83" s="85" t="s">
        <v>42</v>
      </c>
      <c r="G83" s="108" t="s">
        <v>107</v>
      </c>
      <c r="H83" s="129">
        <v>2.6840393518518513E-2</v>
      </c>
      <c r="I83" s="133">
        <f t="shared" ref="I83" si="4">H83-$H$23</f>
        <v>3.4565972222222185E-3</v>
      </c>
      <c r="J83" s="97">
        <f t="shared" ref="J83" si="5">IFERROR($J$19*3600/(HOUR(H83)*3600+MINUTE(H83)*60+SECOND(H83)),"")</f>
        <v>38.809831824062094</v>
      </c>
      <c r="K83" s="86"/>
      <c r="L83" s="87"/>
    </row>
    <row r="84" spans="1:12" ht="17.25" customHeight="1" thickBot="1" x14ac:dyDescent="0.25">
      <c r="A84" s="61">
        <f>A83</f>
        <v>31</v>
      </c>
      <c r="B84" s="137">
        <v>31</v>
      </c>
      <c r="C84" s="138">
        <v>10083910943</v>
      </c>
      <c r="D84" s="109" t="s">
        <v>193</v>
      </c>
      <c r="E84" s="110" t="s">
        <v>194</v>
      </c>
      <c r="F84" s="90" t="s">
        <v>29</v>
      </c>
      <c r="G84" s="95" t="s">
        <v>107</v>
      </c>
      <c r="H84" s="130">
        <f>H83</f>
        <v>2.6840393518518513E-2</v>
      </c>
      <c r="I84" s="130">
        <f t="shared" ref="I84" si="6">I83</f>
        <v>3.4565972222222185E-3</v>
      </c>
      <c r="J84" s="98">
        <f t="shared" ref="J84" si="7">J83</f>
        <v>38.809831824062094</v>
      </c>
      <c r="K84" s="91"/>
      <c r="L84" s="92"/>
    </row>
    <row r="85" spans="1:12" ht="17.25" customHeight="1" x14ac:dyDescent="0.2">
      <c r="A85" s="63">
        <v>32</v>
      </c>
      <c r="B85" s="135">
        <v>32</v>
      </c>
      <c r="C85" s="136">
        <v>10117846492</v>
      </c>
      <c r="D85" s="106" t="s">
        <v>195</v>
      </c>
      <c r="E85" s="107" t="s">
        <v>196</v>
      </c>
      <c r="F85" s="85" t="s">
        <v>42</v>
      </c>
      <c r="G85" s="108" t="s">
        <v>107</v>
      </c>
      <c r="H85" s="129">
        <v>2.7018981481481481E-2</v>
      </c>
      <c r="I85" s="133">
        <f t="shared" ref="I85" si="8">H85-$H$23</f>
        <v>3.6351851851851857E-3</v>
      </c>
      <c r="J85" s="97">
        <f t="shared" ref="J85" si="9">IFERROR($J$19*3600/(HOUR(H85)*3600+MINUTE(H85)*60+SECOND(H85)),"")</f>
        <v>38.560411311053983</v>
      </c>
      <c r="K85" s="86"/>
      <c r="L85" s="87"/>
    </row>
    <row r="86" spans="1:12" ht="17.25" customHeight="1" thickBot="1" x14ac:dyDescent="0.25">
      <c r="A86" s="61">
        <f>A85</f>
        <v>32</v>
      </c>
      <c r="B86" s="88">
        <v>25</v>
      </c>
      <c r="C86" s="89">
        <v>10092372777</v>
      </c>
      <c r="D86" s="109" t="s">
        <v>197</v>
      </c>
      <c r="E86" s="110">
        <v>38479</v>
      </c>
      <c r="F86" s="90" t="s">
        <v>29</v>
      </c>
      <c r="G86" s="95" t="s">
        <v>107</v>
      </c>
      <c r="H86" s="130">
        <f>H85</f>
        <v>2.7018981481481481E-2</v>
      </c>
      <c r="I86" s="130">
        <f t="shared" ref="I86" si="10">I85</f>
        <v>3.6351851851851857E-3</v>
      </c>
      <c r="J86" s="98">
        <f t="shared" ref="J86" si="11">J85</f>
        <v>38.560411311053983</v>
      </c>
      <c r="K86" s="91"/>
      <c r="L86" s="92"/>
    </row>
    <row r="87" spans="1:12" ht="17.25" customHeight="1" x14ac:dyDescent="0.2">
      <c r="A87" s="63">
        <v>33</v>
      </c>
      <c r="B87" s="135">
        <v>60</v>
      </c>
      <c r="C87" s="136">
        <v>10104925587</v>
      </c>
      <c r="D87" s="106" t="s">
        <v>198</v>
      </c>
      <c r="E87" s="107" t="s">
        <v>199</v>
      </c>
      <c r="F87" s="85" t="s">
        <v>25</v>
      </c>
      <c r="G87" s="108" t="s">
        <v>41</v>
      </c>
      <c r="H87" s="129">
        <v>2.709560185185185E-2</v>
      </c>
      <c r="I87" s="133">
        <f t="shared" ref="I87" si="12">H87-$H$23</f>
        <v>3.711805555555555E-3</v>
      </c>
      <c r="J87" s="97">
        <f t="shared" ref="J87" si="13">IFERROR($J$19*3600/(HOUR(H87)*3600+MINUTE(H87)*60+SECOND(H87)),"")</f>
        <v>38.445108927808626</v>
      </c>
      <c r="K87" s="86"/>
      <c r="L87" s="87"/>
    </row>
    <row r="88" spans="1:12" ht="17.25" customHeight="1" thickBot="1" x14ac:dyDescent="0.25">
      <c r="A88" s="61">
        <f>A87</f>
        <v>33</v>
      </c>
      <c r="B88" s="137">
        <v>63</v>
      </c>
      <c r="C88" s="138">
        <v>10096307139</v>
      </c>
      <c r="D88" s="109" t="s">
        <v>200</v>
      </c>
      <c r="E88" s="110" t="s">
        <v>201</v>
      </c>
      <c r="F88" s="90" t="s">
        <v>42</v>
      </c>
      <c r="G88" s="95" t="s">
        <v>41</v>
      </c>
      <c r="H88" s="130">
        <f>H87</f>
        <v>2.709560185185185E-2</v>
      </c>
      <c r="I88" s="130">
        <f t="shared" ref="I88" si="14">I87</f>
        <v>3.711805555555555E-3</v>
      </c>
      <c r="J88" s="98">
        <f t="shared" ref="J88" si="15">J87</f>
        <v>38.445108927808626</v>
      </c>
      <c r="K88" s="91"/>
      <c r="L88" s="92"/>
    </row>
    <row r="89" spans="1:12" ht="17.25" customHeight="1" x14ac:dyDescent="0.2">
      <c r="A89" s="63">
        <v>34</v>
      </c>
      <c r="B89" s="135">
        <v>100</v>
      </c>
      <c r="C89" s="136">
        <v>10105091804</v>
      </c>
      <c r="D89" s="106" t="s">
        <v>202</v>
      </c>
      <c r="E89" s="107" t="s">
        <v>203</v>
      </c>
      <c r="F89" s="85" t="s">
        <v>29</v>
      </c>
      <c r="G89" s="108" t="s">
        <v>170</v>
      </c>
      <c r="H89" s="129">
        <v>2.7449421296296295E-2</v>
      </c>
      <c r="I89" s="133">
        <f t="shared" ref="I89" si="16">H89-$H$23</f>
        <v>4.0656249999999998E-3</v>
      </c>
      <c r="J89" s="97">
        <f t="shared" ref="J89" si="17">IFERROR($J$19*3600/(HOUR(H89)*3600+MINUTE(H89)*60+SECOND(H89)),"")</f>
        <v>37.94266441821248</v>
      </c>
      <c r="K89" s="86"/>
      <c r="L89" s="87"/>
    </row>
    <row r="90" spans="1:12" ht="17.25" customHeight="1" thickBot="1" x14ac:dyDescent="0.25">
      <c r="A90" s="61">
        <f>A89</f>
        <v>34</v>
      </c>
      <c r="B90" s="137">
        <v>98</v>
      </c>
      <c r="C90" s="138">
        <v>10119582691</v>
      </c>
      <c r="D90" s="109" t="s">
        <v>204</v>
      </c>
      <c r="E90" s="110" t="s">
        <v>205</v>
      </c>
      <c r="F90" s="90" t="s">
        <v>42</v>
      </c>
      <c r="G90" s="95" t="s">
        <v>170</v>
      </c>
      <c r="H90" s="130">
        <f>H89</f>
        <v>2.7449421296296295E-2</v>
      </c>
      <c r="I90" s="130">
        <f t="shared" ref="I90" si="18">I89</f>
        <v>4.0656249999999998E-3</v>
      </c>
      <c r="J90" s="98">
        <f t="shared" ref="J90" si="19">J89</f>
        <v>37.94266441821248</v>
      </c>
      <c r="K90" s="91"/>
      <c r="L90" s="92"/>
    </row>
    <row r="91" spans="1:12" ht="17.25" customHeight="1" x14ac:dyDescent="0.2">
      <c r="A91" s="63">
        <v>35</v>
      </c>
      <c r="B91" s="135">
        <v>110</v>
      </c>
      <c r="C91" s="136">
        <v>10105980968</v>
      </c>
      <c r="D91" s="106" t="s">
        <v>206</v>
      </c>
      <c r="E91" s="107" t="s">
        <v>207</v>
      </c>
      <c r="F91" s="85" t="s">
        <v>42</v>
      </c>
      <c r="G91" s="108" t="s">
        <v>208</v>
      </c>
      <c r="H91" s="129">
        <v>2.7497569444444443E-2</v>
      </c>
      <c r="I91" s="133">
        <f t="shared" ref="I91" si="20">H91-$H$23</f>
        <v>4.1137731481481477E-3</v>
      </c>
      <c r="J91" s="97">
        <f t="shared" ref="J91" si="21">IFERROR($J$19*3600/(HOUR(H91)*3600+MINUTE(H91)*60+SECOND(H91)),"")</f>
        <v>37.878787878787875</v>
      </c>
      <c r="K91" s="86"/>
      <c r="L91" s="87"/>
    </row>
    <row r="92" spans="1:12" ht="17.25" customHeight="1" thickBot="1" x14ac:dyDescent="0.25">
      <c r="A92" s="61">
        <f>A91</f>
        <v>35</v>
      </c>
      <c r="B92" s="137">
        <v>111</v>
      </c>
      <c r="C92" s="138">
        <v>10113982357</v>
      </c>
      <c r="D92" s="109" t="s">
        <v>209</v>
      </c>
      <c r="E92" s="110" t="s">
        <v>210</v>
      </c>
      <c r="F92" s="90" t="s">
        <v>43</v>
      </c>
      <c r="G92" s="95" t="s">
        <v>208</v>
      </c>
      <c r="H92" s="130">
        <f>H91</f>
        <v>2.7497569444444443E-2</v>
      </c>
      <c r="I92" s="130">
        <f t="shared" ref="I92" si="22">I91</f>
        <v>4.1137731481481477E-3</v>
      </c>
      <c r="J92" s="98">
        <f t="shared" ref="J92" si="23">J91</f>
        <v>37.878787878787875</v>
      </c>
      <c r="K92" s="91"/>
      <c r="L92" s="92"/>
    </row>
    <row r="93" spans="1:12" ht="17.25" customHeight="1" x14ac:dyDescent="0.2">
      <c r="A93" s="63">
        <v>36</v>
      </c>
      <c r="B93" s="135">
        <v>24</v>
      </c>
      <c r="C93" s="136">
        <v>10120119730</v>
      </c>
      <c r="D93" s="106" t="s">
        <v>211</v>
      </c>
      <c r="E93" s="107" t="s">
        <v>212</v>
      </c>
      <c r="F93" s="85" t="s">
        <v>25</v>
      </c>
      <c r="G93" s="108" t="s">
        <v>81</v>
      </c>
      <c r="H93" s="129">
        <v>2.7728935185185186E-2</v>
      </c>
      <c r="I93" s="133">
        <f t="shared" ref="I93" si="24">H93-$H$23</f>
        <v>4.3451388888888914E-3</v>
      </c>
      <c r="J93" s="97">
        <f t="shared" ref="J93" si="25">IFERROR($J$19*3600/(HOUR(H93)*3600+MINUTE(H93)*60+SECOND(H93)),"")</f>
        <v>37.56260434056761</v>
      </c>
      <c r="K93" s="86"/>
      <c r="L93" s="87"/>
    </row>
    <row r="94" spans="1:12" ht="17.25" customHeight="1" thickBot="1" x14ac:dyDescent="0.25">
      <c r="A94" s="61">
        <f>A93</f>
        <v>36</v>
      </c>
      <c r="B94" s="137">
        <v>23</v>
      </c>
      <c r="C94" s="138">
        <v>10181412080</v>
      </c>
      <c r="D94" s="109" t="s">
        <v>213</v>
      </c>
      <c r="E94" s="110" t="s">
        <v>214</v>
      </c>
      <c r="F94" s="90" t="s">
        <v>25</v>
      </c>
      <c r="G94" s="95" t="s">
        <v>81</v>
      </c>
      <c r="H94" s="130">
        <f>H93</f>
        <v>2.7728935185185186E-2</v>
      </c>
      <c r="I94" s="130">
        <f t="shared" ref="I94" si="26">I93</f>
        <v>4.3451388888888914E-3</v>
      </c>
      <c r="J94" s="98">
        <f t="shared" ref="J94" si="27">J93</f>
        <v>37.56260434056761</v>
      </c>
      <c r="K94" s="91"/>
      <c r="L94" s="92"/>
    </row>
    <row r="95" spans="1:12" ht="17.25" customHeight="1" x14ac:dyDescent="0.2">
      <c r="A95" s="63">
        <v>37</v>
      </c>
      <c r="B95" s="135">
        <v>108</v>
      </c>
      <c r="C95" s="136"/>
      <c r="D95" s="106" t="s">
        <v>215</v>
      </c>
      <c r="E95" s="107" t="s">
        <v>216</v>
      </c>
      <c r="F95" s="85" t="s">
        <v>43</v>
      </c>
      <c r="G95" s="108" t="s">
        <v>208</v>
      </c>
      <c r="H95" s="129">
        <v>2.805671296296296E-2</v>
      </c>
      <c r="I95" s="133">
        <f t="shared" ref="I95" si="28">H95-$H$23</f>
        <v>4.6729166666666655E-3</v>
      </c>
      <c r="J95" s="97">
        <f t="shared" ref="J95" si="29">IFERROR($J$19*3600/(HOUR(H95)*3600+MINUTE(H95)*60+SECOND(H95)),"")</f>
        <v>37.128712871287128</v>
      </c>
      <c r="K95" s="86"/>
      <c r="L95" s="87"/>
    </row>
    <row r="96" spans="1:12" ht="17.25" customHeight="1" thickBot="1" x14ac:dyDescent="0.25">
      <c r="A96" s="61">
        <f>A95</f>
        <v>37</v>
      </c>
      <c r="B96" s="137">
        <v>109</v>
      </c>
      <c r="C96" s="138">
        <v>10105272060</v>
      </c>
      <c r="D96" s="109" t="s">
        <v>217</v>
      </c>
      <c r="E96" s="110" t="s">
        <v>218</v>
      </c>
      <c r="F96" s="90" t="s">
        <v>42</v>
      </c>
      <c r="G96" s="95" t="s">
        <v>208</v>
      </c>
      <c r="H96" s="130">
        <f>H95</f>
        <v>2.805671296296296E-2</v>
      </c>
      <c r="I96" s="130">
        <f t="shared" ref="I96" si="30">I95</f>
        <v>4.6729166666666655E-3</v>
      </c>
      <c r="J96" s="98">
        <f t="shared" ref="J96" si="31">J95</f>
        <v>37.128712871287128</v>
      </c>
      <c r="K96" s="91"/>
      <c r="L96" s="92"/>
    </row>
    <row r="97" spans="1:12" ht="17.25" customHeight="1" x14ac:dyDescent="0.2">
      <c r="A97" s="63">
        <v>38</v>
      </c>
      <c r="B97" s="135">
        <v>106</v>
      </c>
      <c r="C97" s="136">
        <v>10112147037</v>
      </c>
      <c r="D97" s="106" t="s">
        <v>219</v>
      </c>
      <c r="E97" s="107" t="s">
        <v>220</v>
      </c>
      <c r="F97" s="85" t="s">
        <v>42</v>
      </c>
      <c r="G97" s="108" t="s">
        <v>170</v>
      </c>
      <c r="H97" s="129">
        <v>2.8336805555555556E-2</v>
      </c>
      <c r="I97" s="133">
        <f t="shared" ref="I97" si="32">H97-$H$23</f>
        <v>4.9530092592592612E-3</v>
      </c>
      <c r="J97" s="97">
        <f t="shared" ref="J97" si="33">IFERROR($J$19*3600/(HOUR(H97)*3600+MINUTE(H97)*60+SECOND(H97)),"")</f>
        <v>36.764705882352942</v>
      </c>
      <c r="K97" s="86"/>
      <c r="L97" s="87"/>
    </row>
    <row r="98" spans="1:12" ht="17.25" customHeight="1" thickBot="1" x14ac:dyDescent="0.25">
      <c r="A98" s="61">
        <f>A97</f>
        <v>38</v>
      </c>
      <c r="B98" s="137">
        <v>105</v>
      </c>
      <c r="C98" s="138">
        <v>10117698669</v>
      </c>
      <c r="D98" s="109" t="s">
        <v>221</v>
      </c>
      <c r="E98" s="110" t="s">
        <v>210</v>
      </c>
      <c r="F98" s="90" t="s">
        <v>42</v>
      </c>
      <c r="G98" s="95" t="s">
        <v>170</v>
      </c>
      <c r="H98" s="130">
        <f>H97</f>
        <v>2.8336805555555556E-2</v>
      </c>
      <c r="I98" s="130">
        <f t="shared" ref="I98" si="34">I97</f>
        <v>4.9530092592592612E-3</v>
      </c>
      <c r="J98" s="98">
        <f t="shared" ref="J98" si="35">J97</f>
        <v>36.764705882352942</v>
      </c>
      <c r="K98" s="91"/>
      <c r="L98" s="92"/>
    </row>
    <row r="99" spans="1:12" ht="17.25" customHeight="1" x14ac:dyDescent="0.2">
      <c r="A99" s="63">
        <v>39</v>
      </c>
      <c r="B99" s="135">
        <v>53</v>
      </c>
      <c r="C99" s="136">
        <v>10115156138</v>
      </c>
      <c r="D99" s="106" t="s">
        <v>222</v>
      </c>
      <c r="E99" s="107" t="s">
        <v>223</v>
      </c>
      <c r="F99" s="85" t="s">
        <v>29</v>
      </c>
      <c r="G99" s="108" t="s">
        <v>53</v>
      </c>
      <c r="H99" s="129">
        <v>2.8819444444444443E-2</v>
      </c>
      <c r="I99" s="133">
        <f t="shared" ref="I99" si="36">H99-$H$23</f>
        <v>5.4356481481481478E-3</v>
      </c>
      <c r="J99" s="97">
        <f t="shared" ref="J99" si="37">IFERROR($J$19*3600/(HOUR(H99)*3600+MINUTE(H99)*60+SECOND(H99)),"")</f>
        <v>36.144578313253014</v>
      </c>
      <c r="K99" s="86"/>
      <c r="L99" s="87"/>
    </row>
    <row r="100" spans="1:12" ht="17.25" customHeight="1" thickBot="1" x14ac:dyDescent="0.25">
      <c r="A100" s="61">
        <f>A99</f>
        <v>39</v>
      </c>
      <c r="B100" s="137">
        <v>57</v>
      </c>
      <c r="C100" s="138">
        <v>10102502005</v>
      </c>
      <c r="D100" s="109" t="s">
        <v>224</v>
      </c>
      <c r="E100" s="110" t="s">
        <v>225</v>
      </c>
      <c r="F100" s="90" t="s">
        <v>29</v>
      </c>
      <c r="G100" s="95" t="s">
        <v>53</v>
      </c>
      <c r="H100" s="130">
        <f>H99</f>
        <v>2.8819444444444443E-2</v>
      </c>
      <c r="I100" s="130">
        <f t="shared" ref="I100" si="38">I99</f>
        <v>5.4356481481481478E-3</v>
      </c>
      <c r="J100" s="98">
        <f t="shared" ref="J100" si="39">J99</f>
        <v>36.144578313253014</v>
      </c>
      <c r="K100" s="91"/>
      <c r="L100" s="92"/>
    </row>
    <row r="101" spans="1:12" ht="17.25" customHeight="1" x14ac:dyDescent="0.2">
      <c r="A101" s="63">
        <v>40</v>
      </c>
      <c r="B101" s="135">
        <v>67</v>
      </c>
      <c r="C101" s="84"/>
      <c r="D101" s="106" t="s">
        <v>226</v>
      </c>
      <c r="E101" s="107" t="s">
        <v>227</v>
      </c>
      <c r="F101" s="85" t="s">
        <v>42</v>
      </c>
      <c r="G101" s="108" t="s">
        <v>60</v>
      </c>
      <c r="H101" s="129">
        <v>2.9344212962962964E-2</v>
      </c>
      <c r="I101" s="133">
        <f t="shared" ref="I101" si="40">H101-$H$23</f>
        <v>5.9604166666666694E-3</v>
      </c>
      <c r="J101" s="97">
        <f t="shared" ref="J101" si="41">IFERROR($J$19*3600/(HOUR(H101)*3600+MINUTE(H101)*60+SECOND(H101)),"")</f>
        <v>35.502958579881657</v>
      </c>
      <c r="K101" s="86"/>
      <c r="L101" s="87"/>
    </row>
    <row r="102" spans="1:12" ht="17.25" customHeight="1" thickBot="1" x14ac:dyDescent="0.25">
      <c r="A102" s="61">
        <f>A101</f>
        <v>40</v>
      </c>
      <c r="B102" s="137">
        <v>65</v>
      </c>
      <c r="C102" s="138">
        <v>10119568446</v>
      </c>
      <c r="D102" s="109" t="s">
        <v>228</v>
      </c>
      <c r="E102" s="110" t="s">
        <v>229</v>
      </c>
      <c r="F102" s="90" t="s">
        <v>42</v>
      </c>
      <c r="G102" s="95" t="s">
        <v>60</v>
      </c>
      <c r="H102" s="130">
        <f>H101</f>
        <v>2.9344212962962964E-2</v>
      </c>
      <c r="I102" s="130">
        <f t="shared" ref="I102" si="42">I101</f>
        <v>5.9604166666666694E-3</v>
      </c>
      <c r="J102" s="98">
        <f t="shared" ref="J102" si="43">J101</f>
        <v>35.502958579881657</v>
      </c>
      <c r="K102" s="91"/>
      <c r="L102" s="92"/>
    </row>
    <row r="103" spans="1:12" ht="17.25" customHeight="1" x14ac:dyDescent="0.2">
      <c r="A103" s="63">
        <v>41</v>
      </c>
      <c r="B103" s="135">
        <v>94</v>
      </c>
      <c r="C103" s="136"/>
      <c r="D103" s="106" t="s">
        <v>230</v>
      </c>
      <c r="E103" s="107" t="s">
        <v>101</v>
      </c>
      <c r="F103" s="85" t="s">
        <v>29</v>
      </c>
      <c r="G103" s="108" t="s">
        <v>65</v>
      </c>
      <c r="H103" s="129">
        <v>2.942789351851852E-2</v>
      </c>
      <c r="I103" s="133">
        <f t="shared" ref="I103" si="44">H103-$H$23</f>
        <v>6.044097222222225E-3</v>
      </c>
      <c r="J103" s="97">
        <f t="shared" ref="J103" si="45">IFERROR($J$19*3600/(HOUR(H103)*3600+MINUTE(H103)*60+SECOND(H103)),"")</f>
        <v>35.391270153362171</v>
      </c>
      <c r="K103" s="86"/>
      <c r="L103" s="87"/>
    </row>
    <row r="104" spans="1:12" ht="17.25" customHeight="1" thickBot="1" x14ac:dyDescent="0.25">
      <c r="A104" s="61">
        <f>A103</f>
        <v>41</v>
      </c>
      <c r="B104" s="137">
        <v>91</v>
      </c>
      <c r="C104" s="138"/>
      <c r="D104" s="109" t="s">
        <v>231</v>
      </c>
      <c r="E104" s="110" t="s">
        <v>232</v>
      </c>
      <c r="F104" s="90" t="s">
        <v>29</v>
      </c>
      <c r="G104" s="95" t="s">
        <v>65</v>
      </c>
      <c r="H104" s="130">
        <f>H103</f>
        <v>2.942789351851852E-2</v>
      </c>
      <c r="I104" s="130">
        <f t="shared" ref="I104" si="46">I103</f>
        <v>6.044097222222225E-3</v>
      </c>
      <c r="J104" s="98">
        <f t="shared" ref="J104" si="47">J103</f>
        <v>35.391270153362171</v>
      </c>
      <c r="K104" s="91"/>
      <c r="L104" s="92"/>
    </row>
    <row r="105" spans="1:12" ht="17.25" customHeight="1" x14ac:dyDescent="0.2">
      <c r="A105" s="63">
        <v>42</v>
      </c>
      <c r="B105" s="135">
        <v>101</v>
      </c>
      <c r="C105" s="136">
        <v>10105843451</v>
      </c>
      <c r="D105" s="106" t="s">
        <v>233</v>
      </c>
      <c r="E105" s="107" t="s">
        <v>234</v>
      </c>
      <c r="F105" s="85" t="s">
        <v>29</v>
      </c>
      <c r="G105" s="108" t="s">
        <v>170</v>
      </c>
      <c r="H105" s="129">
        <v>2.9510763888888888E-2</v>
      </c>
      <c r="I105" s="133">
        <f t="shared" ref="I105" si="48">H105-$H$23</f>
        <v>6.1269675925925936E-3</v>
      </c>
      <c r="J105" s="97">
        <f t="shared" ref="J105" si="49">IFERROR($J$19*3600/(HOUR(H105)*3600+MINUTE(H105)*60+SECOND(H105)),"")</f>
        <v>35.294117647058826</v>
      </c>
      <c r="K105" s="86"/>
      <c r="L105" s="87"/>
    </row>
    <row r="106" spans="1:12" ht="17.25" customHeight="1" thickBot="1" x14ac:dyDescent="0.25">
      <c r="A106" s="61">
        <f>A105</f>
        <v>42</v>
      </c>
      <c r="B106" s="137">
        <v>102</v>
      </c>
      <c r="C106" s="138">
        <v>10120237342</v>
      </c>
      <c r="D106" s="109" t="s">
        <v>235</v>
      </c>
      <c r="E106" s="110" t="s">
        <v>236</v>
      </c>
      <c r="F106" s="90" t="s">
        <v>42</v>
      </c>
      <c r="G106" s="95" t="s">
        <v>170</v>
      </c>
      <c r="H106" s="130">
        <f>H105</f>
        <v>2.9510763888888888E-2</v>
      </c>
      <c r="I106" s="130">
        <f t="shared" ref="I106" si="50">I105</f>
        <v>6.1269675925925936E-3</v>
      </c>
      <c r="J106" s="98">
        <f t="shared" ref="J106" si="51">J105</f>
        <v>35.294117647058826</v>
      </c>
      <c r="K106" s="91"/>
      <c r="L106" s="92"/>
    </row>
    <row r="107" spans="1:12" ht="17.25" customHeight="1" x14ac:dyDescent="0.2">
      <c r="A107" s="63">
        <v>43</v>
      </c>
      <c r="B107" s="135">
        <v>93</v>
      </c>
      <c r="C107" s="136"/>
      <c r="D107" s="106" t="s">
        <v>237</v>
      </c>
      <c r="E107" s="107" t="s">
        <v>238</v>
      </c>
      <c r="F107" s="85" t="s">
        <v>29</v>
      </c>
      <c r="G107" s="108" t="s">
        <v>65</v>
      </c>
      <c r="H107" s="129">
        <v>3.0116782407407408E-2</v>
      </c>
      <c r="I107" s="133">
        <f t="shared" ref="I107" si="52">H107-$H$23</f>
        <v>6.7329861111111132E-3</v>
      </c>
      <c r="J107" s="97">
        <f t="shared" ref="J107" si="53">IFERROR($J$19*3600/(HOUR(H107)*3600+MINUTE(H107)*60+SECOND(H107)),"")</f>
        <v>34.588777863182166</v>
      </c>
      <c r="K107" s="86"/>
      <c r="L107" s="87"/>
    </row>
    <row r="108" spans="1:12" ht="17.25" customHeight="1" thickBot="1" x14ac:dyDescent="0.25">
      <c r="A108" s="61">
        <f>A107</f>
        <v>43</v>
      </c>
      <c r="B108" s="137">
        <v>92</v>
      </c>
      <c r="C108" s="138"/>
      <c r="D108" s="109" t="s">
        <v>239</v>
      </c>
      <c r="E108" s="110" t="s">
        <v>240</v>
      </c>
      <c r="F108" s="90" t="s">
        <v>29</v>
      </c>
      <c r="G108" s="95" t="s">
        <v>65</v>
      </c>
      <c r="H108" s="130">
        <f>H107</f>
        <v>3.0116782407407408E-2</v>
      </c>
      <c r="I108" s="130">
        <f t="shared" ref="I108" si="54">I107</f>
        <v>6.7329861111111132E-3</v>
      </c>
      <c r="J108" s="98">
        <f t="shared" ref="J108" si="55">J107</f>
        <v>34.588777863182166</v>
      </c>
      <c r="K108" s="91"/>
      <c r="L108" s="92"/>
    </row>
    <row r="109" spans="1:12" ht="17.25" customHeight="1" x14ac:dyDescent="0.2">
      <c r="A109" s="63">
        <v>44</v>
      </c>
      <c r="B109" s="135">
        <v>58</v>
      </c>
      <c r="C109" s="136">
        <v>10132503085</v>
      </c>
      <c r="D109" s="106" t="s">
        <v>241</v>
      </c>
      <c r="E109" s="107" t="s">
        <v>242</v>
      </c>
      <c r="F109" s="85" t="s">
        <v>42</v>
      </c>
      <c r="G109" s="108" t="s">
        <v>53</v>
      </c>
      <c r="H109" s="129">
        <v>3.0543981481481481E-2</v>
      </c>
      <c r="I109" s="133">
        <f t="shared" ref="I109" si="56">H109-$H$23</f>
        <v>7.1601851851851861E-3</v>
      </c>
      <c r="J109" s="97">
        <f t="shared" ref="J109" si="57">IFERROR($J$19*3600/(HOUR(H109)*3600+MINUTE(H109)*60+SECOND(H109)),"")</f>
        <v>34.103827207275486</v>
      </c>
      <c r="K109" s="86"/>
      <c r="L109" s="87"/>
    </row>
    <row r="110" spans="1:12" ht="17.25" customHeight="1" thickBot="1" x14ac:dyDescent="0.25">
      <c r="A110" s="61">
        <f>A109</f>
        <v>44</v>
      </c>
      <c r="B110" s="137">
        <v>59</v>
      </c>
      <c r="C110" s="138">
        <v>10115152623</v>
      </c>
      <c r="D110" s="109" t="s">
        <v>243</v>
      </c>
      <c r="E110" s="110" t="s">
        <v>244</v>
      </c>
      <c r="F110" s="90" t="s">
        <v>42</v>
      </c>
      <c r="G110" s="95" t="s">
        <v>53</v>
      </c>
      <c r="H110" s="130">
        <f>H109</f>
        <v>3.0543981481481481E-2</v>
      </c>
      <c r="I110" s="130">
        <f t="shared" ref="I110" si="58">I109</f>
        <v>7.1601851851851861E-3</v>
      </c>
      <c r="J110" s="98">
        <f t="shared" ref="J110" si="59">J109</f>
        <v>34.103827207275486</v>
      </c>
      <c r="K110" s="91"/>
      <c r="L110" s="92"/>
    </row>
    <row r="111" spans="1:12" ht="17.25" customHeight="1" x14ac:dyDescent="0.2">
      <c r="A111" s="63">
        <v>45</v>
      </c>
      <c r="B111" s="135">
        <v>69</v>
      </c>
      <c r="C111" s="136"/>
      <c r="D111" s="106" t="s">
        <v>245</v>
      </c>
      <c r="E111" s="107" t="s">
        <v>246</v>
      </c>
      <c r="F111" s="85" t="s">
        <v>42</v>
      </c>
      <c r="G111" s="108" t="s">
        <v>60</v>
      </c>
      <c r="H111" s="129">
        <v>3.1523726851851848E-2</v>
      </c>
      <c r="I111" s="133">
        <f t="shared" ref="I111" si="60">H111-$H$23</f>
        <v>8.139930555555553E-3</v>
      </c>
      <c r="J111" s="97">
        <f t="shared" ref="J111" si="61">IFERROR($J$19*3600/(HOUR(H111)*3600+MINUTE(H111)*60+SECOND(H111)),"")</f>
        <v>33.039647577092509</v>
      </c>
      <c r="K111" s="86"/>
      <c r="L111" s="87"/>
    </row>
    <row r="112" spans="1:12" ht="17.25" customHeight="1" thickBot="1" x14ac:dyDescent="0.25">
      <c r="A112" s="61">
        <f>A111</f>
        <v>45</v>
      </c>
      <c r="B112" s="137">
        <v>71</v>
      </c>
      <c r="C112" s="138"/>
      <c r="D112" s="109" t="s">
        <v>247</v>
      </c>
      <c r="E112" s="110" t="s">
        <v>248</v>
      </c>
      <c r="F112" s="90" t="s">
        <v>43</v>
      </c>
      <c r="G112" s="95" t="s">
        <v>60</v>
      </c>
      <c r="H112" s="130">
        <f>H111</f>
        <v>3.1523726851851848E-2</v>
      </c>
      <c r="I112" s="130">
        <f t="shared" ref="I112" si="62">I111</f>
        <v>8.139930555555553E-3</v>
      </c>
      <c r="J112" s="98">
        <f t="shared" ref="J112" si="63">J111</f>
        <v>33.039647577092509</v>
      </c>
      <c r="K112" s="91"/>
      <c r="L112" s="92"/>
    </row>
    <row r="113" spans="1:12" ht="17.25" customHeight="1" x14ac:dyDescent="0.2">
      <c r="A113" s="63">
        <v>46</v>
      </c>
      <c r="B113" s="135">
        <v>103</v>
      </c>
      <c r="C113" s="136">
        <v>10114924267</v>
      </c>
      <c r="D113" s="106" t="s">
        <v>249</v>
      </c>
      <c r="E113" s="107" t="s">
        <v>250</v>
      </c>
      <c r="F113" s="85" t="s">
        <v>42</v>
      </c>
      <c r="G113" s="108" t="s">
        <v>170</v>
      </c>
      <c r="H113" s="129">
        <v>4.0357175925925928E-2</v>
      </c>
      <c r="I113" s="133">
        <f t="shared" ref="I113" si="64">H113-$H$23</f>
        <v>1.6973379629629633E-2</v>
      </c>
      <c r="J113" s="97">
        <f t="shared" ref="J113" si="65">IFERROR($J$19*3600/(HOUR(H113)*3600+MINUTE(H113)*60+SECOND(H113)),"")</f>
        <v>25.810151993117294</v>
      </c>
      <c r="K113" s="86"/>
      <c r="L113" s="87"/>
    </row>
    <row r="114" spans="1:12" ht="17.25" customHeight="1" thickBot="1" x14ac:dyDescent="0.25">
      <c r="A114" s="61">
        <f>A113</f>
        <v>46</v>
      </c>
      <c r="B114" s="137">
        <v>97</v>
      </c>
      <c r="C114" s="138">
        <v>10119354642</v>
      </c>
      <c r="D114" s="109" t="s">
        <v>251</v>
      </c>
      <c r="E114" s="110" t="s">
        <v>252</v>
      </c>
      <c r="F114" s="90" t="s">
        <v>42</v>
      </c>
      <c r="G114" s="95" t="s">
        <v>170</v>
      </c>
      <c r="H114" s="130">
        <f>H113</f>
        <v>4.0357175925925928E-2</v>
      </c>
      <c r="I114" s="130">
        <f t="shared" ref="I114" si="66">I113</f>
        <v>1.6973379629629633E-2</v>
      </c>
      <c r="J114" s="98">
        <f t="shared" ref="J114" si="67">J113</f>
        <v>25.810151993117294</v>
      </c>
      <c r="K114" s="91"/>
      <c r="L114" s="92"/>
    </row>
    <row r="115" spans="1:12" ht="17.25" customHeight="1" x14ac:dyDescent="0.2">
      <c r="A115" s="63" t="s">
        <v>51</v>
      </c>
      <c r="B115" s="135">
        <v>68</v>
      </c>
      <c r="C115" s="136"/>
      <c r="D115" s="106" t="s">
        <v>253</v>
      </c>
      <c r="E115" s="107" t="s">
        <v>254</v>
      </c>
      <c r="F115" s="85" t="s">
        <v>29</v>
      </c>
      <c r="G115" s="108" t="s">
        <v>60</v>
      </c>
      <c r="H115" s="129">
        <v>2.5848495370370372E-2</v>
      </c>
      <c r="I115" s="133">
        <f t="shared" ref="I115" si="68">H115-$H$23</f>
        <v>2.4646990740740775E-3</v>
      </c>
      <c r="J115" s="97">
        <f t="shared" ref="J115" si="69">IFERROR($J$19*3600/(HOUR(H115)*3600+MINUTE(H115)*60+SECOND(H115)),"")</f>
        <v>40.304523063143755</v>
      </c>
      <c r="K115" s="86"/>
      <c r="L115" s="87"/>
    </row>
    <row r="116" spans="1:12" ht="17.25" customHeight="1" thickBot="1" x14ac:dyDescent="0.25">
      <c r="A116" s="61" t="str">
        <f>A115</f>
        <v>ВК</v>
      </c>
      <c r="B116" s="137">
        <v>72</v>
      </c>
      <c r="C116" s="138"/>
      <c r="D116" s="109" t="s">
        <v>255</v>
      </c>
      <c r="E116" s="110" t="s">
        <v>256</v>
      </c>
      <c r="F116" s="90" t="s">
        <v>43</v>
      </c>
      <c r="G116" s="95" t="s">
        <v>60</v>
      </c>
      <c r="H116" s="130">
        <f>H115</f>
        <v>2.5848495370370372E-2</v>
      </c>
      <c r="I116" s="130">
        <f t="shared" ref="I116" si="70">I115</f>
        <v>2.4646990740740775E-3</v>
      </c>
      <c r="J116" s="98">
        <f t="shared" ref="J116" si="71">J115</f>
        <v>40.304523063143755</v>
      </c>
      <c r="K116" s="91"/>
      <c r="L116" s="92"/>
    </row>
    <row r="117" spans="1:12" ht="17.25" customHeight="1" x14ac:dyDescent="0.2">
      <c r="A117" s="63" t="s">
        <v>51</v>
      </c>
      <c r="B117" s="135">
        <v>88</v>
      </c>
      <c r="C117" s="136">
        <v>10114985804</v>
      </c>
      <c r="D117" s="106" t="s">
        <v>257</v>
      </c>
      <c r="E117" s="107" t="s">
        <v>258</v>
      </c>
      <c r="F117" s="85" t="s">
        <v>25</v>
      </c>
      <c r="G117" s="108" t="s">
        <v>65</v>
      </c>
      <c r="H117" s="129">
        <v>2.7298148148148151E-2</v>
      </c>
      <c r="I117" s="133">
        <f t="shared" ref="I117" si="72">H117-$H$23</f>
        <v>3.9143518518518564E-3</v>
      </c>
      <c r="J117" s="97">
        <f t="shared" ref="J117" si="73">IFERROR($J$19*3600/(HOUR(H117)*3600+MINUTE(H117)*60+SECOND(H117)),"")</f>
        <v>38.151759220008479</v>
      </c>
      <c r="K117" s="86"/>
      <c r="L117" s="87"/>
    </row>
    <row r="118" spans="1:12" ht="17.25" customHeight="1" thickBot="1" x14ac:dyDescent="0.25">
      <c r="A118" s="61" t="str">
        <f>A117</f>
        <v>ВК</v>
      </c>
      <c r="B118" s="137">
        <v>33</v>
      </c>
      <c r="C118" s="138">
        <v>10105797981</v>
      </c>
      <c r="D118" s="109" t="s">
        <v>259</v>
      </c>
      <c r="E118" s="110" t="s">
        <v>260</v>
      </c>
      <c r="F118" s="90" t="s">
        <v>29</v>
      </c>
      <c r="G118" s="125" t="s">
        <v>128</v>
      </c>
      <c r="H118" s="130">
        <f>H117</f>
        <v>2.7298148148148151E-2</v>
      </c>
      <c r="I118" s="130">
        <f t="shared" ref="I118" si="74">I117</f>
        <v>3.9143518518518564E-3</v>
      </c>
      <c r="J118" s="98">
        <f t="shared" ref="J118" si="75">J117</f>
        <v>38.151759220008479</v>
      </c>
      <c r="K118" s="91"/>
      <c r="L118" s="92"/>
    </row>
    <row r="119" spans="1:12" ht="17.25" customHeight="1" x14ac:dyDescent="0.2">
      <c r="A119" s="63" t="s">
        <v>51</v>
      </c>
      <c r="B119" s="135">
        <v>76</v>
      </c>
      <c r="C119" s="136"/>
      <c r="D119" s="106" t="s">
        <v>261</v>
      </c>
      <c r="E119" s="107" t="s">
        <v>262</v>
      </c>
      <c r="F119" s="85" t="s">
        <v>43</v>
      </c>
      <c r="G119" s="108" t="s">
        <v>60</v>
      </c>
      <c r="H119" s="129">
        <v>3.0597106481481479E-2</v>
      </c>
      <c r="I119" s="133">
        <f>H119-$H$23</f>
        <v>7.2133101851851837E-3</v>
      </c>
      <c r="J119" s="97">
        <f t="shared" ref="J119" si="76">IFERROR($J$19*3600/(HOUR(H119)*3600+MINUTE(H119)*60+SECOND(H119)),"")</f>
        <v>34.039334341906205</v>
      </c>
      <c r="K119" s="86"/>
      <c r="L119" s="87"/>
    </row>
    <row r="120" spans="1:12" ht="17.25" customHeight="1" thickBot="1" x14ac:dyDescent="0.25">
      <c r="A120" s="61" t="str">
        <f>A119</f>
        <v>ВК</v>
      </c>
      <c r="B120" s="137">
        <v>74</v>
      </c>
      <c r="C120" s="138"/>
      <c r="D120" s="109" t="s">
        <v>263</v>
      </c>
      <c r="E120" s="110" t="s">
        <v>264</v>
      </c>
      <c r="F120" s="90" t="s">
        <v>43</v>
      </c>
      <c r="G120" s="95" t="s">
        <v>60</v>
      </c>
      <c r="H120" s="130">
        <f>H119</f>
        <v>3.0597106481481479E-2</v>
      </c>
      <c r="I120" s="130">
        <f t="shared" ref="I120" si="77">I119</f>
        <v>7.2133101851851837E-3</v>
      </c>
      <c r="J120" s="98">
        <f t="shared" ref="J120" si="78">J119</f>
        <v>34.039334341906205</v>
      </c>
      <c r="K120" s="91"/>
      <c r="L120" s="92"/>
    </row>
    <row r="121" spans="1:12" ht="17.25" customHeight="1" x14ac:dyDescent="0.2">
      <c r="A121" s="63" t="s">
        <v>51</v>
      </c>
      <c r="B121" s="135">
        <v>79</v>
      </c>
      <c r="C121" s="136"/>
      <c r="D121" s="106" t="s">
        <v>265</v>
      </c>
      <c r="E121" s="107" t="s">
        <v>266</v>
      </c>
      <c r="F121" s="85" t="s">
        <v>281</v>
      </c>
      <c r="G121" s="108" t="s">
        <v>60</v>
      </c>
      <c r="H121" s="129">
        <v>3.1262847222222223E-2</v>
      </c>
      <c r="I121" s="133">
        <f t="shared" ref="I121" si="79">H121-$H$23</f>
        <v>7.8790509259259282E-3</v>
      </c>
      <c r="J121" s="97">
        <f t="shared" ref="J121" si="80">IFERROR($J$19*3600/(HOUR(H121)*3600+MINUTE(H121)*60+SECOND(H121)),"")</f>
        <v>33.320992225101811</v>
      </c>
      <c r="K121" s="86"/>
      <c r="L121" s="87"/>
    </row>
    <row r="122" spans="1:12" ht="17.25" customHeight="1" thickBot="1" x14ac:dyDescent="0.25">
      <c r="A122" s="61" t="str">
        <f>A121</f>
        <v>ВК</v>
      </c>
      <c r="B122" s="137">
        <v>80</v>
      </c>
      <c r="C122" s="138"/>
      <c r="D122" s="109" t="s">
        <v>267</v>
      </c>
      <c r="E122" s="110" t="s">
        <v>268</v>
      </c>
      <c r="F122" s="90" t="s">
        <v>281</v>
      </c>
      <c r="G122" s="95" t="s">
        <v>60</v>
      </c>
      <c r="H122" s="130">
        <f>H121</f>
        <v>3.1262847222222223E-2</v>
      </c>
      <c r="I122" s="130">
        <f t="shared" ref="I122" si="81">I121</f>
        <v>7.8790509259259282E-3</v>
      </c>
      <c r="J122" s="98">
        <f t="shared" ref="J122" si="82">J121</f>
        <v>33.320992225101811</v>
      </c>
      <c r="K122" s="91"/>
      <c r="L122" s="92"/>
    </row>
    <row r="123" spans="1:12" ht="17.25" customHeight="1" x14ac:dyDescent="0.2">
      <c r="A123" s="63" t="s">
        <v>51</v>
      </c>
      <c r="B123" s="135">
        <v>70</v>
      </c>
      <c r="C123" s="136"/>
      <c r="D123" s="106" t="s">
        <v>269</v>
      </c>
      <c r="E123" s="107" t="s">
        <v>270</v>
      </c>
      <c r="F123" s="85" t="s">
        <v>42</v>
      </c>
      <c r="G123" s="108" t="s">
        <v>60</v>
      </c>
      <c r="H123" s="129">
        <v>3.2977199074074072E-2</v>
      </c>
      <c r="I123" s="133">
        <f t="shared" ref="I123" si="83">H123-$H$23</f>
        <v>9.5934027777777771E-3</v>
      </c>
      <c r="J123" s="97">
        <f t="shared" ref="J123" si="84">IFERROR($J$19*3600/(HOUR(H123)*3600+MINUTE(H123)*60+SECOND(H123)),"")</f>
        <v>31.59003159003159</v>
      </c>
      <c r="K123" s="86"/>
      <c r="L123" s="87"/>
    </row>
    <row r="124" spans="1:12" ht="17.25" customHeight="1" thickBot="1" x14ac:dyDescent="0.25">
      <c r="A124" s="61" t="str">
        <f>A123</f>
        <v>ВК</v>
      </c>
      <c r="B124" s="137">
        <v>75</v>
      </c>
      <c r="C124" s="138"/>
      <c r="D124" s="109" t="s">
        <v>271</v>
      </c>
      <c r="E124" s="110" t="s">
        <v>272</v>
      </c>
      <c r="F124" s="90" t="s">
        <v>43</v>
      </c>
      <c r="G124" s="95" t="s">
        <v>60</v>
      </c>
      <c r="H124" s="130">
        <f>H123</f>
        <v>3.2977199074074072E-2</v>
      </c>
      <c r="I124" s="130">
        <f t="shared" ref="I124" si="85">I123</f>
        <v>9.5934027777777771E-3</v>
      </c>
      <c r="J124" s="98">
        <f t="shared" ref="J124" si="86">J123</f>
        <v>31.59003159003159</v>
      </c>
      <c r="K124" s="91"/>
      <c r="L124" s="92"/>
    </row>
    <row r="125" spans="1:12" ht="17.25" customHeight="1" x14ac:dyDescent="0.2">
      <c r="A125" s="63" t="s">
        <v>51</v>
      </c>
      <c r="B125" s="135">
        <v>20</v>
      </c>
      <c r="C125" s="136">
        <v>10092183326</v>
      </c>
      <c r="D125" s="106" t="s">
        <v>273</v>
      </c>
      <c r="E125" s="107" t="s">
        <v>274</v>
      </c>
      <c r="F125" s="85" t="s">
        <v>29</v>
      </c>
      <c r="G125" s="108" t="s">
        <v>59</v>
      </c>
      <c r="H125" s="129">
        <v>3.3186805555555553E-2</v>
      </c>
      <c r="I125" s="133">
        <f t="shared" ref="I125" si="87">H125-$H$23</f>
        <v>9.8030092592592578E-3</v>
      </c>
      <c r="J125" s="97">
        <f t="shared" ref="J125" si="88">IFERROR($J$19*3600/(HOUR(H125)*3600+MINUTE(H125)*60+SECOND(H125)),"")</f>
        <v>31.391698639693058</v>
      </c>
      <c r="K125" s="86"/>
      <c r="L125" s="87"/>
    </row>
    <row r="126" spans="1:12" ht="17.25" customHeight="1" thickBot="1" x14ac:dyDescent="0.25">
      <c r="A126" s="61" t="str">
        <f>A125</f>
        <v>ВК</v>
      </c>
      <c r="B126" s="137">
        <v>73</v>
      </c>
      <c r="C126" s="138"/>
      <c r="D126" s="109" t="s">
        <v>275</v>
      </c>
      <c r="E126" s="110" t="s">
        <v>276</v>
      </c>
      <c r="F126" s="90" t="s">
        <v>281</v>
      </c>
      <c r="G126" s="125" t="s">
        <v>60</v>
      </c>
      <c r="H126" s="130">
        <f>H125</f>
        <v>3.3186805555555553E-2</v>
      </c>
      <c r="I126" s="130">
        <f t="shared" ref="I126" si="89">I125</f>
        <v>9.8030092592592578E-3</v>
      </c>
      <c r="J126" s="98">
        <f t="shared" ref="J126" si="90">J125</f>
        <v>31.391698639693058</v>
      </c>
      <c r="K126" s="91"/>
      <c r="L126" s="92"/>
    </row>
    <row r="127" spans="1:12" ht="17.25" customHeight="1" x14ac:dyDescent="0.2">
      <c r="A127" s="63" t="s">
        <v>51</v>
      </c>
      <c r="B127" s="135">
        <v>81</v>
      </c>
      <c r="C127" s="136"/>
      <c r="D127" s="106" t="s">
        <v>277</v>
      </c>
      <c r="E127" s="107" t="s">
        <v>278</v>
      </c>
      <c r="F127" s="85" t="s">
        <v>281</v>
      </c>
      <c r="G127" s="108" t="s">
        <v>60</v>
      </c>
      <c r="H127" s="129">
        <v>3.4103356481481488E-2</v>
      </c>
      <c r="I127" s="133">
        <f t="shared" ref="I127" si="91">H127-$H$23</f>
        <v>1.0719560185185193E-2</v>
      </c>
      <c r="J127" s="97">
        <f t="shared" ref="J127" si="92">IFERROR($J$19*3600/(HOUR(H127)*3600+MINUTE(H127)*60+SECOND(H127)),"")</f>
        <v>30.539531727180183</v>
      </c>
      <c r="K127" s="86"/>
      <c r="L127" s="87"/>
    </row>
    <row r="128" spans="1:12" ht="17.25" customHeight="1" thickBot="1" x14ac:dyDescent="0.25">
      <c r="A128" s="61" t="str">
        <f>A127</f>
        <v>ВК</v>
      </c>
      <c r="B128" s="137">
        <v>82</v>
      </c>
      <c r="C128" s="138"/>
      <c r="D128" s="109" t="s">
        <v>279</v>
      </c>
      <c r="E128" s="110" t="s">
        <v>280</v>
      </c>
      <c r="F128" s="90" t="s">
        <v>281</v>
      </c>
      <c r="G128" s="95" t="s">
        <v>60</v>
      </c>
      <c r="H128" s="130">
        <f>H127</f>
        <v>3.4103356481481488E-2</v>
      </c>
      <c r="I128" s="130">
        <f t="shared" ref="I128:J128" si="93">I127</f>
        <v>1.0719560185185193E-2</v>
      </c>
      <c r="J128" s="98">
        <f t="shared" si="93"/>
        <v>30.539531727180183</v>
      </c>
      <c r="K128" s="91"/>
      <c r="L128" s="92"/>
    </row>
    <row r="129" spans="1:12" ht="5.25" customHeight="1" thickBot="1" x14ac:dyDescent="0.25">
      <c r="A129" s="28"/>
      <c r="B129" s="29"/>
      <c r="C129" s="29"/>
      <c r="D129" s="1"/>
      <c r="E129" s="30"/>
      <c r="F129" s="19"/>
      <c r="G129" s="19"/>
      <c r="H129" s="19"/>
      <c r="I129" s="31"/>
      <c r="J129" s="32"/>
      <c r="K129" s="31"/>
      <c r="L129" s="31"/>
    </row>
    <row r="130" spans="1:12" ht="15.75" thickTop="1" x14ac:dyDescent="0.2">
      <c r="A130" s="143" t="s">
        <v>4</v>
      </c>
      <c r="B130" s="144"/>
      <c r="C130" s="144"/>
      <c r="D130" s="144"/>
      <c r="E130" s="74"/>
      <c r="F130" s="74"/>
      <c r="G130" s="144" t="s">
        <v>38</v>
      </c>
      <c r="H130" s="144"/>
      <c r="I130" s="144"/>
      <c r="J130" s="144"/>
      <c r="K130" s="144"/>
      <c r="L130" s="147"/>
    </row>
    <row r="131" spans="1:12" x14ac:dyDescent="0.2">
      <c r="A131" s="153" t="s">
        <v>282</v>
      </c>
      <c r="B131" s="154"/>
      <c r="C131" s="154"/>
      <c r="D131" s="155"/>
      <c r="E131" s="119"/>
      <c r="F131" s="53"/>
      <c r="G131" s="33" t="s">
        <v>26</v>
      </c>
      <c r="H131" s="66">
        <v>13</v>
      </c>
      <c r="I131" s="34"/>
      <c r="J131" s="35"/>
      <c r="K131" s="56" t="s">
        <v>24</v>
      </c>
      <c r="L131" s="57">
        <f>COUNTIF(F23:F128,"ЗМС")</f>
        <v>0</v>
      </c>
    </row>
    <row r="132" spans="1:12" x14ac:dyDescent="0.2">
      <c r="A132" s="153" t="s">
        <v>283</v>
      </c>
      <c r="B132" s="154"/>
      <c r="C132" s="154"/>
      <c r="D132" s="155"/>
      <c r="E132" s="119"/>
      <c r="F132" s="54"/>
      <c r="G132" s="37" t="s">
        <v>30</v>
      </c>
      <c r="H132" s="65">
        <v>53</v>
      </c>
      <c r="I132" s="120"/>
      <c r="J132" s="38"/>
      <c r="K132" s="56" t="s">
        <v>18</v>
      </c>
      <c r="L132" s="57">
        <f>COUNTIF(F23:F128,"МСМК")</f>
        <v>0</v>
      </c>
    </row>
    <row r="133" spans="1:12" x14ac:dyDescent="0.2">
      <c r="A133" s="153" t="s">
        <v>284</v>
      </c>
      <c r="B133" s="154"/>
      <c r="C133" s="154"/>
      <c r="D133" s="155"/>
      <c r="E133" s="119"/>
      <c r="F133" s="54"/>
      <c r="G133" s="37" t="s">
        <v>31</v>
      </c>
      <c r="H133" s="65">
        <v>53</v>
      </c>
      <c r="I133" s="120"/>
      <c r="J133" s="38"/>
      <c r="K133" s="56" t="s">
        <v>21</v>
      </c>
      <c r="L133" s="57">
        <f>COUNTIF(F23:F128,"МС")</f>
        <v>0</v>
      </c>
    </row>
    <row r="134" spans="1:12" x14ac:dyDescent="0.2">
      <c r="A134" s="153" t="s">
        <v>285</v>
      </c>
      <c r="B134" s="154"/>
      <c r="C134" s="154"/>
      <c r="D134" s="155"/>
      <c r="E134" s="119"/>
      <c r="F134" s="54"/>
      <c r="G134" s="37" t="s">
        <v>32</v>
      </c>
      <c r="H134" s="66">
        <v>53</v>
      </c>
      <c r="I134" s="120"/>
      <c r="J134" s="38"/>
      <c r="K134" s="56" t="s">
        <v>25</v>
      </c>
      <c r="L134" s="57">
        <f>COUNTIF(F23:F128,"КМС")</f>
        <v>36</v>
      </c>
    </row>
    <row r="135" spans="1:12" x14ac:dyDescent="0.2">
      <c r="A135" s="157"/>
      <c r="B135" s="158"/>
      <c r="C135" s="158"/>
      <c r="D135" s="159"/>
      <c r="E135" s="119"/>
      <c r="F135" s="54"/>
      <c r="G135" s="37" t="s">
        <v>33</v>
      </c>
      <c r="H135" s="66">
        <v>0</v>
      </c>
      <c r="I135" s="120"/>
      <c r="J135" s="38"/>
      <c r="K135" s="56" t="s">
        <v>29</v>
      </c>
      <c r="L135" s="57">
        <f>COUNTIF(F23:F128,"1 СР")</f>
        <v>29</v>
      </c>
    </row>
    <row r="136" spans="1:12" x14ac:dyDescent="0.2">
      <c r="A136" s="78"/>
      <c r="B136" s="79"/>
      <c r="C136" s="79"/>
      <c r="D136" s="80"/>
      <c r="E136" s="119"/>
      <c r="F136" s="54"/>
      <c r="G136" s="56" t="s">
        <v>44</v>
      </c>
      <c r="H136" s="67">
        <v>0</v>
      </c>
      <c r="I136" s="120"/>
      <c r="J136" s="38"/>
      <c r="K136" s="58" t="s">
        <v>42</v>
      </c>
      <c r="L136" s="59">
        <f>COUNTIF(F23:F128,"2 СР")</f>
        <v>25</v>
      </c>
    </row>
    <row r="137" spans="1:12" x14ac:dyDescent="0.2">
      <c r="A137" s="157"/>
      <c r="B137" s="158"/>
      <c r="C137" s="158"/>
      <c r="D137" s="159"/>
      <c r="E137" s="119"/>
      <c r="F137" s="54"/>
      <c r="G137" s="37" t="s">
        <v>34</v>
      </c>
      <c r="H137" s="66">
        <v>0</v>
      </c>
      <c r="I137" s="120"/>
      <c r="J137" s="38"/>
      <c r="K137" s="58" t="s">
        <v>43</v>
      </c>
      <c r="L137" s="57">
        <f>COUNTIF(F23:F128,"3 СР")</f>
        <v>11</v>
      </c>
    </row>
    <row r="138" spans="1:12" x14ac:dyDescent="0.2">
      <c r="A138" s="157"/>
      <c r="B138" s="158"/>
      <c r="C138" s="158"/>
      <c r="D138" s="159"/>
      <c r="E138" s="39"/>
      <c r="F138" s="55"/>
      <c r="G138" s="37" t="s">
        <v>35</v>
      </c>
      <c r="H138" s="66">
        <v>0</v>
      </c>
      <c r="I138" s="40"/>
      <c r="J138" s="41"/>
      <c r="K138" s="36"/>
      <c r="L138" s="51"/>
    </row>
    <row r="139" spans="1:12" ht="9.75" customHeight="1" x14ac:dyDescent="0.2">
      <c r="A139" s="42"/>
      <c r="B139" s="121"/>
      <c r="C139" s="121"/>
      <c r="D139" s="119"/>
      <c r="E139" s="122"/>
      <c r="F139" s="119"/>
      <c r="G139" s="119"/>
      <c r="H139" s="119"/>
      <c r="I139" s="119"/>
      <c r="J139" s="123"/>
      <c r="K139" s="119"/>
      <c r="L139" s="44"/>
    </row>
    <row r="140" spans="1:12" ht="15.75" x14ac:dyDescent="0.2">
      <c r="A140" s="148" t="s">
        <v>3</v>
      </c>
      <c r="B140" s="149"/>
      <c r="C140" s="149"/>
      <c r="D140" s="149"/>
      <c r="E140" s="150" t="s">
        <v>10</v>
      </c>
      <c r="F140" s="150"/>
      <c r="G140" s="150"/>
      <c r="H140" s="150" t="s">
        <v>286</v>
      </c>
      <c r="I140" s="150"/>
      <c r="J140" s="150"/>
      <c r="K140" s="149"/>
      <c r="L140" s="151"/>
    </row>
    <row r="141" spans="1:12" x14ac:dyDescent="0.2">
      <c r="A141" s="42"/>
      <c r="B141" s="119"/>
      <c r="C141" s="119"/>
      <c r="D141" s="119"/>
      <c r="E141" s="119"/>
      <c r="F141" s="34"/>
      <c r="G141" s="34"/>
      <c r="H141" s="34"/>
      <c r="I141" s="34"/>
      <c r="J141" s="34"/>
      <c r="K141" s="34"/>
      <c r="L141" s="48"/>
    </row>
    <row r="142" spans="1:12" x14ac:dyDescent="0.2">
      <c r="A142" s="45"/>
      <c r="B142" s="121"/>
      <c r="C142" s="121"/>
      <c r="D142" s="121"/>
      <c r="E142" s="124"/>
      <c r="F142" s="121"/>
      <c r="G142" s="121"/>
      <c r="H142" s="121"/>
      <c r="I142" s="121"/>
      <c r="J142" s="121"/>
      <c r="K142" s="121"/>
      <c r="L142" s="47"/>
    </row>
    <row r="143" spans="1:12" x14ac:dyDescent="0.2">
      <c r="A143" s="45"/>
      <c r="B143" s="121"/>
      <c r="C143" s="121"/>
      <c r="D143" s="121"/>
      <c r="E143" s="124"/>
      <c r="F143" s="121"/>
      <c r="G143" s="121"/>
      <c r="H143" s="121"/>
      <c r="I143" s="121"/>
      <c r="J143" s="121"/>
      <c r="K143" s="121"/>
      <c r="L143" s="47"/>
    </row>
    <row r="144" spans="1:12" x14ac:dyDescent="0.2">
      <c r="A144" s="45"/>
      <c r="B144" s="121"/>
      <c r="C144" s="121"/>
      <c r="D144" s="121"/>
      <c r="E144" s="124"/>
      <c r="F144" s="121"/>
      <c r="G144" s="121"/>
      <c r="H144" s="121"/>
      <c r="I144" s="121"/>
      <c r="J144" s="121"/>
      <c r="K144" s="121"/>
      <c r="L144" s="47"/>
    </row>
    <row r="145" spans="1:27" x14ac:dyDescent="0.2">
      <c r="A145" s="45"/>
      <c r="B145" s="121"/>
      <c r="C145" s="121"/>
      <c r="D145" s="121"/>
      <c r="E145" s="124"/>
      <c r="F145" s="121"/>
      <c r="G145" s="121"/>
      <c r="H145" s="121"/>
      <c r="I145" s="121"/>
      <c r="J145" s="121"/>
      <c r="K145" s="121"/>
      <c r="L145" s="47"/>
    </row>
    <row r="146" spans="1:27" ht="16.5" thickBot="1" x14ac:dyDescent="0.25">
      <c r="A146" s="145" t="s">
        <v>36</v>
      </c>
      <c r="B146" s="146"/>
      <c r="C146" s="146"/>
      <c r="D146" s="146"/>
      <c r="E146" s="146" t="str">
        <f>G17</f>
        <v>ЕЖОВ В.Н. (ВК, г.Краснодар )</v>
      </c>
      <c r="F146" s="146"/>
      <c r="G146" s="146"/>
      <c r="H146" s="146" t="str">
        <f>G18</f>
        <v>СОЛУКОВА Н.В. (ВК, г.Краснодар)</v>
      </c>
      <c r="I146" s="146"/>
      <c r="J146" s="146"/>
      <c r="K146" s="146"/>
      <c r="L146" s="152"/>
    </row>
    <row r="147" spans="1:27" s="18" customFormat="1" ht="13.5" thickTop="1" x14ac:dyDescent="0.2">
      <c r="A147" s="2"/>
      <c r="B147" s="46"/>
      <c r="C147" s="46"/>
      <c r="D147" s="2"/>
      <c r="F147" s="2"/>
      <c r="G147" s="2"/>
      <c r="H147" s="2"/>
      <c r="I147" s="2"/>
      <c r="J147" s="4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s="70" customFormat="1" ht="18.75" x14ac:dyDescent="0.2">
      <c r="B148" s="71"/>
      <c r="C148" s="71"/>
      <c r="E148" s="72"/>
      <c r="J148" s="73"/>
    </row>
    <row r="149" spans="1:27" ht="21" x14ac:dyDescent="0.2">
      <c r="A149" s="68" t="s">
        <v>45</v>
      </c>
      <c r="B149" s="68"/>
      <c r="C149" s="69"/>
      <c r="D149" s="156" t="s">
        <v>46</v>
      </c>
      <c r="E149" s="156"/>
      <c r="F149" s="156"/>
      <c r="G149" s="156"/>
      <c r="H149" s="117"/>
    </row>
    <row r="150" spans="1:27" ht="18.75" x14ac:dyDescent="0.2">
      <c r="D150" s="70" t="s">
        <v>47</v>
      </c>
    </row>
  </sheetData>
  <mergeCells count="49">
    <mergeCell ref="H15:L15"/>
    <mergeCell ref="H16:L16"/>
    <mergeCell ref="H17:L17"/>
    <mergeCell ref="H18:L18"/>
    <mergeCell ref="A1:L1"/>
    <mergeCell ref="A2:L2"/>
    <mergeCell ref="A3:L3"/>
    <mergeCell ref="A4:L4"/>
    <mergeCell ref="A5:L5"/>
    <mergeCell ref="A6:L6"/>
    <mergeCell ref="A11:L11"/>
    <mergeCell ref="A8:L8"/>
    <mergeCell ref="A9:L9"/>
    <mergeCell ref="A10:L10"/>
    <mergeCell ref="A7:L7"/>
    <mergeCell ref="E21:E22"/>
    <mergeCell ref="F21:F22"/>
    <mergeCell ref="A12:L12"/>
    <mergeCell ref="D21:D22"/>
    <mergeCell ref="A13:D13"/>
    <mergeCell ref="G21:G22"/>
    <mergeCell ref="A21:A22"/>
    <mergeCell ref="B21:B22"/>
    <mergeCell ref="H21:H22"/>
    <mergeCell ref="C21:C22"/>
    <mergeCell ref="I21:I22"/>
    <mergeCell ref="J21:J22"/>
    <mergeCell ref="K21:K22"/>
    <mergeCell ref="A14:D14"/>
    <mergeCell ref="A15:G15"/>
    <mergeCell ref="L21:L22"/>
    <mergeCell ref="D149:G149"/>
    <mergeCell ref="A135:D135"/>
    <mergeCell ref="A137:D137"/>
    <mergeCell ref="A138:D138"/>
    <mergeCell ref="A133:D133"/>
    <mergeCell ref="A130:D130"/>
    <mergeCell ref="A146:D146"/>
    <mergeCell ref="G130:L130"/>
    <mergeCell ref="A140:D140"/>
    <mergeCell ref="E140:G140"/>
    <mergeCell ref="E146:G146"/>
    <mergeCell ref="K140:L140"/>
    <mergeCell ref="K146:L146"/>
    <mergeCell ref="A131:D131"/>
    <mergeCell ref="A132:D132"/>
    <mergeCell ref="A134:D134"/>
    <mergeCell ref="H140:J140"/>
    <mergeCell ref="H146:J146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7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ПГ с отсечекой</vt:lpstr>
      <vt:lpstr>'ПГ с отсечекой'!Заголовки_для_печати</vt:lpstr>
      <vt:lpstr>'ПГ с отсечекой'!Область_печати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2021-09-27T13:27:50Z</dcterms:modified>
</cp:coreProperties>
</file>