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30062779-692B-4DD1-B7C0-02F16250A872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групповая гонка" sheetId="94" r:id="rId1"/>
    <sheet name="групповая гонка до 100" sheetId="95" r:id="rId2"/>
  </sheets>
  <definedNames>
    <definedName name="_xlnm.Print_Titles" localSheetId="0">'групповая гонка'!$21:$22</definedName>
    <definedName name="_xlnm.Print_Titles" localSheetId="1">'групповая гонка до 100'!$21:$22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2" i="95" l="1"/>
  <c r="J102" i="95"/>
  <c r="I103" i="95"/>
  <c r="J103" i="95"/>
  <c r="I104" i="95"/>
  <c r="J104" i="95"/>
  <c r="I105" i="95"/>
  <c r="J105" i="95"/>
  <c r="I106" i="95"/>
  <c r="J106" i="95"/>
  <c r="I107" i="95"/>
  <c r="J107" i="95"/>
  <c r="I108" i="95"/>
  <c r="J108" i="95"/>
  <c r="I165" i="95"/>
  <c r="E165" i="95"/>
  <c r="A165" i="95"/>
  <c r="L157" i="95"/>
  <c r="H157" i="95"/>
  <c r="L156" i="95"/>
  <c r="H156" i="95"/>
  <c r="L155" i="95"/>
  <c r="H155" i="95"/>
  <c r="L154" i="95"/>
  <c r="H154" i="95"/>
  <c r="L153" i="95"/>
  <c r="L152" i="95"/>
  <c r="L151" i="95"/>
  <c r="J101" i="95"/>
  <c r="I101" i="95"/>
  <c r="J100" i="95"/>
  <c r="I100" i="95"/>
  <c r="J99" i="95"/>
  <c r="I99" i="95"/>
  <c r="J98" i="95"/>
  <c r="I98" i="95"/>
  <c r="J97" i="95"/>
  <c r="I97" i="95"/>
  <c r="J96" i="95"/>
  <c r="I96" i="95"/>
  <c r="J95" i="95"/>
  <c r="I95" i="95"/>
  <c r="J94" i="95"/>
  <c r="I94" i="95"/>
  <c r="J93" i="95"/>
  <c r="I93" i="95"/>
  <c r="J92" i="95"/>
  <c r="I92" i="95"/>
  <c r="J91" i="95"/>
  <c r="I91" i="95"/>
  <c r="J90" i="95"/>
  <c r="I90" i="95"/>
  <c r="J89" i="95"/>
  <c r="I89" i="95"/>
  <c r="J88" i="95"/>
  <c r="I88" i="95"/>
  <c r="J87" i="95"/>
  <c r="I87" i="95"/>
  <c r="J86" i="95"/>
  <c r="I86" i="95"/>
  <c r="J85" i="95"/>
  <c r="I85" i="95"/>
  <c r="J84" i="95"/>
  <c r="I84" i="95"/>
  <c r="J83" i="95"/>
  <c r="I83" i="95"/>
  <c r="J82" i="95"/>
  <c r="I82" i="95"/>
  <c r="J81" i="95"/>
  <c r="I81" i="95"/>
  <c r="J80" i="95"/>
  <c r="I80" i="95"/>
  <c r="J79" i="95"/>
  <c r="I79" i="95"/>
  <c r="J78" i="95"/>
  <c r="I78" i="95"/>
  <c r="J77" i="95"/>
  <c r="I77" i="95"/>
  <c r="J76" i="95"/>
  <c r="I76" i="95"/>
  <c r="J75" i="95"/>
  <c r="I75" i="95"/>
  <c r="J74" i="95"/>
  <c r="I74" i="95"/>
  <c r="J73" i="95"/>
  <c r="I73" i="95"/>
  <c r="J72" i="95"/>
  <c r="I72" i="95"/>
  <c r="J71" i="95"/>
  <c r="I71" i="95"/>
  <c r="J70" i="95"/>
  <c r="I70" i="95"/>
  <c r="J69" i="95"/>
  <c r="I69" i="95"/>
  <c r="J68" i="95"/>
  <c r="I68" i="95"/>
  <c r="J67" i="95"/>
  <c r="I67" i="95"/>
  <c r="J66" i="95"/>
  <c r="I66" i="95"/>
  <c r="J65" i="95"/>
  <c r="I65" i="95"/>
  <c r="J64" i="95"/>
  <c r="I64" i="95"/>
  <c r="J63" i="95"/>
  <c r="I63" i="95"/>
  <c r="J62" i="95"/>
  <c r="I62" i="95"/>
  <c r="J61" i="95"/>
  <c r="I61" i="95"/>
  <c r="J60" i="95"/>
  <c r="I60" i="95"/>
  <c r="J59" i="95"/>
  <c r="I59" i="95"/>
  <c r="J58" i="95"/>
  <c r="I58" i="95"/>
  <c r="J57" i="95"/>
  <c r="I57" i="95"/>
  <c r="J56" i="95"/>
  <c r="I56" i="95"/>
  <c r="J55" i="95"/>
  <c r="I55" i="95"/>
  <c r="J54" i="95"/>
  <c r="I54" i="95"/>
  <c r="J53" i="95"/>
  <c r="I53" i="95"/>
  <c r="J52" i="95"/>
  <c r="I52" i="95"/>
  <c r="J51" i="95"/>
  <c r="I51" i="95"/>
  <c r="J50" i="95"/>
  <c r="I50" i="95"/>
  <c r="J49" i="95"/>
  <c r="I49" i="95"/>
  <c r="J48" i="95"/>
  <c r="I48" i="95"/>
  <c r="J47" i="95"/>
  <c r="I47" i="95"/>
  <c r="J46" i="95"/>
  <c r="I46" i="95"/>
  <c r="J45" i="95"/>
  <c r="I45" i="95"/>
  <c r="J44" i="95"/>
  <c r="I44" i="95"/>
  <c r="J43" i="95"/>
  <c r="I43" i="95"/>
  <c r="J42" i="95"/>
  <c r="I42" i="95"/>
  <c r="J41" i="95"/>
  <c r="I41" i="95"/>
  <c r="J40" i="95"/>
  <c r="I40" i="95"/>
  <c r="J39" i="95"/>
  <c r="I39" i="95"/>
  <c r="J38" i="95"/>
  <c r="I38" i="95"/>
  <c r="J37" i="95"/>
  <c r="I37" i="95"/>
  <c r="J36" i="95"/>
  <c r="I36" i="95"/>
  <c r="J35" i="95"/>
  <c r="I35" i="95"/>
  <c r="J34" i="95"/>
  <c r="I34" i="95"/>
  <c r="J33" i="95"/>
  <c r="I33" i="95"/>
  <c r="J32" i="95"/>
  <c r="I32" i="95"/>
  <c r="J31" i="95"/>
  <c r="I31" i="95"/>
  <c r="J30" i="95"/>
  <c r="I30" i="95"/>
  <c r="J29" i="95"/>
  <c r="I29" i="95"/>
  <c r="J28" i="95"/>
  <c r="I28" i="95"/>
  <c r="J27" i="95"/>
  <c r="I27" i="95"/>
  <c r="J26" i="95"/>
  <c r="I26" i="95"/>
  <c r="J25" i="95"/>
  <c r="I25" i="95"/>
  <c r="J24" i="95"/>
  <c r="I24" i="95"/>
  <c r="J23" i="95"/>
  <c r="J92" i="94"/>
  <c r="J93" i="94"/>
  <c r="J94" i="94"/>
  <c r="J95" i="94"/>
  <c r="J96" i="94"/>
  <c r="J97" i="94"/>
  <c r="J98" i="94"/>
  <c r="J99" i="94"/>
  <c r="J100" i="94"/>
  <c r="J101" i="94"/>
  <c r="I25" i="94"/>
  <c r="I26" i="94"/>
  <c r="I27" i="94"/>
  <c r="I28" i="94"/>
  <c r="I29" i="94"/>
  <c r="I30" i="94"/>
  <c r="I31" i="94"/>
  <c r="I32" i="94"/>
  <c r="I33" i="94"/>
  <c r="I34" i="94"/>
  <c r="I35" i="94"/>
  <c r="I36" i="94"/>
  <c r="I37" i="94"/>
  <c r="I38" i="94"/>
  <c r="I39" i="94"/>
  <c r="I40" i="94"/>
  <c r="I41" i="94"/>
  <c r="I42" i="94"/>
  <c r="I43" i="94"/>
  <c r="I44" i="94"/>
  <c r="I45" i="94"/>
  <c r="I46" i="94"/>
  <c r="I47" i="94"/>
  <c r="I48" i="94"/>
  <c r="I49" i="94"/>
  <c r="I50" i="94"/>
  <c r="I51" i="94"/>
  <c r="I52" i="94"/>
  <c r="I53" i="94"/>
  <c r="I54" i="94"/>
  <c r="I55" i="94"/>
  <c r="I56" i="94"/>
  <c r="I57" i="94"/>
  <c r="I58" i="94"/>
  <c r="I59" i="94"/>
  <c r="I60" i="94"/>
  <c r="I61" i="94"/>
  <c r="I62" i="94"/>
  <c r="I63" i="94"/>
  <c r="I64" i="94"/>
  <c r="I65" i="94"/>
  <c r="I66" i="94"/>
  <c r="I67" i="94"/>
  <c r="I68" i="94"/>
  <c r="I69" i="94"/>
  <c r="I70" i="94"/>
  <c r="I71" i="94"/>
  <c r="I72" i="94"/>
  <c r="I73" i="94"/>
  <c r="I74" i="94"/>
  <c r="I75" i="94"/>
  <c r="I76" i="94"/>
  <c r="I77" i="94"/>
  <c r="I78" i="94"/>
  <c r="I79" i="94"/>
  <c r="I80" i="94"/>
  <c r="I81" i="94"/>
  <c r="I82" i="94"/>
  <c r="I83" i="94"/>
  <c r="I84" i="94"/>
  <c r="I85" i="94"/>
  <c r="I86" i="94"/>
  <c r="I87" i="94"/>
  <c r="I88" i="94"/>
  <c r="I89" i="94"/>
  <c r="I90" i="94"/>
  <c r="I91" i="94"/>
  <c r="I92" i="94"/>
  <c r="I93" i="94"/>
  <c r="I94" i="94"/>
  <c r="I95" i="94"/>
  <c r="I96" i="94"/>
  <c r="I97" i="94"/>
  <c r="I98" i="94"/>
  <c r="I99" i="94"/>
  <c r="I100" i="94"/>
  <c r="I101" i="94"/>
  <c r="I24" i="94"/>
  <c r="J76" i="94"/>
  <c r="J77" i="94"/>
  <c r="J78" i="94"/>
  <c r="J79" i="94"/>
  <c r="J80" i="94"/>
  <c r="J81" i="94"/>
  <c r="J82" i="94"/>
  <c r="J83" i="94"/>
  <c r="J84" i="94"/>
  <c r="J85" i="94"/>
  <c r="J86" i="94"/>
  <c r="J87" i="94"/>
  <c r="J88" i="94"/>
  <c r="J89" i="94"/>
  <c r="J90" i="94"/>
  <c r="J91" i="94"/>
  <c r="H153" i="95" l="1"/>
  <c r="H152" i="95" s="1"/>
  <c r="A165" i="94"/>
  <c r="J24" i="94" l="1"/>
  <c r="J25" i="94"/>
  <c r="J26" i="94"/>
  <c r="J27" i="94"/>
  <c r="J28" i="94"/>
  <c r="J29" i="94"/>
  <c r="J30" i="94"/>
  <c r="J31" i="94"/>
  <c r="J32" i="94"/>
  <c r="J33" i="94"/>
  <c r="J34" i="94"/>
  <c r="J35" i="94"/>
  <c r="J36" i="94"/>
  <c r="J37" i="94"/>
  <c r="J38" i="94"/>
  <c r="J39" i="94"/>
  <c r="J40" i="94"/>
  <c r="J41" i="94"/>
  <c r="J42" i="94"/>
  <c r="J43" i="94"/>
  <c r="J44" i="94"/>
  <c r="J45" i="94"/>
  <c r="J46" i="94"/>
  <c r="J47" i="94"/>
  <c r="J48" i="94"/>
  <c r="J49" i="94"/>
  <c r="J50" i="94"/>
  <c r="J51" i="94"/>
  <c r="J52" i="94"/>
  <c r="J53" i="94"/>
  <c r="J54" i="94"/>
  <c r="J55" i="94"/>
  <c r="J56" i="94"/>
  <c r="J57" i="94"/>
  <c r="J58" i="94"/>
  <c r="J59" i="94"/>
  <c r="J60" i="94"/>
  <c r="J61" i="94"/>
  <c r="J62" i="94"/>
  <c r="J63" i="94"/>
  <c r="J64" i="94"/>
  <c r="J65" i="94"/>
  <c r="J66" i="94"/>
  <c r="J67" i="94"/>
  <c r="J68" i="94"/>
  <c r="J69" i="94"/>
  <c r="J70" i="94"/>
  <c r="J71" i="94"/>
  <c r="J72" i="94"/>
  <c r="J73" i="94"/>
  <c r="J74" i="94"/>
  <c r="J75" i="94"/>
  <c r="J23" i="94"/>
  <c r="H154" i="94" l="1"/>
  <c r="I165" i="94" l="1"/>
  <c r="E165" i="94"/>
  <c r="L157" i="94"/>
  <c r="L156" i="94"/>
  <c r="L155" i="94"/>
  <c r="L154" i="94"/>
  <c r="L153" i="94"/>
  <c r="L152" i="94"/>
  <c r="L151" i="94"/>
  <c r="H157" i="94"/>
  <c r="H156" i="94"/>
  <c r="H155" i="94"/>
  <c r="H153" i="94" l="1"/>
  <c r="H152" i="94" s="1"/>
</calcChain>
</file>

<file path=xl/sharedStrings.xml><?xml version="1.0" encoding="utf-8"?>
<sst xmlns="http://schemas.openxmlformats.org/spreadsheetml/2006/main" count="991" uniqueCount="216">
  <si>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</si>
  <si>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</si>
  <si>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</si>
  <si>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</si>
  <si>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</si>
  <si>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</si>
  <si>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</si>
  <si>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</si>
  <si>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</si>
  <si>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</si>
  <si>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</si>
  <si>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</si>
  <si>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</si>
  <si>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</si>
  <si>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</si>
  <si>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</si>
  <si>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</si>
  <si>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</si>
  <si>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</si>
  <si>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</si>
  <si>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</si>
  <si>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</si>
  <si>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</si>
  <si>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</si>
  <si>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</si>
  <si>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</si>
  <si>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</si>
  <si>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</si>
  <si>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</si>
  <si>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</si>
  <si>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</si>
  <si>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</si>
  <si>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</si>
  <si>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</si>
  <si>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</si>
  <si>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</si>
  <si>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</si>
  <si>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Самарская область</t>
  </si>
  <si>
    <t>Краснодарский край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</si>
  <si>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</si>
  <si>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</si>
  <si>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</si>
  <si>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 СР</t>
  </si>
  <si>
    <t/>
  </si>
  <si>
    <t>Псковская область</t>
  </si>
  <si>
    <t>ВСЕРОССИЙСКИЕ СОРЕВНОВАНИЯ</t>
  </si>
  <si>
    <t>Нижегородская область</t>
  </si>
  <si>
    <t>Ленинградская область</t>
  </si>
  <si>
    <t>2 СР</t>
  </si>
  <si>
    <t>3 СР</t>
  </si>
  <si>
    <t>Юноши 15-16 лет</t>
  </si>
  <si>
    <t>Министерство физической культуры и спорта Краснодарского края</t>
  </si>
  <si>
    <t>Федерация велосипедного спорта Кубани</t>
  </si>
  <si>
    <t>МЕСТО ПРОВЕДЕНИЯ: г. Анапа</t>
  </si>
  <si>
    <t>АЗИЗА Али</t>
  </si>
  <si>
    <t>Республика Крым</t>
  </si>
  <si>
    <t>ПОПОВ Марк</t>
  </si>
  <si>
    <t>Республика Адыгея</t>
  </si>
  <si>
    <t>Ростовская область</t>
  </si>
  <si>
    <t>ДЕМИРЧЯН Артак</t>
  </si>
  <si>
    <t>ПАВЛОВСКИЙ Дмитрий</t>
  </si>
  <si>
    <t>НФ</t>
  </si>
  <si>
    <t>НС</t>
  </si>
  <si>
    <t>шоссе - групповая гонка</t>
  </si>
  <si>
    <t>№ ВРВС: 0080601611Я</t>
  </si>
  <si>
    <t>НАЗВАНИЕ ТРАССЫ / РЕГ. НОМЕР: С. Юровка - ст-ца Раевская - г. Новороссийск</t>
  </si>
  <si>
    <r>
      <rPr>
        <sz val="12"/>
        <rFont val="Calibri"/>
        <family val="2"/>
        <charset val="204"/>
      </rPr>
      <t>КМС</t>
    </r>
  </si>
  <si>
    <t>Калининградская область</t>
  </si>
  <si>
    <t>ГРЕЧИШКИН Вадим</t>
  </si>
  <si>
    <t>СВИЛОВСКИЙ Данил</t>
  </si>
  <si>
    <t>НОВОЛОДСКИЙ Ростислав</t>
  </si>
  <si>
    <t>СВИЛОВСКИЙ Денис</t>
  </si>
  <si>
    <t>БЛОХИН Кирилл</t>
  </si>
  <si>
    <t>БОРТНИК Иван</t>
  </si>
  <si>
    <t>ЯКОВЛЕВ Матвей</t>
  </si>
  <si>
    <t>СЕРГЕЕВ Федор</t>
  </si>
  <si>
    <t>ГОНЧАРОВ Александр</t>
  </si>
  <si>
    <t>ПРОДЧЕНКО Павел</t>
  </si>
  <si>
    <t>ХВОРОСТОВ Богдан</t>
  </si>
  <si>
    <t>ВАСИЛЬЕВ Артём</t>
  </si>
  <si>
    <t>БАЛУХИН Даниил</t>
  </si>
  <si>
    <t>КОЛОКОЛОВ Максим</t>
  </si>
  <si>
    <t>НЕСТЕРОВ Дмитрий</t>
  </si>
  <si>
    <t>КРИСАНОВ Кирилл</t>
  </si>
  <si>
    <t>БОНДАРЕНКО Александр</t>
  </si>
  <si>
    <t>ЗУБЧЕНКО Георгий</t>
  </si>
  <si>
    <t>Свердловская область</t>
  </si>
  <si>
    <t>ЖАРИКОВ Максим</t>
  </si>
  <si>
    <t>ГРАМАРЧУК Трофим</t>
  </si>
  <si>
    <t>ДРАНИШНИКОВ Арсений</t>
  </si>
  <si>
    <t>ЛЕУСЕНКО Виталий</t>
  </si>
  <si>
    <t>ЦАПЕНКО Родин</t>
  </si>
  <si>
    <t>КОЛОМЕЙЦЕВ Ярослав</t>
  </si>
  <si>
    <t>Ульяновская область</t>
  </si>
  <si>
    <t>САФИУЛЛИН Динар</t>
  </si>
  <si>
    <t>АСАНОВ Мустафа</t>
  </si>
  <si>
    <t>РЯБОВ Александр</t>
  </si>
  <si>
    <t>ЖИВЕЧКОВ Илья</t>
  </si>
  <si>
    <t>КУДРЯШОВ Александр</t>
  </si>
  <si>
    <t>ВОРГАНОВ Максим</t>
  </si>
  <si>
    <t>ИСАЕВ Павел</t>
  </si>
  <si>
    <t>АКИМОВ Лев</t>
  </si>
  <si>
    <t>ПЕТРОВ Даниил</t>
  </si>
  <si>
    <t>ЧЕУЖЕВ Эльдар</t>
  </si>
  <si>
    <t>ВОРОНОВ Сергей</t>
  </si>
  <si>
    <t>БОЛДЫРЕВ Матвей</t>
  </si>
  <si>
    <t>СУДЬЯ НА ФИНИШЕ</t>
  </si>
  <si>
    <t>НАЧАЛО ГОНКИ: 10ч 30м</t>
  </si>
  <si>
    <t>ОКОНЧАНИЕ ГОНКИ: 12ч 30м</t>
  </si>
  <si>
    <t>ДАТА ПРОВЕДЕНИЯ: 11 апреля 2023 года</t>
  </si>
  <si>
    <t>№ ЕКП 2023: 31284</t>
  </si>
  <si>
    <t>13,0 км /5</t>
  </si>
  <si>
    <t>г. Санкт-Петербург</t>
  </si>
  <si>
    <t>СМИРНОВ Андрей</t>
  </si>
  <si>
    <t>КОКУНОВ Григорий</t>
  </si>
  <si>
    <t>г. Москва</t>
  </si>
  <si>
    <t>СТЕПАНОВ Тарас</t>
  </si>
  <si>
    <t>ВЕШНЯКОВ Даниил</t>
  </si>
  <si>
    <t>СКОРНЯКОВ Борис</t>
  </si>
  <si>
    <t>ТУГБАЕВ Максим</t>
  </si>
  <si>
    <t>КЕЗЕРЕВ Николай</t>
  </si>
  <si>
    <t>КЛИШОВ Николай</t>
  </si>
  <si>
    <t>СОРОЧАЙКИН Назар</t>
  </si>
  <si>
    <t>ЛУКЬЯНСКОВ Макар</t>
  </si>
  <si>
    <t>УРАЗОВ Артем</t>
  </si>
  <si>
    <t>Иркутская область</t>
  </si>
  <si>
    <t>ИВАНОВ Алексей</t>
  </si>
  <si>
    <t>АХТАМОВ Кирилл</t>
  </si>
  <si>
    <t>ГУСАКОВ Максим</t>
  </si>
  <si>
    <t>НИКИТИН Степан</t>
  </si>
  <si>
    <t>КЛЫПИН Никита</t>
  </si>
  <si>
    <t>ДОРОГИНИН Игнат</t>
  </si>
  <si>
    <t>ТЕБЕНЬКОВ Всеволод</t>
  </si>
  <si>
    <t>МАКАРОВ Семен</t>
  </si>
  <si>
    <t>СТЕБЛЕЦОВ Владимир</t>
  </si>
  <si>
    <t>ЛАРИЧЕВ Вадим</t>
  </si>
  <si>
    <t>ДУПАК Ярослав</t>
  </si>
  <si>
    <t>ОСЬКИН Евгений</t>
  </si>
  <si>
    <t>КУРЬЯНОВ Никита</t>
  </si>
  <si>
    <t>ЛОМОВ Кирилл</t>
  </si>
  <si>
    <t>СИТДИКОВ Амир</t>
  </si>
  <si>
    <t>ЧИСТЯКОВ Матвей</t>
  </si>
  <si>
    <t>ГЕРБУТ Дмитрий</t>
  </si>
  <si>
    <t>Тульская область</t>
  </si>
  <si>
    <t>БЕРТУНОВ Максим</t>
  </si>
  <si>
    <t>КУСКОВ Давид</t>
  </si>
  <si>
    <t>ИНЮТКИН Роман</t>
  </si>
  <si>
    <t>СТАРОСТИН Никита</t>
  </si>
  <si>
    <t>СОКОЛОВСКИЙ Кирилл</t>
  </si>
  <si>
    <t>БЕЛОВ Матвей</t>
  </si>
  <si>
    <t>ДЫХНЫЧ Евгений</t>
  </si>
  <si>
    <t>БАШУРОВ Артур</t>
  </si>
  <si>
    <t>МИТЬКОВ Дмитрий</t>
  </si>
  <si>
    <t>СИДОРОВ Григорий</t>
  </si>
  <si>
    <t>АНДРИАНОВ Максим</t>
  </si>
  <si>
    <t>МАЛЬКОВ Максим</t>
  </si>
  <si>
    <t>ЛОЛО Вадим</t>
  </si>
  <si>
    <t>СУЛТАНОВ Матвей</t>
  </si>
  <si>
    <t>РОМАНОВ Данил</t>
  </si>
  <si>
    <t>ВОЛКОВ Никита</t>
  </si>
  <si>
    <t>МУРАТОВ Эдем</t>
  </si>
  <si>
    <t>ТКАЧЕНКО Егор</t>
  </si>
  <si>
    <t>ЕПИШОВ Илья</t>
  </si>
  <si>
    <t>БОНДАРЕВСКИЙ Егор</t>
  </si>
  <si>
    <t>МУРАТОВ Ильяс</t>
  </si>
  <si>
    <t>ГОРБАНЕВИЧ Максим</t>
  </si>
  <si>
    <t>ВАСИЛЕНКО Георгий</t>
  </si>
  <si>
    <t>БУЖИНСКИЙ Виктор</t>
  </si>
  <si>
    <t>ВИШНЕВСКИЙ Роман</t>
  </si>
  <si>
    <t>ОСИПОВ Данил</t>
  </si>
  <si>
    <t>ВИНОГРАДОВ Кирилл</t>
  </si>
  <si>
    <t>ДАЧКИН Егор</t>
  </si>
  <si>
    <t>БОЖКО Александр</t>
  </si>
  <si>
    <t>СКОРЧЕНКО Даниил</t>
  </si>
  <si>
    <t>КОВЯЗИН Дмитрий</t>
  </si>
  <si>
    <t>САВОСТИКОВ Никита</t>
  </si>
  <si>
    <t>АМЕТ-УСТА Ильяс</t>
  </si>
  <si>
    <t>ГОРБУШИН Сергей</t>
  </si>
  <si>
    <t>ЧУМИЛОВИЧ Сергей</t>
  </si>
  <si>
    <t>КОЖУХОВ Александр</t>
  </si>
  <si>
    <t>ЕЛАТОВ Андрей</t>
  </si>
  <si>
    <t>Пензенская область</t>
  </si>
  <si>
    <t>КИМАКОВСКИЙ Захар</t>
  </si>
  <si>
    <t>БУКАРИНОВ Яросвет</t>
  </si>
  <si>
    <t>ВЫЧЕГЖАНИН Егор</t>
  </si>
  <si>
    <t>КОВАЛЕНКО Даниил</t>
  </si>
  <si>
    <t>МАРЧЕНКО Семен</t>
  </si>
  <si>
    <t>УГРОВАТОВ Тимур</t>
  </si>
  <si>
    <t>СКАЛКИН Кирилл</t>
  </si>
  <si>
    <t>ПОСЕЛЕНОВ Иван</t>
  </si>
  <si>
    <t>РЕДЬКИН Александр</t>
  </si>
  <si>
    <t>КОЛМЫКОВ Вадим</t>
  </si>
  <si>
    <t>СОЛОВЬЕВ Никита</t>
  </si>
  <si>
    <t>ЛЮБЧИЧ Валерий</t>
  </si>
  <si>
    <t>КОНОВАЛОВ Александр</t>
  </si>
  <si>
    <t>ПОЛХОНОВ Булат</t>
  </si>
  <si>
    <t>КАПЛУН Роман</t>
  </si>
  <si>
    <t>СУТЕМЬЕВ Захар</t>
  </si>
  <si>
    <t>СКИПОР Ярослав</t>
  </si>
  <si>
    <t>КОНОВАЛОВ Глеб</t>
  </si>
  <si>
    <t>ОБОЗОВ Виктор</t>
  </si>
  <si>
    <t>ГАРБУЗ Даниил</t>
  </si>
  <si>
    <t>ГРИГОРЬЕВ Артемий</t>
  </si>
  <si>
    <t>Температура:</t>
  </si>
  <si>
    <t>Влажность:</t>
  </si>
  <si>
    <t>Осадки:</t>
  </si>
  <si>
    <t>Ветер:</t>
  </si>
  <si>
    <t>Афанасьева Е.А. (ВК, Свердловская обл.)</t>
  </si>
  <si>
    <t>Юдина Л.Н. (ВК, Забайкальский край)</t>
  </si>
  <si>
    <t>Солукова Н.В. (ВК, Краснодарский край)</t>
  </si>
  <si>
    <t>шоссе - групповая гонка до 100 км</t>
  </si>
  <si>
    <t>ДАТА ПРОВЕДЕНИЯ: 12 апреля 2023 года</t>
  </si>
  <si>
    <t>НАЧАЛО ГОНКИ: 12ч 00м</t>
  </si>
  <si>
    <t>ОКОНЧАНИЕ ГОНКИ: 14ч 00м</t>
  </si>
  <si>
    <t>№ ВРВС: 0080611811Я</t>
  </si>
  <si>
    <t>Удмуртская Республика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</si>
</sst>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</cellStyleXfs>
  <cellXfs count="147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14" fontId="5" fillId="0" borderId="2" xfId="0" applyNumberFormat="1" applyFont="1" applyBorder="1"/>
    <xf numFmtId="0" fontId="15" fillId="0" borderId="11" xfId="0" applyFont="1" applyBorder="1" applyAlignment="1">
      <alignment horizontal="right" vertical="center"/>
    </xf>
    <xf numFmtId="14" fontId="5" fillId="0" borderId="0" xfId="0" applyNumberFormat="1" applyFont="1" applyBorder="1"/>
    <xf numFmtId="0" fontId="5" fillId="0" borderId="1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2" borderId="26" xfId="0" applyFont="1" applyFill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49" fontId="13" fillId="0" borderId="4" xfId="0" applyNumberFormat="1" applyFont="1" applyBorder="1" applyAlignment="1">
      <alignment vertical="center"/>
    </xf>
    <xf numFmtId="0" fontId="13" fillId="0" borderId="17" xfId="0" applyNumberFormat="1" applyFont="1" applyBorder="1" applyAlignment="1">
      <alignment horizontal="left" vertical="center"/>
    </xf>
    <xf numFmtId="0" fontId="18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top" indent="1"/>
    </xf>
    <xf numFmtId="0" fontId="19" fillId="0" borderId="1" xfId="0" applyFont="1" applyBorder="1" applyAlignment="1">
      <alignment horizontal="left" vertical="top"/>
    </xf>
    <xf numFmtId="0" fontId="19" fillId="0" borderId="40" xfId="0" applyFont="1" applyBorder="1" applyAlignment="1">
      <alignment horizontal="left" vertical="top"/>
    </xf>
    <xf numFmtId="0" fontId="19" fillId="0" borderId="41" xfId="0" applyFont="1" applyBorder="1" applyAlignment="1">
      <alignment horizontal="left" vertical="top" indent="1"/>
    </xf>
    <xf numFmtId="164" fontId="5" fillId="0" borderId="1" xfId="0" applyNumberFormat="1" applyFont="1" applyBorder="1" applyAlignment="1">
      <alignment horizontal="center" vertical="top"/>
    </xf>
    <xf numFmtId="164" fontId="5" fillId="0" borderId="40" xfId="0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40" xfId="0" applyNumberFormat="1" applyFont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</cellXfs>
  <cellStyles count="8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Стартовый протокол Смирнов_20101106_Results" xfId="3" xr:uid="{00000000-0005-0000-0000-000007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17721</xdr:colOff>
      <xdr:row>0</xdr:row>
      <xdr:rowOff>53165</xdr:rowOff>
    </xdr:from>
    <xdr:to>
      <xdr:col>2</xdr:col>
      <xdr:colOff>79744</xdr:colOff>
      <xdr:row>3</xdr:row>
      <xdr:rowOff>80571</xdr:rowOff>
    </xdr:to>
    <xdr:pic>
      <xdr:nvPicPr>
        <xdr:cNvPr id="13" name="image2.png">
          <a:extLst>
            <a:ext uri="{FF2B5EF4-FFF2-40B4-BE49-F238E27FC236}">
              <a16:creationId xmlns:a16="http://schemas.microsoft.com/office/drawing/2014/main" id="{06CA9246-85F1-49FE-B1CD-44A23B31F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21" y="53165"/>
          <a:ext cx="1018953" cy="824848"/>
        </a:xfrm>
        <a:prstGeom prst="rect">
          <a:avLst/>
        </a:prstGeom>
      </xdr:spPr>
    </xdr:pic>
    <xdr:clientData/>
  </xdr:twoCellAnchor>
  <xdr:twoCellAnchor>
    <xdr:from>
      <xdr:col>2</xdr:col>
      <xdr:colOff>301256</xdr:colOff>
      <xdr:row>0</xdr:row>
      <xdr:rowOff>141766</xdr:rowOff>
    </xdr:from>
    <xdr:to>
      <xdr:col>3</xdr:col>
      <xdr:colOff>284175</xdr:colOff>
      <xdr:row>3</xdr:row>
      <xdr:rowOff>167873</xdr:rowOff>
    </xdr:to>
    <xdr:pic>
      <xdr:nvPicPr>
        <xdr:cNvPr id="14" name="image1.jpeg">
          <a:extLst>
            <a:ext uri="{FF2B5EF4-FFF2-40B4-BE49-F238E27FC236}">
              <a16:creationId xmlns:a16="http://schemas.microsoft.com/office/drawing/2014/main" id="{B7734778-9E2A-4DE1-997B-C56918139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186" y="141766"/>
          <a:ext cx="895547" cy="610898"/>
        </a:xfrm>
        <a:prstGeom prst="rect">
          <a:avLst/>
        </a:prstGeom>
      </xdr:spPr>
    </xdr:pic>
    <xdr:clientData/>
  </xdr:twoCellAnchor>
  <xdr:twoCellAnchor editAs="oneCell">
    <xdr:from>
      <xdr:col>10</xdr:col>
      <xdr:colOff>186070</xdr:colOff>
      <xdr:row>0</xdr:row>
      <xdr:rowOff>70884</xdr:rowOff>
    </xdr:from>
    <xdr:to>
      <xdr:col>11</xdr:col>
      <xdr:colOff>94233</xdr:colOff>
      <xdr:row>2</xdr:row>
      <xdr:rowOff>196862</xdr:rowOff>
    </xdr:to>
    <xdr:pic>
      <xdr:nvPicPr>
        <xdr:cNvPr id="15" name="image3.jpeg">
          <a:extLst>
            <a:ext uri="{FF2B5EF4-FFF2-40B4-BE49-F238E27FC236}">
              <a16:creationId xmlns:a16="http://schemas.microsoft.com/office/drawing/2014/main" id="{97CA711D-7C12-4674-B588-9D9A9A3D8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3628" y="70884"/>
          <a:ext cx="820791" cy="657606"/>
        </a:xfrm>
        <a:prstGeom prst="rect">
          <a:avLst/>
        </a:prstGeom>
      </xdr:spPr>
    </xdr:pic>
    <xdr:clientData/>
  </xdr:twoCellAnchor>
  <xdr:twoCellAnchor editAs="oneCell">
    <xdr:from>
      <xdr:col>11</xdr:col>
      <xdr:colOff>363280</xdr:colOff>
      <xdr:row>0</xdr:row>
      <xdr:rowOff>106326</xdr:rowOff>
    </xdr:from>
    <xdr:to>
      <xdr:col>11</xdr:col>
      <xdr:colOff>1216059</xdr:colOff>
      <xdr:row>3</xdr:row>
      <xdr:rowOff>8984</xdr:rowOff>
    </xdr:to>
    <xdr:pic>
      <xdr:nvPicPr>
        <xdr:cNvPr id="16" name="image4.jpeg">
          <a:extLst>
            <a:ext uri="{FF2B5EF4-FFF2-40B4-BE49-F238E27FC236}">
              <a16:creationId xmlns:a16="http://schemas.microsoft.com/office/drawing/2014/main" id="{FA8CFA5F-4F02-4941-914C-74213C250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3466" y="106326"/>
          <a:ext cx="852779" cy="7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17721</xdr:colOff>
      <xdr:row>0</xdr:row>
      <xdr:rowOff>53165</xdr:rowOff>
    </xdr:from>
    <xdr:to>
      <xdr:col>2</xdr:col>
      <xdr:colOff>79744</xdr:colOff>
      <xdr:row>3</xdr:row>
      <xdr:rowOff>80571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D9F3D724-A470-4840-A462-82E0497A2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21" y="53165"/>
          <a:ext cx="1022143" cy="827506"/>
        </a:xfrm>
        <a:prstGeom prst="rect">
          <a:avLst/>
        </a:prstGeom>
      </xdr:spPr>
    </xdr:pic>
    <xdr:clientData/>
  </xdr:twoCellAnchor>
  <xdr:twoCellAnchor>
    <xdr:from>
      <xdr:col>2</xdr:col>
      <xdr:colOff>301256</xdr:colOff>
      <xdr:row>0</xdr:row>
      <xdr:rowOff>141766</xdr:rowOff>
    </xdr:from>
    <xdr:to>
      <xdr:col>3</xdr:col>
      <xdr:colOff>284175</xdr:colOff>
      <xdr:row>3</xdr:row>
      <xdr:rowOff>167873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CE460D70-F6A5-4E1B-B992-B2E638E8D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376" y="141766"/>
          <a:ext cx="897319" cy="826207"/>
        </a:xfrm>
        <a:prstGeom prst="rect">
          <a:avLst/>
        </a:prstGeom>
      </xdr:spPr>
    </xdr:pic>
    <xdr:clientData/>
  </xdr:twoCellAnchor>
  <xdr:twoCellAnchor editAs="oneCell">
    <xdr:from>
      <xdr:col>10</xdr:col>
      <xdr:colOff>186070</xdr:colOff>
      <xdr:row>0</xdr:row>
      <xdr:rowOff>70884</xdr:rowOff>
    </xdr:from>
    <xdr:to>
      <xdr:col>11</xdr:col>
      <xdr:colOff>94233</xdr:colOff>
      <xdr:row>2</xdr:row>
      <xdr:rowOff>196862</xdr:rowOff>
    </xdr:to>
    <xdr:pic>
      <xdr:nvPicPr>
        <xdr:cNvPr id="4" name="image3.jpeg">
          <a:extLst>
            <a:ext uri="{FF2B5EF4-FFF2-40B4-BE49-F238E27FC236}">
              <a16:creationId xmlns:a16="http://schemas.microsoft.com/office/drawing/2014/main" id="{0CA28C47-AE55-4736-9A46-FBA0E5BFE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8590" y="70884"/>
          <a:ext cx="822563" cy="659378"/>
        </a:xfrm>
        <a:prstGeom prst="rect">
          <a:avLst/>
        </a:prstGeom>
      </xdr:spPr>
    </xdr:pic>
    <xdr:clientData/>
  </xdr:twoCellAnchor>
  <xdr:twoCellAnchor editAs="oneCell">
    <xdr:from>
      <xdr:col>11</xdr:col>
      <xdr:colOff>363280</xdr:colOff>
      <xdr:row>0</xdr:row>
      <xdr:rowOff>106326</xdr:rowOff>
    </xdr:from>
    <xdr:to>
      <xdr:col>11</xdr:col>
      <xdr:colOff>1216059</xdr:colOff>
      <xdr:row>3</xdr:row>
      <xdr:rowOff>8984</xdr:rowOff>
    </xdr:to>
    <xdr:pic>
      <xdr:nvPicPr>
        <xdr:cNvPr id="5" name="image4.jpeg">
          <a:extLst>
            <a:ext uri="{FF2B5EF4-FFF2-40B4-BE49-F238E27FC236}">
              <a16:creationId xmlns:a16="http://schemas.microsoft.com/office/drawing/2014/main" id="{E01377C4-7BA8-41D6-928A-CCBBA662C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0200" y="106326"/>
          <a:ext cx="852779" cy="702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Q185"/>
  <sheetViews>
    <sheetView tabSelected="1" view="pageBreakPreview" topLeftCell="A123" zoomScale="78" zoomScaleNormal="100" zoomScaleSheetLayoutView="78" workbookViewId="0">
      <selection activeCell="P137" sqref="P137"/>
    </sheetView>
  </sheetViews>
  <sheetFormatPr defaultColWidth="9.109375" defaultRowHeight="13.8" x14ac:dyDescent="0.25"/>
  <cols>
    <col min="1" max="1" width="7" style="1" customWidth="1"/>
    <col min="2" max="2" width="7" style="14" customWidth="1"/>
    <col min="3" max="3" width="13.33203125" style="14" customWidth="1"/>
    <col min="4" max="4" width="21.88671875" style="1" customWidth="1"/>
    <col min="5" max="5" width="11.6640625" style="1" customWidth="1"/>
    <col min="6" max="6" width="7.6640625" style="1" customWidth="1"/>
    <col min="7" max="7" width="22.44140625" style="1" customWidth="1"/>
    <col min="8" max="9" width="11.44140625" style="1" customWidth="1"/>
    <col min="10" max="10" width="13.44140625" style="46" customWidth="1"/>
    <col min="11" max="11" width="13.33203125" style="1" customWidth="1"/>
    <col min="12" max="12" width="18.6640625" style="1" customWidth="1"/>
    <col min="13" max="16384" width="9.109375" style="1"/>
  </cols>
  <sheetData>
    <row r="1" spans="1:17" ht="21" customHeight="1" x14ac:dyDescent="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7" ht="21" customHeight="1" x14ac:dyDescent="0.25">
      <c r="A2" s="132" t="s">
        <v>51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7" ht="21" customHeight="1" x14ac:dyDescent="0.25">
      <c r="A3" s="132" t="s">
        <v>10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7" ht="21" customHeight="1" x14ac:dyDescent="0.25">
      <c r="A4" s="132" t="s">
        <v>52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7" ht="6" customHeight="1" x14ac:dyDescent="0.3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O5" s="25"/>
    </row>
    <row r="6" spans="1:17" s="2" customFormat="1" ht="23.25" customHeight="1" x14ac:dyDescent="0.3">
      <c r="A6" s="133" t="s">
        <v>45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Q6" s="25"/>
    </row>
    <row r="7" spans="1:17" s="2" customFormat="1" ht="18" customHeight="1" x14ac:dyDescent="0.25">
      <c r="A7" s="134" t="s">
        <v>16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1:17" s="2" customFormat="1" ht="4.5" customHeight="1" thickBot="1" x14ac:dyDescent="0.3">
      <c r="A8" s="138" t="s">
        <v>43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17" ht="19.5" customHeight="1" thickTop="1" x14ac:dyDescent="0.25">
      <c r="A9" s="135" t="s">
        <v>21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7"/>
    </row>
    <row r="10" spans="1:17" ht="18" customHeight="1" x14ac:dyDescent="0.25">
      <c r="A10" s="142" t="s">
        <v>63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4"/>
    </row>
    <row r="11" spans="1:17" ht="19.5" customHeight="1" x14ac:dyDescent="0.25">
      <c r="A11" s="142" t="s">
        <v>50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4"/>
    </row>
    <row r="12" spans="1:17" ht="5.25" customHeight="1" x14ac:dyDescent="0.25">
      <c r="A12" s="139" t="s">
        <v>43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1"/>
    </row>
    <row r="13" spans="1:17" ht="15.6" x14ac:dyDescent="0.3">
      <c r="A13" s="40" t="s">
        <v>53</v>
      </c>
      <c r="B13" s="22"/>
      <c r="C13" s="22"/>
      <c r="D13" s="55"/>
      <c r="E13" s="5"/>
      <c r="F13" s="5"/>
      <c r="G13" s="59" t="s">
        <v>107</v>
      </c>
      <c r="H13" s="5"/>
      <c r="I13" s="5"/>
      <c r="J13" s="41"/>
      <c r="K13" s="29"/>
      <c r="L13" s="30" t="s">
        <v>64</v>
      </c>
    </row>
    <row r="14" spans="1:17" ht="15.6" x14ac:dyDescent="0.3">
      <c r="A14" s="19" t="s">
        <v>109</v>
      </c>
      <c r="B14" s="13"/>
      <c r="C14" s="13"/>
      <c r="D14" s="57"/>
      <c r="E14" s="6"/>
      <c r="F14" s="6"/>
      <c r="G14" s="100" t="s">
        <v>108</v>
      </c>
      <c r="H14" s="6"/>
      <c r="I14" s="6"/>
      <c r="J14" s="42"/>
      <c r="K14" s="31"/>
      <c r="L14" s="56" t="s">
        <v>110</v>
      </c>
    </row>
    <row r="15" spans="1:17" ht="14.4" x14ac:dyDescent="0.25">
      <c r="A15" s="113" t="s">
        <v>9</v>
      </c>
      <c r="B15" s="114"/>
      <c r="C15" s="114"/>
      <c r="D15" s="114"/>
      <c r="E15" s="114"/>
      <c r="F15" s="114"/>
      <c r="G15" s="115"/>
      <c r="H15" s="145" t="s">
        <v>1</v>
      </c>
      <c r="I15" s="114"/>
      <c r="J15" s="114"/>
      <c r="K15" s="114"/>
      <c r="L15" s="146"/>
    </row>
    <row r="16" spans="1:17" ht="14.4" x14ac:dyDescent="0.25">
      <c r="A16" s="20" t="s">
        <v>17</v>
      </c>
      <c r="B16" s="15"/>
      <c r="C16" s="15"/>
      <c r="D16" s="10"/>
      <c r="E16" s="11"/>
      <c r="F16" s="10"/>
      <c r="G16" s="12" t="s">
        <v>43</v>
      </c>
      <c r="H16" s="36" t="s">
        <v>65</v>
      </c>
      <c r="I16" s="7"/>
      <c r="J16" s="43"/>
      <c r="K16" s="7"/>
      <c r="L16" s="21"/>
    </row>
    <row r="17" spans="1:12" ht="14.4" x14ac:dyDescent="0.25">
      <c r="A17" s="20" t="s">
        <v>18</v>
      </c>
      <c r="B17" s="15"/>
      <c r="C17" s="15"/>
      <c r="D17" s="9"/>
      <c r="E17" s="11"/>
      <c r="F17" s="10"/>
      <c r="G17" s="12" t="s">
        <v>207</v>
      </c>
      <c r="H17" s="36" t="s">
        <v>40</v>
      </c>
      <c r="I17" s="7"/>
      <c r="J17" s="43"/>
      <c r="K17" s="7"/>
      <c r="L17" s="35"/>
    </row>
    <row r="18" spans="1:12" ht="14.4" x14ac:dyDescent="0.25">
      <c r="A18" s="20" t="s">
        <v>19</v>
      </c>
      <c r="B18" s="15"/>
      <c r="C18" s="15"/>
      <c r="D18" s="9"/>
      <c r="E18" s="11"/>
      <c r="F18" s="10"/>
      <c r="G18" s="12" t="s">
        <v>208</v>
      </c>
      <c r="H18" s="36" t="s">
        <v>41</v>
      </c>
      <c r="I18" s="7"/>
      <c r="J18" s="43"/>
      <c r="K18" s="7"/>
      <c r="L18" s="35"/>
    </row>
    <row r="19" spans="1:12" ht="16.2" thickBot="1" x14ac:dyDescent="0.3">
      <c r="A19" s="20" t="s">
        <v>15</v>
      </c>
      <c r="B19" s="16"/>
      <c r="C19" s="16"/>
      <c r="D19" s="8"/>
      <c r="E19" s="8"/>
      <c r="F19" s="8"/>
      <c r="G19" s="12" t="s">
        <v>209</v>
      </c>
      <c r="H19" s="36" t="s">
        <v>39</v>
      </c>
      <c r="I19" s="7"/>
      <c r="J19" s="43"/>
      <c r="K19" s="54">
        <v>65</v>
      </c>
      <c r="L19" s="21" t="s">
        <v>111</v>
      </c>
    </row>
    <row r="20" spans="1:12" ht="5.25" customHeight="1" thickTop="1" thickBot="1" x14ac:dyDescent="0.3">
      <c r="A20" s="27"/>
      <c r="B20" s="24"/>
      <c r="C20" s="24"/>
      <c r="D20" s="23"/>
      <c r="E20" s="23"/>
      <c r="F20" s="23"/>
      <c r="G20" s="23"/>
      <c r="H20" s="23"/>
      <c r="I20" s="23"/>
      <c r="J20" s="44"/>
      <c r="K20" s="23"/>
      <c r="L20" s="28"/>
    </row>
    <row r="21" spans="1:12" s="3" customFormat="1" ht="21" customHeight="1" thickTop="1" x14ac:dyDescent="0.25">
      <c r="A21" s="130" t="s">
        <v>6</v>
      </c>
      <c r="B21" s="118" t="s">
        <v>12</v>
      </c>
      <c r="C21" s="118" t="s">
        <v>36</v>
      </c>
      <c r="D21" s="118" t="s">
        <v>2</v>
      </c>
      <c r="E21" s="118" t="s">
        <v>35</v>
      </c>
      <c r="F21" s="118" t="s">
        <v>8</v>
      </c>
      <c r="G21" s="118" t="s">
        <v>13</v>
      </c>
      <c r="H21" s="118" t="s">
        <v>7</v>
      </c>
      <c r="I21" s="118" t="s">
        <v>25</v>
      </c>
      <c r="J21" s="120" t="s">
        <v>22</v>
      </c>
      <c r="K21" s="116" t="s">
        <v>24</v>
      </c>
      <c r="L21" s="128" t="s">
        <v>14</v>
      </c>
    </row>
    <row r="22" spans="1:12" s="3" customFormat="1" ht="13.5" customHeight="1" x14ac:dyDescent="0.25">
      <c r="A22" s="131"/>
      <c r="B22" s="119"/>
      <c r="C22" s="119"/>
      <c r="D22" s="119"/>
      <c r="E22" s="119"/>
      <c r="F22" s="119"/>
      <c r="G22" s="119"/>
      <c r="H22" s="119"/>
      <c r="I22" s="119"/>
      <c r="J22" s="121"/>
      <c r="K22" s="117"/>
      <c r="L22" s="129"/>
    </row>
    <row r="23" spans="1:12" s="4" customFormat="1" ht="17.25" customHeight="1" x14ac:dyDescent="0.25">
      <c r="A23" s="74">
        <v>1</v>
      </c>
      <c r="B23" s="75">
        <v>71</v>
      </c>
      <c r="C23" s="75">
        <v>10091544742</v>
      </c>
      <c r="D23" s="76" t="s">
        <v>54</v>
      </c>
      <c r="E23" s="101">
        <v>39346</v>
      </c>
      <c r="F23" s="77" t="s">
        <v>32</v>
      </c>
      <c r="G23" s="77" t="s">
        <v>112</v>
      </c>
      <c r="H23" s="78">
        <v>7.5485999999999998E-2</v>
      </c>
      <c r="I23" s="78"/>
      <c r="J23" s="89">
        <f>IFERROR($K$19*3600/(HOUR(H23)*3600+MINUTE(H23)*60+SECOND(H23)),"")</f>
        <v>35.878564857405706</v>
      </c>
      <c r="K23" s="90" t="s">
        <v>66</v>
      </c>
      <c r="L23" s="91"/>
    </row>
    <row r="24" spans="1:12" s="4" customFormat="1" ht="17.25" customHeight="1" x14ac:dyDescent="0.25">
      <c r="A24" s="74">
        <v>2</v>
      </c>
      <c r="B24" s="75">
        <v>79</v>
      </c>
      <c r="C24" s="75">
        <v>10137272259</v>
      </c>
      <c r="D24" s="76" t="s">
        <v>71</v>
      </c>
      <c r="E24" s="101">
        <v>39525</v>
      </c>
      <c r="F24" s="77" t="s">
        <v>48</v>
      </c>
      <c r="G24" s="77" t="s">
        <v>112</v>
      </c>
      <c r="H24" s="78">
        <v>7.5521000000000005E-2</v>
      </c>
      <c r="I24" s="78">
        <f>H24-$H$23</f>
        <v>3.5000000000007248E-5</v>
      </c>
      <c r="J24" s="89">
        <f t="shared" ref="J24:J75" si="0">IFERROR($K$19*3600/(HOUR(H24)*3600+MINUTE(H24)*60+SECOND(H24)),"")</f>
        <v>35.862068965517238</v>
      </c>
      <c r="K24" s="90" t="s">
        <v>66</v>
      </c>
      <c r="L24" s="91"/>
    </row>
    <row r="25" spans="1:12" s="4" customFormat="1" ht="17.25" customHeight="1" x14ac:dyDescent="0.25">
      <c r="A25" s="74">
        <v>3</v>
      </c>
      <c r="B25" s="75">
        <v>76</v>
      </c>
      <c r="C25" s="75">
        <v>10137271653</v>
      </c>
      <c r="D25" s="76" t="s">
        <v>74</v>
      </c>
      <c r="E25" s="101">
        <v>39469</v>
      </c>
      <c r="F25" s="77" t="s">
        <v>42</v>
      </c>
      <c r="G25" s="77" t="s">
        <v>112</v>
      </c>
      <c r="H25" s="78">
        <v>7.5822000000000001E-2</v>
      </c>
      <c r="I25" s="78">
        <f t="shared" ref="I25:I88" si="1">H25-$H$23</f>
        <v>3.3600000000000296E-4</v>
      </c>
      <c r="J25" s="89">
        <f t="shared" si="0"/>
        <v>35.719737444664936</v>
      </c>
      <c r="K25" s="90" t="s">
        <v>66</v>
      </c>
      <c r="L25" s="91"/>
    </row>
    <row r="26" spans="1:12" s="4" customFormat="1" ht="17.25" customHeight="1" x14ac:dyDescent="0.25">
      <c r="A26" s="74">
        <v>4</v>
      </c>
      <c r="B26" s="75">
        <v>70</v>
      </c>
      <c r="C26" s="75">
        <v>10111626757</v>
      </c>
      <c r="D26" s="76" t="s">
        <v>56</v>
      </c>
      <c r="E26" s="101">
        <v>39219</v>
      </c>
      <c r="F26" s="77" t="s">
        <v>32</v>
      </c>
      <c r="G26" s="77" t="s">
        <v>112</v>
      </c>
      <c r="H26" s="78">
        <v>7.6342999999999994E-2</v>
      </c>
      <c r="I26" s="78">
        <f t="shared" si="1"/>
        <v>8.5699999999999665E-4</v>
      </c>
      <c r="J26" s="89">
        <f t="shared" si="0"/>
        <v>35.47604608853851</v>
      </c>
      <c r="K26" s="90" t="s">
        <v>66</v>
      </c>
      <c r="L26" s="91"/>
    </row>
    <row r="27" spans="1:12" s="4" customFormat="1" ht="17.25" customHeight="1" x14ac:dyDescent="0.25">
      <c r="A27" s="74">
        <v>5</v>
      </c>
      <c r="B27" s="75">
        <v>74</v>
      </c>
      <c r="C27" s="75">
        <v>10125311957</v>
      </c>
      <c r="D27" s="76" t="s">
        <v>69</v>
      </c>
      <c r="E27" s="101">
        <v>39525</v>
      </c>
      <c r="F27" s="77" t="s">
        <v>42</v>
      </c>
      <c r="G27" s="77" t="s">
        <v>112</v>
      </c>
      <c r="H27" s="78">
        <v>7.6435000000000003E-2</v>
      </c>
      <c r="I27" s="78">
        <f t="shared" si="1"/>
        <v>9.4900000000000539E-4</v>
      </c>
      <c r="J27" s="89">
        <f t="shared" si="0"/>
        <v>35.433070866141733</v>
      </c>
      <c r="K27" s="90" t="s">
        <v>66</v>
      </c>
      <c r="L27" s="91"/>
    </row>
    <row r="28" spans="1:12" s="4" customFormat="1" ht="17.25" customHeight="1" x14ac:dyDescent="0.25">
      <c r="A28" s="74">
        <v>6</v>
      </c>
      <c r="B28" s="75">
        <v>72</v>
      </c>
      <c r="C28" s="75">
        <v>10120261186</v>
      </c>
      <c r="D28" s="76" t="s">
        <v>68</v>
      </c>
      <c r="E28" s="101">
        <v>39274</v>
      </c>
      <c r="F28" s="77" t="s">
        <v>32</v>
      </c>
      <c r="G28" s="77" t="s">
        <v>112</v>
      </c>
      <c r="H28" s="78">
        <v>7.6516000000000001E-2</v>
      </c>
      <c r="I28" s="78">
        <f t="shared" si="1"/>
        <v>1.0300000000000031E-3</v>
      </c>
      <c r="J28" s="89">
        <f t="shared" si="0"/>
        <v>35.395552866434727</v>
      </c>
      <c r="K28" s="90" t="s">
        <v>66</v>
      </c>
      <c r="L28" s="91"/>
    </row>
    <row r="29" spans="1:12" s="4" customFormat="1" ht="17.25" customHeight="1" x14ac:dyDescent="0.25">
      <c r="A29" s="74">
        <v>7</v>
      </c>
      <c r="B29" s="75">
        <v>81</v>
      </c>
      <c r="C29" s="75">
        <v>10137306312</v>
      </c>
      <c r="D29" s="76" t="s">
        <v>113</v>
      </c>
      <c r="E29" s="101">
        <v>39974</v>
      </c>
      <c r="F29" s="77" t="s">
        <v>48</v>
      </c>
      <c r="G29" s="77" t="s">
        <v>112</v>
      </c>
      <c r="H29" s="78">
        <v>7.6644000000000004E-2</v>
      </c>
      <c r="I29" s="78">
        <f t="shared" si="1"/>
        <v>1.1580000000000062E-3</v>
      </c>
      <c r="J29" s="89">
        <f t="shared" si="0"/>
        <v>35.336756266988829</v>
      </c>
      <c r="K29" s="90" t="s">
        <v>66</v>
      </c>
      <c r="L29" s="91"/>
    </row>
    <row r="30" spans="1:12" s="4" customFormat="1" ht="17.25" customHeight="1" x14ac:dyDescent="0.25">
      <c r="A30" s="74">
        <v>8</v>
      </c>
      <c r="B30" s="75">
        <v>69</v>
      </c>
      <c r="C30" s="75">
        <v>10111627378</v>
      </c>
      <c r="D30" s="76" t="s">
        <v>59</v>
      </c>
      <c r="E30" s="101">
        <v>39242</v>
      </c>
      <c r="F30" s="77" t="s">
        <v>32</v>
      </c>
      <c r="G30" s="77" t="s">
        <v>112</v>
      </c>
      <c r="H30" s="78">
        <v>7.8183000000000002E-2</v>
      </c>
      <c r="I30" s="78">
        <f t="shared" si="1"/>
        <v>2.6970000000000049E-3</v>
      </c>
      <c r="J30" s="89">
        <f t="shared" si="0"/>
        <v>34.64100666173205</v>
      </c>
      <c r="K30" s="92"/>
      <c r="L30" s="91"/>
    </row>
    <row r="31" spans="1:12" s="4" customFormat="1" ht="17.25" customHeight="1" x14ac:dyDescent="0.25">
      <c r="A31" s="74">
        <v>9</v>
      </c>
      <c r="B31" s="75">
        <v>73</v>
      </c>
      <c r="C31" s="75">
        <v>10105978645</v>
      </c>
      <c r="D31" s="76" t="s">
        <v>76</v>
      </c>
      <c r="E31" s="101">
        <v>39215</v>
      </c>
      <c r="F31" s="77" t="s">
        <v>32</v>
      </c>
      <c r="G31" s="77" t="s">
        <v>112</v>
      </c>
      <c r="H31" s="78">
        <v>7.8367999999999993E-2</v>
      </c>
      <c r="I31" s="78">
        <f t="shared" si="1"/>
        <v>2.8819999999999957E-3</v>
      </c>
      <c r="J31" s="89">
        <f t="shared" si="0"/>
        <v>34.559149313247673</v>
      </c>
      <c r="K31" s="92"/>
      <c r="L31" s="91"/>
    </row>
    <row r="32" spans="1:12" s="4" customFormat="1" ht="17.25" customHeight="1" x14ac:dyDescent="0.25">
      <c r="A32" s="74">
        <v>10</v>
      </c>
      <c r="B32" s="75">
        <v>80</v>
      </c>
      <c r="C32" s="75">
        <v>10083324098</v>
      </c>
      <c r="D32" s="76" t="s">
        <v>114</v>
      </c>
      <c r="E32" s="101">
        <v>39854</v>
      </c>
      <c r="F32" s="77" t="s">
        <v>48</v>
      </c>
      <c r="G32" s="77" t="s">
        <v>112</v>
      </c>
      <c r="H32" s="78">
        <v>7.8866000000000006E-2</v>
      </c>
      <c r="I32" s="78">
        <f t="shared" si="1"/>
        <v>3.380000000000008E-3</v>
      </c>
      <c r="J32" s="89">
        <f t="shared" si="0"/>
        <v>34.341062518344586</v>
      </c>
      <c r="K32" s="92"/>
      <c r="L32" s="91"/>
    </row>
    <row r="33" spans="1:12" s="4" customFormat="1" ht="17.25" customHeight="1" x14ac:dyDescent="0.25">
      <c r="A33" s="74">
        <v>11</v>
      </c>
      <c r="B33" s="75">
        <v>8</v>
      </c>
      <c r="C33" s="75">
        <v>10114021561</v>
      </c>
      <c r="D33" s="76" t="s">
        <v>105</v>
      </c>
      <c r="E33" s="101">
        <v>39320</v>
      </c>
      <c r="F33" s="77" t="s">
        <v>32</v>
      </c>
      <c r="G33" s="77" t="s">
        <v>115</v>
      </c>
      <c r="H33" s="78">
        <v>7.8899999999999998E-2</v>
      </c>
      <c r="I33" s="78">
        <f t="shared" si="1"/>
        <v>3.4140000000000004E-3</v>
      </c>
      <c r="J33" s="89">
        <f t="shared" si="0"/>
        <v>34.325949831304094</v>
      </c>
      <c r="K33" s="92"/>
      <c r="L33" s="91"/>
    </row>
    <row r="34" spans="1:12" s="4" customFormat="1" ht="17.25" customHeight="1" x14ac:dyDescent="0.25">
      <c r="A34" s="74">
        <v>12</v>
      </c>
      <c r="B34" s="75">
        <v>77</v>
      </c>
      <c r="C34" s="75">
        <v>10115493638</v>
      </c>
      <c r="D34" s="76" t="s">
        <v>72</v>
      </c>
      <c r="E34" s="101">
        <v>39608</v>
      </c>
      <c r="F34" s="77" t="s">
        <v>32</v>
      </c>
      <c r="G34" s="77" t="s">
        <v>112</v>
      </c>
      <c r="H34" s="78">
        <v>7.8899999999999998E-2</v>
      </c>
      <c r="I34" s="78">
        <f t="shared" si="1"/>
        <v>3.4140000000000004E-3</v>
      </c>
      <c r="J34" s="89">
        <f t="shared" si="0"/>
        <v>34.325949831304094</v>
      </c>
      <c r="K34" s="92"/>
      <c r="L34" s="91"/>
    </row>
    <row r="35" spans="1:12" s="4" customFormat="1" ht="17.25" customHeight="1" x14ac:dyDescent="0.25">
      <c r="A35" s="74">
        <v>13</v>
      </c>
      <c r="B35" s="75">
        <v>35</v>
      </c>
      <c r="C35" s="75">
        <v>10116100900</v>
      </c>
      <c r="D35" s="76" t="s">
        <v>116</v>
      </c>
      <c r="E35" s="101">
        <v>39611</v>
      </c>
      <c r="F35" s="77" t="s">
        <v>48</v>
      </c>
      <c r="G35" s="77" t="s">
        <v>47</v>
      </c>
      <c r="H35" s="78">
        <v>7.8899999999999998E-2</v>
      </c>
      <c r="I35" s="78">
        <f t="shared" si="1"/>
        <v>3.4140000000000004E-3</v>
      </c>
      <c r="J35" s="89">
        <f t="shared" si="0"/>
        <v>34.325949831304094</v>
      </c>
      <c r="K35" s="92"/>
      <c r="L35" s="91"/>
    </row>
    <row r="36" spans="1:12" s="4" customFormat="1" ht="17.25" customHeight="1" x14ac:dyDescent="0.25">
      <c r="A36" s="74">
        <v>14</v>
      </c>
      <c r="B36" s="75">
        <v>78</v>
      </c>
      <c r="C36" s="75">
        <v>10137307322</v>
      </c>
      <c r="D36" s="76" t="s">
        <v>117</v>
      </c>
      <c r="E36" s="101">
        <v>39527</v>
      </c>
      <c r="F36" s="77" t="s">
        <v>48</v>
      </c>
      <c r="G36" s="77" t="s">
        <v>112</v>
      </c>
      <c r="H36" s="78">
        <v>7.8899999999999998E-2</v>
      </c>
      <c r="I36" s="78">
        <f t="shared" si="1"/>
        <v>3.4140000000000004E-3</v>
      </c>
      <c r="J36" s="89">
        <f t="shared" si="0"/>
        <v>34.325949831304094</v>
      </c>
      <c r="K36" s="92"/>
      <c r="L36" s="91"/>
    </row>
    <row r="37" spans="1:12" s="4" customFormat="1" ht="17.25" customHeight="1" x14ac:dyDescent="0.25">
      <c r="A37" s="74">
        <v>15</v>
      </c>
      <c r="B37" s="75">
        <v>68</v>
      </c>
      <c r="C37" s="75">
        <v>10111626065</v>
      </c>
      <c r="D37" s="76" t="s">
        <v>60</v>
      </c>
      <c r="E37" s="101">
        <v>39347</v>
      </c>
      <c r="F37" s="77" t="s">
        <v>32</v>
      </c>
      <c r="G37" s="77" t="s">
        <v>112</v>
      </c>
      <c r="H37" s="78">
        <v>7.8899999999999998E-2</v>
      </c>
      <c r="I37" s="78">
        <f t="shared" si="1"/>
        <v>3.4140000000000004E-3</v>
      </c>
      <c r="J37" s="89">
        <f t="shared" si="0"/>
        <v>34.325949831304094</v>
      </c>
      <c r="K37" s="92"/>
      <c r="L37" s="91"/>
    </row>
    <row r="38" spans="1:12" s="4" customFormat="1" ht="17.25" customHeight="1" x14ac:dyDescent="0.25">
      <c r="A38" s="74">
        <v>16</v>
      </c>
      <c r="B38" s="75">
        <v>75</v>
      </c>
      <c r="C38" s="75">
        <v>10125311654</v>
      </c>
      <c r="D38" s="76" t="s">
        <v>70</v>
      </c>
      <c r="E38" s="101">
        <v>39586</v>
      </c>
      <c r="F38" s="77" t="s">
        <v>32</v>
      </c>
      <c r="G38" s="77" t="s">
        <v>112</v>
      </c>
      <c r="H38" s="78">
        <v>7.8899999999999998E-2</v>
      </c>
      <c r="I38" s="78">
        <f t="shared" si="1"/>
        <v>3.4140000000000004E-3</v>
      </c>
      <c r="J38" s="89">
        <f t="shared" si="0"/>
        <v>34.325949831304094</v>
      </c>
      <c r="K38" s="92"/>
      <c r="L38" s="91"/>
    </row>
    <row r="39" spans="1:12" s="4" customFormat="1" ht="17.25" customHeight="1" x14ac:dyDescent="0.25">
      <c r="A39" s="74">
        <v>17</v>
      </c>
      <c r="B39" s="75">
        <v>82</v>
      </c>
      <c r="C39" s="75">
        <v>10137272259</v>
      </c>
      <c r="D39" s="76" t="s">
        <v>118</v>
      </c>
      <c r="E39" s="101">
        <v>39956</v>
      </c>
      <c r="F39" s="77" t="s">
        <v>48</v>
      </c>
      <c r="G39" s="77" t="s">
        <v>112</v>
      </c>
      <c r="H39" s="78">
        <v>7.8899999999999998E-2</v>
      </c>
      <c r="I39" s="78">
        <f t="shared" si="1"/>
        <v>3.4140000000000004E-3</v>
      </c>
      <c r="J39" s="89">
        <f t="shared" si="0"/>
        <v>34.325949831304094</v>
      </c>
      <c r="K39" s="92"/>
      <c r="L39" s="91"/>
    </row>
    <row r="40" spans="1:12" s="4" customFormat="1" ht="17.25" customHeight="1" x14ac:dyDescent="0.25">
      <c r="A40" s="74">
        <v>18</v>
      </c>
      <c r="B40" s="75">
        <v>100</v>
      </c>
      <c r="C40" s="75">
        <v>10115495456</v>
      </c>
      <c r="D40" s="76" t="s">
        <v>119</v>
      </c>
      <c r="E40" s="101">
        <v>39555</v>
      </c>
      <c r="F40" s="77" t="s">
        <v>42</v>
      </c>
      <c r="G40" s="77" t="s">
        <v>215</v>
      </c>
      <c r="H40" s="78">
        <v>7.8899999999999998E-2</v>
      </c>
      <c r="I40" s="78">
        <f t="shared" si="1"/>
        <v>3.4140000000000004E-3</v>
      </c>
      <c r="J40" s="89">
        <f t="shared" si="0"/>
        <v>34.325949831304094</v>
      </c>
      <c r="K40" s="92"/>
      <c r="L40" s="91"/>
    </row>
    <row r="41" spans="1:12" s="4" customFormat="1" ht="17.25" customHeight="1" x14ac:dyDescent="0.25">
      <c r="A41" s="74">
        <v>19</v>
      </c>
      <c r="B41" s="75">
        <v>9</v>
      </c>
      <c r="C41" s="75">
        <v>10113386213</v>
      </c>
      <c r="D41" s="76" t="s">
        <v>73</v>
      </c>
      <c r="E41" s="101">
        <v>39330</v>
      </c>
      <c r="F41" s="77" t="s">
        <v>32</v>
      </c>
      <c r="G41" s="77" t="s">
        <v>115</v>
      </c>
      <c r="H41" s="78">
        <v>7.8935000000000005E-2</v>
      </c>
      <c r="I41" s="78">
        <f t="shared" si="1"/>
        <v>3.4490000000000076E-3</v>
      </c>
      <c r="J41" s="89">
        <f t="shared" si="0"/>
        <v>34.310850439882699</v>
      </c>
      <c r="K41" s="92"/>
      <c r="L41" s="91"/>
    </row>
    <row r="42" spans="1:12" s="4" customFormat="1" ht="17.25" customHeight="1" x14ac:dyDescent="0.25">
      <c r="A42" s="74">
        <v>20</v>
      </c>
      <c r="B42" s="75">
        <v>47</v>
      </c>
      <c r="C42" s="75">
        <v>10125033081</v>
      </c>
      <c r="D42" s="76" t="s">
        <v>77</v>
      </c>
      <c r="E42" s="101">
        <v>39126</v>
      </c>
      <c r="F42" s="77" t="s">
        <v>32</v>
      </c>
      <c r="G42" s="77" t="s">
        <v>44</v>
      </c>
      <c r="H42" s="78">
        <v>7.8935000000000005E-2</v>
      </c>
      <c r="I42" s="78">
        <f t="shared" si="1"/>
        <v>3.4490000000000076E-3</v>
      </c>
      <c r="J42" s="89">
        <f t="shared" si="0"/>
        <v>34.310850439882699</v>
      </c>
      <c r="K42" s="92"/>
      <c r="L42" s="91"/>
    </row>
    <row r="43" spans="1:12" s="4" customFormat="1" ht="17.25" customHeight="1" x14ac:dyDescent="0.25">
      <c r="A43" s="74">
        <v>21</v>
      </c>
      <c r="B43" s="75">
        <v>104</v>
      </c>
      <c r="C43" s="75">
        <v>10115494446</v>
      </c>
      <c r="D43" s="76" t="s">
        <v>83</v>
      </c>
      <c r="E43" s="101">
        <v>39359</v>
      </c>
      <c r="F43" s="77" t="s">
        <v>32</v>
      </c>
      <c r="G43" s="77" t="s">
        <v>46</v>
      </c>
      <c r="H43" s="78">
        <v>7.8935000000000005E-2</v>
      </c>
      <c r="I43" s="78">
        <f t="shared" si="1"/>
        <v>3.4490000000000076E-3</v>
      </c>
      <c r="J43" s="89">
        <f t="shared" si="0"/>
        <v>34.310850439882699</v>
      </c>
      <c r="K43" s="92"/>
      <c r="L43" s="91"/>
    </row>
    <row r="44" spans="1:12" s="4" customFormat="1" ht="17.25" customHeight="1" x14ac:dyDescent="0.25">
      <c r="A44" s="74">
        <v>22</v>
      </c>
      <c r="B44" s="75">
        <v>85</v>
      </c>
      <c r="C44" s="75">
        <v>10114922954</v>
      </c>
      <c r="D44" s="76" t="s">
        <v>81</v>
      </c>
      <c r="E44" s="101">
        <v>39203</v>
      </c>
      <c r="F44" s="77" t="s">
        <v>42</v>
      </c>
      <c r="G44" s="77" t="s">
        <v>112</v>
      </c>
      <c r="H44" s="78">
        <v>7.8935000000000005E-2</v>
      </c>
      <c r="I44" s="78">
        <f t="shared" si="1"/>
        <v>3.4490000000000076E-3</v>
      </c>
      <c r="J44" s="89">
        <f t="shared" si="0"/>
        <v>34.310850439882699</v>
      </c>
      <c r="K44" s="92"/>
      <c r="L44" s="91"/>
    </row>
    <row r="45" spans="1:12" s="4" customFormat="1" ht="17.25" customHeight="1" x14ac:dyDescent="0.25">
      <c r="A45" s="74">
        <v>23</v>
      </c>
      <c r="B45" s="75">
        <v>33</v>
      </c>
      <c r="C45" s="75">
        <v>10123564341</v>
      </c>
      <c r="D45" s="76" t="s">
        <v>120</v>
      </c>
      <c r="E45" s="101">
        <v>39672</v>
      </c>
      <c r="F45" s="77" t="s">
        <v>48</v>
      </c>
      <c r="G45" s="77" t="s">
        <v>47</v>
      </c>
      <c r="H45" s="78">
        <v>7.8935000000000005E-2</v>
      </c>
      <c r="I45" s="78">
        <f t="shared" si="1"/>
        <v>3.4490000000000076E-3</v>
      </c>
      <c r="J45" s="89">
        <f t="shared" si="0"/>
        <v>34.310850439882699</v>
      </c>
      <c r="K45" s="92"/>
      <c r="L45" s="91"/>
    </row>
    <row r="46" spans="1:12" s="4" customFormat="1" ht="17.25" customHeight="1" x14ac:dyDescent="0.25">
      <c r="A46" s="74">
        <v>24</v>
      </c>
      <c r="B46" s="75">
        <v>83</v>
      </c>
      <c r="C46" s="75">
        <v>10137306716</v>
      </c>
      <c r="D46" s="76" t="s">
        <v>121</v>
      </c>
      <c r="E46" s="101">
        <v>39955</v>
      </c>
      <c r="F46" s="77" t="s">
        <v>48</v>
      </c>
      <c r="G46" s="77" t="s">
        <v>112</v>
      </c>
      <c r="H46" s="78">
        <v>7.8935000000000005E-2</v>
      </c>
      <c r="I46" s="78">
        <f t="shared" si="1"/>
        <v>3.4490000000000076E-3</v>
      </c>
      <c r="J46" s="89">
        <f t="shared" si="0"/>
        <v>34.310850439882699</v>
      </c>
      <c r="K46" s="92"/>
      <c r="L46" s="91"/>
    </row>
    <row r="47" spans="1:12" s="4" customFormat="1" ht="17.25" customHeight="1" x14ac:dyDescent="0.25">
      <c r="A47" s="74">
        <v>25</v>
      </c>
      <c r="B47" s="75">
        <v>46</v>
      </c>
      <c r="C47" s="75">
        <v>10132637073</v>
      </c>
      <c r="D47" s="76" t="s">
        <v>122</v>
      </c>
      <c r="E47" s="101">
        <v>39372</v>
      </c>
      <c r="F47" s="77" t="s">
        <v>42</v>
      </c>
      <c r="G47" s="77" t="s">
        <v>37</v>
      </c>
      <c r="H47" s="78">
        <v>7.8935000000000005E-2</v>
      </c>
      <c r="I47" s="78">
        <f t="shared" si="1"/>
        <v>3.4490000000000076E-3</v>
      </c>
      <c r="J47" s="89">
        <f t="shared" si="0"/>
        <v>34.310850439882699</v>
      </c>
      <c r="K47" s="92"/>
      <c r="L47" s="91"/>
    </row>
    <row r="48" spans="1:12" s="4" customFormat="1" ht="17.25" customHeight="1" x14ac:dyDescent="0.25">
      <c r="A48" s="74">
        <v>26</v>
      </c>
      <c r="B48" s="75">
        <v>1</v>
      </c>
      <c r="C48" s="75">
        <v>10115982577</v>
      </c>
      <c r="D48" s="76" t="s">
        <v>75</v>
      </c>
      <c r="E48" s="101">
        <v>39313</v>
      </c>
      <c r="F48" s="77" t="s">
        <v>32</v>
      </c>
      <c r="G48" s="77" t="s">
        <v>115</v>
      </c>
      <c r="H48" s="78">
        <v>7.8935000000000005E-2</v>
      </c>
      <c r="I48" s="78">
        <f t="shared" si="1"/>
        <v>3.4490000000000076E-3</v>
      </c>
      <c r="J48" s="89">
        <f t="shared" si="0"/>
        <v>34.310850439882699</v>
      </c>
      <c r="K48" s="92"/>
      <c r="L48" s="91"/>
    </row>
    <row r="49" spans="1:12" s="4" customFormat="1" ht="17.25" customHeight="1" x14ac:dyDescent="0.25">
      <c r="A49" s="74">
        <v>27</v>
      </c>
      <c r="B49" s="75">
        <v>20</v>
      </c>
      <c r="C49" s="75">
        <v>10126951964</v>
      </c>
      <c r="D49" s="76" t="s">
        <v>90</v>
      </c>
      <c r="E49" s="101">
        <v>39147</v>
      </c>
      <c r="F49" s="77" t="s">
        <v>42</v>
      </c>
      <c r="G49" s="77" t="s">
        <v>38</v>
      </c>
      <c r="H49" s="78">
        <v>7.8969999999999999E-2</v>
      </c>
      <c r="I49" s="78">
        <f t="shared" si="1"/>
        <v>3.484000000000001E-3</v>
      </c>
      <c r="J49" s="89">
        <f t="shared" si="0"/>
        <v>34.295764326542574</v>
      </c>
      <c r="K49" s="92"/>
      <c r="L49" s="91"/>
    </row>
    <row r="50" spans="1:12" s="4" customFormat="1" ht="17.25" customHeight="1" x14ac:dyDescent="0.25">
      <c r="A50" s="74">
        <v>28</v>
      </c>
      <c r="B50" s="75">
        <v>42</v>
      </c>
      <c r="C50" s="75">
        <v>10131865420</v>
      </c>
      <c r="D50" s="76" t="s">
        <v>123</v>
      </c>
      <c r="E50" s="101">
        <v>39739</v>
      </c>
      <c r="F50" s="77" t="s">
        <v>42</v>
      </c>
      <c r="G50" s="77" t="s">
        <v>37</v>
      </c>
      <c r="H50" s="78">
        <v>7.9005000000000006E-2</v>
      </c>
      <c r="I50" s="78">
        <f t="shared" si="1"/>
        <v>3.5190000000000082E-3</v>
      </c>
      <c r="J50" s="89">
        <f t="shared" si="0"/>
        <v>34.280691473776734</v>
      </c>
      <c r="K50" s="92"/>
      <c r="L50" s="91"/>
    </row>
    <row r="51" spans="1:12" s="4" customFormat="1" ht="17.25" customHeight="1" x14ac:dyDescent="0.25">
      <c r="A51" s="74">
        <v>29</v>
      </c>
      <c r="B51" s="75">
        <v>54</v>
      </c>
      <c r="C51" s="75">
        <v>10128927734</v>
      </c>
      <c r="D51" s="76" t="s">
        <v>124</v>
      </c>
      <c r="E51" s="101">
        <v>39329</v>
      </c>
      <c r="F51" s="77" t="s">
        <v>32</v>
      </c>
      <c r="G51" s="77" t="s">
        <v>125</v>
      </c>
      <c r="H51" s="78">
        <v>7.9005000000000006E-2</v>
      </c>
      <c r="I51" s="78">
        <f t="shared" si="1"/>
        <v>3.5190000000000082E-3</v>
      </c>
      <c r="J51" s="89">
        <f t="shared" si="0"/>
        <v>34.280691473776734</v>
      </c>
      <c r="K51" s="92"/>
      <c r="L51" s="91"/>
    </row>
    <row r="52" spans="1:12" s="4" customFormat="1" ht="17.25" customHeight="1" x14ac:dyDescent="0.25">
      <c r="A52" s="74">
        <v>30</v>
      </c>
      <c r="B52" s="75">
        <v>3</v>
      </c>
      <c r="C52" s="75">
        <v>10104182428</v>
      </c>
      <c r="D52" s="76" t="s">
        <v>99</v>
      </c>
      <c r="E52" s="101">
        <v>39345</v>
      </c>
      <c r="F52" s="77" t="s">
        <v>32</v>
      </c>
      <c r="G52" s="77" t="s">
        <v>115</v>
      </c>
      <c r="H52" s="78">
        <v>7.9005000000000006E-2</v>
      </c>
      <c r="I52" s="78">
        <f t="shared" si="1"/>
        <v>3.5190000000000082E-3</v>
      </c>
      <c r="J52" s="89">
        <f t="shared" si="0"/>
        <v>34.280691473776734</v>
      </c>
      <c r="K52" s="92"/>
      <c r="L52" s="91"/>
    </row>
    <row r="53" spans="1:12" s="4" customFormat="1" ht="17.25" customHeight="1" x14ac:dyDescent="0.25">
      <c r="A53" s="74">
        <v>31</v>
      </c>
      <c r="B53" s="75">
        <v>21</v>
      </c>
      <c r="C53" s="75">
        <v>10126991269</v>
      </c>
      <c r="D53" s="76" t="s">
        <v>82</v>
      </c>
      <c r="E53" s="101">
        <v>39181</v>
      </c>
      <c r="F53" s="77" t="s">
        <v>48</v>
      </c>
      <c r="G53" s="77" t="s">
        <v>38</v>
      </c>
      <c r="H53" s="78">
        <v>7.9005000000000006E-2</v>
      </c>
      <c r="I53" s="78">
        <f t="shared" si="1"/>
        <v>3.5190000000000082E-3</v>
      </c>
      <c r="J53" s="89">
        <f t="shared" si="0"/>
        <v>34.280691473776734</v>
      </c>
      <c r="K53" s="92"/>
      <c r="L53" s="91"/>
    </row>
    <row r="54" spans="1:12" s="4" customFormat="1" ht="17.25" customHeight="1" x14ac:dyDescent="0.25">
      <c r="A54" s="74">
        <v>32</v>
      </c>
      <c r="B54" s="75">
        <v>53</v>
      </c>
      <c r="C54" s="75">
        <v>10130809433</v>
      </c>
      <c r="D54" s="76" t="s">
        <v>126</v>
      </c>
      <c r="E54" s="101">
        <v>39232</v>
      </c>
      <c r="F54" s="77" t="s">
        <v>32</v>
      </c>
      <c r="G54" s="77" t="s">
        <v>125</v>
      </c>
      <c r="H54" s="78">
        <v>7.9038999999999998E-2</v>
      </c>
      <c r="I54" s="78">
        <f t="shared" si="1"/>
        <v>3.5530000000000006E-3</v>
      </c>
      <c r="J54" s="89">
        <f t="shared" si="0"/>
        <v>34.265631864108947</v>
      </c>
      <c r="K54" s="92"/>
      <c r="L54" s="91"/>
    </row>
    <row r="55" spans="1:12" s="4" customFormat="1" ht="17.25" customHeight="1" x14ac:dyDescent="0.25">
      <c r="A55" s="74">
        <v>33</v>
      </c>
      <c r="B55" s="75">
        <v>49</v>
      </c>
      <c r="C55" s="75">
        <v>10131547845</v>
      </c>
      <c r="D55" s="76" t="s">
        <v>127</v>
      </c>
      <c r="E55" s="101">
        <v>39276</v>
      </c>
      <c r="F55" s="77" t="s">
        <v>32</v>
      </c>
      <c r="G55" s="77" t="s">
        <v>125</v>
      </c>
      <c r="H55" s="78">
        <v>7.9038999999999998E-2</v>
      </c>
      <c r="I55" s="78">
        <f t="shared" si="1"/>
        <v>3.5530000000000006E-3</v>
      </c>
      <c r="J55" s="89">
        <f t="shared" si="0"/>
        <v>34.265631864108947</v>
      </c>
      <c r="K55" s="92"/>
      <c r="L55" s="91"/>
    </row>
    <row r="56" spans="1:12" s="4" customFormat="1" ht="17.25" customHeight="1" x14ac:dyDescent="0.25">
      <c r="A56" s="74">
        <v>34</v>
      </c>
      <c r="B56" s="75">
        <v>18</v>
      </c>
      <c r="C56" s="75">
        <v>10131168939</v>
      </c>
      <c r="D56" s="76" t="s">
        <v>128</v>
      </c>
      <c r="E56" s="101">
        <v>39274</v>
      </c>
      <c r="F56" s="77" t="s">
        <v>48</v>
      </c>
      <c r="G56" s="77" t="s">
        <v>38</v>
      </c>
      <c r="H56" s="78">
        <v>7.9038999999999998E-2</v>
      </c>
      <c r="I56" s="78">
        <f t="shared" si="1"/>
        <v>3.5530000000000006E-3</v>
      </c>
      <c r="J56" s="89">
        <f t="shared" si="0"/>
        <v>34.265631864108947</v>
      </c>
      <c r="K56" s="92"/>
      <c r="L56" s="91"/>
    </row>
    <row r="57" spans="1:12" s="4" customFormat="1" ht="17.25" customHeight="1" x14ac:dyDescent="0.25">
      <c r="A57" s="74">
        <v>35</v>
      </c>
      <c r="B57" s="75">
        <v>58</v>
      </c>
      <c r="C57" s="75">
        <v>10132054972</v>
      </c>
      <c r="D57" s="76" t="s">
        <v>129</v>
      </c>
      <c r="E57" s="101">
        <v>39489</v>
      </c>
      <c r="F57" s="77" t="s">
        <v>48</v>
      </c>
      <c r="G57" s="77" t="s">
        <v>55</v>
      </c>
      <c r="H57" s="78">
        <v>7.9086000000000004E-2</v>
      </c>
      <c r="I57" s="78">
        <f t="shared" si="1"/>
        <v>3.600000000000006E-3</v>
      </c>
      <c r="J57" s="89">
        <f t="shared" si="0"/>
        <v>34.245572954778282</v>
      </c>
      <c r="K57" s="92"/>
      <c r="L57" s="91"/>
    </row>
    <row r="58" spans="1:12" s="4" customFormat="1" ht="17.25" customHeight="1" x14ac:dyDescent="0.25">
      <c r="A58" s="74">
        <v>36</v>
      </c>
      <c r="B58" s="75">
        <v>86</v>
      </c>
      <c r="C58" s="75">
        <v>10105798688</v>
      </c>
      <c r="D58" s="76" t="s">
        <v>96</v>
      </c>
      <c r="E58" s="101">
        <v>39205</v>
      </c>
      <c r="F58" s="77" t="s">
        <v>42</v>
      </c>
      <c r="G58" s="77" t="s">
        <v>112</v>
      </c>
      <c r="H58" s="78">
        <v>7.9086000000000004E-2</v>
      </c>
      <c r="I58" s="78">
        <f t="shared" si="1"/>
        <v>3.600000000000006E-3</v>
      </c>
      <c r="J58" s="89">
        <f t="shared" si="0"/>
        <v>34.245572954778282</v>
      </c>
      <c r="K58" s="92"/>
      <c r="L58" s="91"/>
    </row>
    <row r="59" spans="1:12" s="4" customFormat="1" ht="17.25" customHeight="1" x14ac:dyDescent="0.25">
      <c r="A59" s="74">
        <v>37</v>
      </c>
      <c r="B59" s="75">
        <v>50</v>
      </c>
      <c r="C59" s="75">
        <v>10131546936</v>
      </c>
      <c r="D59" s="76" t="s">
        <v>130</v>
      </c>
      <c r="E59" s="101">
        <v>39133</v>
      </c>
      <c r="F59" s="77" t="s">
        <v>32</v>
      </c>
      <c r="G59" s="77" t="s">
        <v>125</v>
      </c>
      <c r="H59" s="78">
        <v>7.9086000000000004E-2</v>
      </c>
      <c r="I59" s="78">
        <f t="shared" si="1"/>
        <v>3.600000000000006E-3</v>
      </c>
      <c r="J59" s="89">
        <f t="shared" si="0"/>
        <v>34.245572954778282</v>
      </c>
      <c r="K59" s="92"/>
      <c r="L59" s="91"/>
    </row>
    <row r="60" spans="1:12" s="4" customFormat="1" ht="17.25" customHeight="1" x14ac:dyDescent="0.25">
      <c r="A60" s="74">
        <v>38</v>
      </c>
      <c r="B60" s="75">
        <v>99</v>
      </c>
      <c r="C60" s="75">
        <v>10115495355</v>
      </c>
      <c r="D60" s="76" t="s">
        <v>101</v>
      </c>
      <c r="E60" s="101">
        <v>39289</v>
      </c>
      <c r="F60" s="77" t="s">
        <v>42</v>
      </c>
      <c r="G60" s="77" t="s">
        <v>215</v>
      </c>
      <c r="H60" s="78">
        <v>7.9086000000000004E-2</v>
      </c>
      <c r="I60" s="78">
        <f t="shared" si="1"/>
        <v>3.600000000000006E-3</v>
      </c>
      <c r="J60" s="89">
        <f t="shared" si="0"/>
        <v>34.245572954778282</v>
      </c>
      <c r="K60" s="92"/>
      <c r="L60" s="91"/>
    </row>
    <row r="61" spans="1:12" s="4" customFormat="1" ht="17.25" customHeight="1" x14ac:dyDescent="0.25">
      <c r="A61" s="74">
        <v>39</v>
      </c>
      <c r="B61" s="75">
        <v>38</v>
      </c>
      <c r="C61" s="75">
        <v>10125505048</v>
      </c>
      <c r="D61" s="76" t="s">
        <v>131</v>
      </c>
      <c r="E61" s="101">
        <v>39135</v>
      </c>
      <c r="F61" s="77" t="s">
        <v>32</v>
      </c>
      <c r="G61" s="77" t="s">
        <v>37</v>
      </c>
      <c r="H61" s="78">
        <v>7.9086000000000004E-2</v>
      </c>
      <c r="I61" s="78">
        <f t="shared" si="1"/>
        <v>3.600000000000006E-3</v>
      </c>
      <c r="J61" s="89">
        <f t="shared" si="0"/>
        <v>34.245572954778282</v>
      </c>
      <c r="K61" s="92"/>
      <c r="L61" s="91"/>
    </row>
    <row r="62" spans="1:12" s="4" customFormat="1" ht="17.25" customHeight="1" x14ac:dyDescent="0.25">
      <c r="A62" s="74">
        <v>40</v>
      </c>
      <c r="B62" s="75">
        <v>84</v>
      </c>
      <c r="C62" s="75">
        <v>10116165463</v>
      </c>
      <c r="D62" s="76" t="s">
        <v>88</v>
      </c>
      <c r="E62" s="101">
        <v>39120</v>
      </c>
      <c r="F62" s="77" t="s">
        <v>42</v>
      </c>
      <c r="G62" s="77" t="s">
        <v>112</v>
      </c>
      <c r="H62" s="78">
        <v>7.9086000000000004E-2</v>
      </c>
      <c r="I62" s="78">
        <f t="shared" si="1"/>
        <v>3.600000000000006E-3</v>
      </c>
      <c r="J62" s="89">
        <f t="shared" si="0"/>
        <v>34.245572954778282</v>
      </c>
      <c r="K62" s="92"/>
      <c r="L62" s="91"/>
    </row>
    <row r="63" spans="1:12" s="4" customFormat="1" ht="17.25" customHeight="1" x14ac:dyDescent="0.25">
      <c r="A63" s="74">
        <v>41</v>
      </c>
      <c r="B63" s="75">
        <v>48</v>
      </c>
      <c r="C63" s="75">
        <v>10119124266</v>
      </c>
      <c r="D63" s="76" t="s">
        <v>79</v>
      </c>
      <c r="E63" s="101">
        <v>39317</v>
      </c>
      <c r="F63" s="77" t="s">
        <v>32</v>
      </c>
      <c r="G63" s="77" t="s">
        <v>44</v>
      </c>
      <c r="H63" s="78">
        <v>7.9189999999999997E-2</v>
      </c>
      <c r="I63" s="78">
        <f t="shared" si="1"/>
        <v>3.703999999999999E-3</v>
      </c>
      <c r="J63" s="89">
        <f t="shared" si="0"/>
        <v>34.20052616194095</v>
      </c>
      <c r="K63" s="92"/>
      <c r="L63" s="91"/>
    </row>
    <row r="64" spans="1:12" s="4" customFormat="1" ht="17.25" customHeight="1" x14ac:dyDescent="0.25">
      <c r="A64" s="74">
        <v>42</v>
      </c>
      <c r="B64" s="75">
        <v>96</v>
      </c>
      <c r="C64" s="75">
        <v>10126951762</v>
      </c>
      <c r="D64" s="76" t="s">
        <v>132</v>
      </c>
      <c r="E64" s="101">
        <v>39359</v>
      </c>
      <c r="F64" s="77" t="s">
        <v>32</v>
      </c>
      <c r="G64" s="77" t="s">
        <v>86</v>
      </c>
      <c r="H64" s="78">
        <v>7.9189999999999997E-2</v>
      </c>
      <c r="I64" s="78">
        <f t="shared" si="1"/>
        <v>3.703999999999999E-3</v>
      </c>
      <c r="J64" s="89">
        <f t="shared" si="0"/>
        <v>34.20052616194095</v>
      </c>
      <c r="K64" s="92"/>
      <c r="L64" s="91"/>
    </row>
    <row r="65" spans="1:12" s="4" customFormat="1" ht="17.25" customHeight="1" x14ac:dyDescent="0.25">
      <c r="A65" s="74">
        <v>43</v>
      </c>
      <c r="B65" s="75">
        <v>95</v>
      </c>
      <c r="C65" s="75">
        <v>10107167907</v>
      </c>
      <c r="D65" s="76" t="s">
        <v>133</v>
      </c>
      <c r="E65" s="101">
        <v>39217</v>
      </c>
      <c r="F65" s="77" t="s">
        <v>32</v>
      </c>
      <c r="G65" s="77" t="s">
        <v>86</v>
      </c>
      <c r="H65" s="78">
        <v>7.9189999999999997E-2</v>
      </c>
      <c r="I65" s="78">
        <f t="shared" si="1"/>
        <v>3.703999999999999E-3</v>
      </c>
      <c r="J65" s="89">
        <f t="shared" si="0"/>
        <v>34.20052616194095</v>
      </c>
      <c r="K65" s="92"/>
      <c r="L65" s="91"/>
    </row>
    <row r="66" spans="1:12" s="4" customFormat="1" ht="17.25" customHeight="1" x14ac:dyDescent="0.25">
      <c r="A66" s="74">
        <v>44</v>
      </c>
      <c r="B66" s="75">
        <v>87</v>
      </c>
      <c r="C66" s="75">
        <v>10106037350</v>
      </c>
      <c r="D66" s="76" t="s">
        <v>78</v>
      </c>
      <c r="E66" s="101">
        <v>39137</v>
      </c>
      <c r="F66" s="77" t="s">
        <v>42</v>
      </c>
      <c r="G66" s="77" t="s">
        <v>112</v>
      </c>
      <c r="H66" s="78">
        <v>7.9294000000000003E-2</v>
      </c>
      <c r="I66" s="78">
        <f t="shared" si="1"/>
        <v>3.8080000000000058E-3</v>
      </c>
      <c r="J66" s="89">
        <f t="shared" si="0"/>
        <v>34.155597722960152</v>
      </c>
      <c r="K66" s="92"/>
      <c r="L66" s="91"/>
    </row>
    <row r="67" spans="1:12" s="4" customFormat="1" ht="17.25" customHeight="1" x14ac:dyDescent="0.25">
      <c r="A67" s="74">
        <v>45</v>
      </c>
      <c r="B67" s="75">
        <v>7</v>
      </c>
      <c r="C67" s="75">
        <v>10132956365</v>
      </c>
      <c r="D67" s="76" t="s">
        <v>134</v>
      </c>
      <c r="E67" s="101">
        <v>39710</v>
      </c>
      <c r="F67" s="77" t="s">
        <v>48</v>
      </c>
      <c r="G67" s="77" t="s">
        <v>115</v>
      </c>
      <c r="H67" s="78">
        <v>7.9294000000000003E-2</v>
      </c>
      <c r="I67" s="78">
        <f t="shared" si="1"/>
        <v>3.8080000000000058E-3</v>
      </c>
      <c r="J67" s="89">
        <f t="shared" si="0"/>
        <v>34.155597722960152</v>
      </c>
      <c r="K67" s="92"/>
      <c r="L67" s="91"/>
    </row>
    <row r="68" spans="1:12" s="4" customFormat="1" ht="17.25" customHeight="1" x14ac:dyDescent="0.25">
      <c r="A68" s="74">
        <v>46</v>
      </c>
      <c r="B68" s="75">
        <v>31</v>
      </c>
      <c r="C68" s="75">
        <v>10136817470</v>
      </c>
      <c r="D68" s="76" t="s">
        <v>135</v>
      </c>
      <c r="E68" s="101">
        <v>39472</v>
      </c>
      <c r="F68" s="77" t="s">
        <v>48</v>
      </c>
      <c r="G68" s="77" t="s">
        <v>57</v>
      </c>
      <c r="H68" s="78">
        <v>7.9294000000000003E-2</v>
      </c>
      <c r="I68" s="78">
        <f t="shared" si="1"/>
        <v>3.8080000000000058E-3</v>
      </c>
      <c r="J68" s="89">
        <f t="shared" si="0"/>
        <v>34.155597722960152</v>
      </c>
      <c r="K68" s="92"/>
      <c r="L68" s="91"/>
    </row>
    <row r="69" spans="1:12" s="4" customFormat="1" ht="17.25" customHeight="1" x14ac:dyDescent="0.25">
      <c r="A69" s="74">
        <v>47</v>
      </c>
      <c r="B69" s="75">
        <v>25</v>
      </c>
      <c r="C69" s="75">
        <v>10138326327</v>
      </c>
      <c r="D69" s="76" t="s">
        <v>136</v>
      </c>
      <c r="E69" s="101">
        <v>39489</v>
      </c>
      <c r="F69" s="77" t="s">
        <v>42</v>
      </c>
      <c r="G69" s="77" t="s">
        <v>57</v>
      </c>
      <c r="H69" s="78">
        <v>7.9294000000000003E-2</v>
      </c>
      <c r="I69" s="78">
        <f t="shared" si="1"/>
        <v>3.8080000000000058E-3</v>
      </c>
      <c r="J69" s="89">
        <f t="shared" si="0"/>
        <v>34.155597722960152</v>
      </c>
      <c r="K69" s="92"/>
      <c r="L69" s="91"/>
    </row>
    <row r="70" spans="1:12" s="4" customFormat="1" ht="17.25" customHeight="1" x14ac:dyDescent="0.25">
      <c r="A70" s="74">
        <v>48</v>
      </c>
      <c r="B70" s="75">
        <v>111</v>
      </c>
      <c r="C70" s="75">
        <v>10125723603</v>
      </c>
      <c r="D70" s="76" t="s">
        <v>87</v>
      </c>
      <c r="E70" s="101">
        <v>39230</v>
      </c>
      <c r="F70" s="77" t="s">
        <v>48</v>
      </c>
      <c r="G70" s="77" t="s">
        <v>58</v>
      </c>
      <c r="H70" s="78">
        <v>7.9478999999999994E-2</v>
      </c>
      <c r="I70" s="78">
        <f t="shared" si="1"/>
        <v>3.9929999999999966E-3</v>
      </c>
      <c r="J70" s="89">
        <f t="shared" si="0"/>
        <v>34.076015727391876</v>
      </c>
      <c r="K70" s="92"/>
      <c r="L70" s="91"/>
    </row>
    <row r="71" spans="1:12" s="4" customFormat="1" ht="17.25" customHeight="1" x14ac:dyDescent="0.25">
      <c r="A71" s="74">
        <v>49</v>
      </c>
      <c r="B71" s="75">
        <v>36</v>
      </c>
      <c r="C71" s="75">
        <v>10116030067</v>
      </c>
      <c r="D71" s="76" t="s">
        <v>137</v>
      </c>
      <c r="E71" s="101">
        <v>39515</v>
      </c>
      <c r="F71" s="77" t="s">
        <v>48</v>
      </c>
      <c r="G71" s="77" t="s">
        <v>47</v>
      </c>
      <c r="H71" s="78">
        <v>7.9478999999999994E-2</v>
      </c>
      <c r="I71" s="78">
        <f t="shared" si="1"/>
        <v>3.9929999999999966E-3</v>
      </c>
      <c r="J71" s="89">
        <f t="shared" si="0"/>
        <v>34.076015727391876</v>
      </c>
      <c r="K71" s="92"/>
      <c r="L71" s="91"/>
    </row>
    <row r="72" spans="1:12" s="4" customFormat="1" ht="17.25" customHeight="1" x14ac:dyDescent="0.25">
      <c r="A72" s="74">
        <v>50</v>
      </c>
      <c r="B72" s="75">
        <v>92</v>
      </c>
      <c r="C72" s="75">
        <v>10117968350</v>
      </c>
      <c r="D72" s="76" t="s">
        <v>138</v>
      </c>
      <c r="E72" s="101">
        <v>39728</v>
      </c>
      <c r="F72" s="77" t="s">
        <v>42</v>
      </c>
      <c r="G72" s="77" t="s">
        <v>112</v>
      </c>
      <c r="H72" s="78">
        <v>7.9572000000000004E-2</v>
      </c>
      <c r="I72" s="78">
        <f t="shared" si="1"/>
        <v>4.0860000000000063E-3</v>
      </c>
      <c r="J72" s="89">
        <f t="shared" si="0"/>
        <v>34.036363636363639</v>
      </c>
      <c r="K72" s="92"/>
      <c r="L72" s="91"/>
    </row>
    <row r="73" spans="1:12" s="4" customFormat="1" ht="17.25" customHeight="1" x14ac:dyDescent="0.25">
      <c r="A73" s="74">
        <v>51</v>
      </c>
      <c r="B73" s="75">
        <v>37</v>
      </c>
      <c r="C73" s="75">
        <v>10116030370</v>
      </c>
      <c r="D73" s="76" t="s">
        <v>139</v>
      </c>
      <c r="E73" s="101">
        <v>39894</v>
      </c>
      <c r="F73" s="77" t="s">
        <v>48</v>
      </c>
      <c r="G73" s="77" t="s">
        <v>47</v>
      </c>
      <c r="H73" s="78">
        <v>7.9825999999999994E-2</v>
      </c>
      <c r="I73" s="78">
        <f t="shared" si="1"/>
        <v>4.3399999999999966E-3</v>
      </c>
      <c r="J73" s="89">
        <f t="shared" si="0"/>
        <v>33.927794693344936</v>
      </c>
      <c r="K73" s="92"/>
      <c r="L73" s="91"/>
    </row>
    <row r="74" spans="1:12" s="4" customFormat="1" ht="17.25" customHeight="1" x14ac:dyDescent="0.25">
      <c r="A74" s="74">
        <v>52</v>
      </c>
      <c r="B74" s="75">
        <v>19</v>
      </c>
      <c r="C74" s="75">
        <v>10125246481</v>
      </c>
      <c r="D74" s="76" t="s">
        <v>89</v>
      </c>
      <c r="E74" s="101">
        <v>39084</v>
      </c>
      <c r="F74" s="77" t="s">
        <v>48</v>
      </c>
      <c r="G74" s="77" t="s">
        <v>38</v>
      </c>
      <c r="H74" s="78">
        <v>7.9895999999999995E-2</v>
      </c>
      <c r="I74" s="78">
        <f t="shared" si="1"/>
        <v>4.4099999999999973E-3</v>
      </c>
      <c r="J74" s="89">
        <f t="shared" si="0"/>
        <v>33.898305084745765</v>
      </c>
      <c r="K74" s="92"/>
      <c r="L74" s="91"/>
    </row>
    <row r="75" spans="1:12" s="4" customFormat="1" ht="17.25" customHeight="1" x14ac:dyDescent="0.25">
      <c r="A75" s="74">
        <v>53</v>
      </c>
      <c r="B75" s="75">
        <v>14</v>
      </c>
      <c r="C75" s="75">
        <v>10129837817</v>
      </c>
      <c r="D75" s="76" t="s">
        <v>140</v>
      </c>
      <c r="E75" s="101">
        <v>39858</v>
      </c>
      <c r="F75" s="77" t="s">
        <v>42</v>
      </c>
      <c r="G75" s="77" t="s">
        <v>115</v>
      </c>
      <c r="H75" s="78">
        <v>8.0879999999999994E-2</v>
      </c>
      <c r="I75" s="78">
        <f t="shared" si="1"/>
        <v>5.393999999999996E-3</v>
      </c>
      <c r="J75" s="89">
        <f t="shared" si="0"/>
        <v>33.48597595878649</v>
      </c>
      <c r="K75" s="92"/>
      <c r="L75" s="91"/>
    </row>
    <row r="76" spans="1:12" s="4" customFormat="1" ht="17.25" customHeight="1" x14ac:dyDescent="0.25">
      <c r="A76" s="74">
        <v>54</v>
      </c>
      <c r="B76" s="75">
        <v>107</v>
      </c>
      <c r="C76" s="75">
        <v>10129326040</v>
      </c>
      <c r="D76" s="76" t="s">
        <v>141</v>
      </c>
      <c r="E76" s="101">
        <v>39644</v>
      </c>
      <c r="F76" s="77" t="s">
        <v>48</v>
      </c>
      <c r="G76" s="77" t="s">
        <v>46</v>
      </c>
      <c r="H76" s="78">
        <v>8.1897999999999999E-2</v>
      </c>
      <c r="I76" s="78">
        <f t="shared" si="1"/>
        <v>6.412000000000001E-3</v>
      </c>
      <c r="J76" s="89">
        <f t="shared" ref="J76:J101" si="2">IFERROR($K$19*3600/(HOUR(H76)*3600+MINUTE(H76)*60+SECOND(H76)),"")</f>
        <v>33.069530808366309</v>
      </c>
      <c r="K76" s="92"/>
      <c r="L76" s="91"/>
    </row>
    <row r="77" spans="1:12" s="4" customFormat="1" ht="17.25" customHeight="1" x14ac:dyDescent="0.25">
      <c r="A77" s="74">
        <v>55</v>
      </c>
      <c r="B77" s="75">
        <v>123</v>
      </c>
      <c r="C77" s="75">
        <v>10094202643</v>
      </c>
      <c r="D77" s="76" t="s">
        <v>142</v>
      </c>
      <c r="E77" s="101">
        <v>39402</v>
      </c>
      <c r="F77" s="77" t="s">
        <v>32</v>
      </c>
      <c r="G77" s="77" t="s">
        <v>143</v>
      </c>
      <c r="H77" s="78">
        <v>8.2581000000000002E-2</v>
      </c>
      <c r="I77" s="78">
        <f t="shared" si="1"/>
        <v>7.0950000000000041E-3</v>
      </c>
      <c r="J77" s="89">
        <f t="shared" si="2"/>
        <v>32.79607568325158</v>
      </c>
      <c r="K77" s="92"/>
      <c r="L77" s="91"/>
    </row>
    <row r="78" spans="1:12" s="4" customFormat="1" ht="17.25" customHeight="1" x14ac:dyDescent="0.25">
      <c r="A78" s="74">
        <v>56</v>
      </c>
      <c r="B78" s="75">
        <v>2</v>
      </c>
      <c r="C78" s="75">
        <v>10128097776</v>
      </c>
      <c r="D78" s="76" t="s">
        <v>84</v>
      </c>
      <c r="E78" s="101">
        <v>39157</v>
      </c>
      <c r="F78" s="77" t="s">
        <v>32</v>
      </c>
      <c r="G78" s="77" t="s">
        <v>115</v>
      </c>
      <c r="H78" s="78">
        <v>8.2627000000000006E-2</v>
      </c>
      <c r="I78" s="78">
        <f t="shared" si="1"/>
        <v>7.1410000000000085E-3</v>
      </c>
      <c r="J78" s="89">
        <f t="shared" si="2"/>
        <v>32.777699957977305</v>
      </c>
      <c r="K78" s="92"/>
      <c r="L78" s="91"/>
    </row>
    <row r="79" spans="1:12" s="4" customFormat="1" ht="17.25" customHeight="1" x14ac:dyDescent="0.25">
      <c r="A79" s="74">
        <v>57</v>
      </c>
      <c r="B79" s="75">
        <v>52</v>
      </c>
      <c r="C79" s="75">
        <v>10140222473</v>
      </c>
      <c r="D79" s="76" t="s">
        <v>144</v>
      </c>
      <c r="E79" s="101">
        <v>39609</v>
      </c>
      <c r="F79" s="77" t="s">
        <v>42</v>
      </c>
      <c r="G79" s="77" t="s">
        <v>125</v>
      </c>
      <c r="H79" s="78">
        <v>8.2998000000000002E-2</v>
      </c>
      <c r="I79" s="78">
        <f t="shared" si="1"/>
        <v>7.5120000000000048E-3</v>
      </c>
      <c r="J79" s="89">
        <f t="shared" si="2"/>
        <v>32.631432157300239</v>
      </c>
      <c r="K79" s="92"/>
      <c r="L79" s="91"/>
    </row>
    <row r="80" spans="1:12" s="4" customFormat="1" ht="17.25" customHeight="1" x14ac:dyDescent="0.25">
      <c r="A80" s="74">
        <v>58</v>
      </c>
      <c r="B80" s="75">
        <v>10</v>
      </c>
      <c r="C80" s="75">
        <v>10113107135</v>
      </c>
      <c r="D80" s="76" t="s">
        <v>145</v>
      </c>
      <c r="E80" s="101">
        <v>39483</v>
      </c>
      <c r="F80" s="77" t="s">
        <v>32</v>
      </c>
      <c r="G80" s="77" t="s">
        <v>115</v>
      </c>
      <c r="H80" s="78">
        <v>8.3345000000000002E-2</v>
      </c>
      <c r="I80" s="78">
        <f t="shared" si="1"/>
        <v>7.8590000000000049E-3</v>
      </c>
      <c r="J80" s="89">
        <f t="shared" si="2"/>
        <v>32.495486737953065</v>
      </c>
      <c r="K80" s="92"/>
      <c r="L80" s="91"/>
    </row>
    <row r="81" spans="1:12" s="4" customFormat="1" ht="17.25" customHeight="1" x14ac:dyDescent="0.25">
      <c r="A81" s="74">
        <v>59</v>
      </c>
      <c r="B81" s="75">
        <v>4</v>
      </c>
      <c r="C81" s="75">
        <v>10127856791</v>
      </c>
      <c r="D81" s="76" t="s">
        <v>146</v>
      </c>
      <c r="E81" s="101">
        <v>39635</v>
      </c>
      <c r="F81" s="77" t="s">
        <v>42</v>
      </c>
      <c r="G81" s="77" t="s">
        <v>115</v>
      </c>
      <c r="H81" s="78">
        <v>8.3345000000000002E-2</v>
      </c>
      <c r="I81" s="78">
        <f t="shared" si="1"/>
        <v>7.8590000000000049E-3</v>
      </c>
      <c r="J81" s="89">
        <f t="shared" si="2"/>
        <v>32.495486737953065</v>
      </c>
      <c r="K81" s="92"/>
      <c r="L81" s="91"/>
    </row>
    <row r="82" spans="1:12" s="4" customFormat="1" ht="17.25" customHeight="1" x14ac:dyDescent="0.25">
      <c r="A82" s="74">
        <v>60</v>
      </c>
      <c r="B82" s="75">
        <v>45</v>
      </c>
      <c r="C82" s="75">
        <v>10125967012</v>
      </c>
      <c r="D82" s="76" t="s">
        <v>147</v>
      </c>
      <c r="E82" s="101">
        <v>39250</v>
      </c>
      <c r="F82" s="77" t="s">
        <v>32</v>
      </c>
      <c r="G82" s="77" t="s">
        <v>37</v>
      </c>
      <c r="H82" s="78">
        <v>8.3472000000000005E-2</v>
      </c>
      <c r="I82" s="78">
        <f t="shared" si="1"/>
        <v>7.986000000000007E-3</v>
      </c>
      <c r="J82" s="89">
        <f t="shared" si="2"/>
        <v>32.445923460898506</v>
      </c>
      <c r="K82" s="92"/>
      <c r="L82" s="91"/>
    </row>
    <row r="83" spans="1:12" s="4" customFormat="1" ht="17.25" customHeight="1" x14ac:dyDescent="0.25">
      <c r="A83" s="74">
        <v>61</v>
      </c>
      <c r="B83" s="75">
        <v>27</v>
      </c>
      <c r="C83" s="75">
        <v>10139061608</v>
      </c>
      <c r="D83" s="76" t="s">
        <v>148</v>
      </c>
      <c r="E83" s="101">
        <v>39562</v>
      </c>
      <c r="F83" s="77" t="s">
        <v>42</v>
      </c>
      <c r="G83" s="77" t="s">
        <v>57</v>
      </c>
      <c r="H83" s="78">
        <v>8.3587999999999996E-2</v>
      </c>
      <c r="I83" s="78">
        <f t="shared" si="1"/>
        <v>8.1019999999999981E-3</v>
      </c>
      <c r="J83" s="89">
        <f t="shared" si="2"/>
        <v>32.400996953752426</v>
      </c>
      <c r="K83" s="92"/>
      <c r="L83" s="91"/>
    </row>
    <row r="84" spans="1:12" s="4" customFormat="1" ht="17.25" customHeight="1" x14ac:dyDescent="0.25">
      <c r="A84" s="74">
        <v>62</v>
      </c>
      <c r="B84" s="75">
        <v>117</v>
      </c>
      <c r="C84" s="75">
        <v>10125250525</v>
      </c>
      <c r="D84" s="76" t="s">
        <v>149</v>
      </c>
      <c r="E84" s="101">
        <v>39605</v>
      </c>
      <c r="F84" s="77" t="s">
        <v>48</v>
      </c>
      <c r="G84" s="77" t="s">
        <v>67</v>
      </c>
      <c r="H84" s="78">
        <v>8.3587999999999996E-2</v>
      </c>
      <c r="I84" s="78">
        <f t="shared" si="1"/>
        <v>8.1019999999999981E-3</v>
      </c>
      <c r="J84" s="89">
        <f t="shared" si="2"/>
        <v>32.400996953752426</v>
      </c>
      <c r="K84" s="92"/>
      <c r="L84" s="91"/>
    </row>
    <row r="85" spans="1:12" s="4" customFormat="1" ht="17.25" customHeight="1" x14ac:dyDescent="0.25">
      <c r="A85" s="74">
        <v>63</v>
      </c>
      <c r="B85" s="75">
        <v>28</v>
      </c>
      <c r="C85" s="75">
        <v>10103547177</v>
      </c>
      <c r="D85" s="76" t="s">
        <v>104</v>
      </c>
      <c r="E85" s="101">
        <v>39093</v>
      </c>
      <c r="F85" s="77" t="s">
        <v>42</v>
      </c>
      <c r="G85" s="77" t="s">
        <v>57</v>
      </c>
      <c r="H85" s="78">
        <v>8.3587999999999996E-2</v>
      </c>
      <c r="I85" s="78">
        <f t="shared" si="1"/>
        <v>8.1019999999999981E-3</v>
      </c>
      <c r="J85" s="89">
        <f t="shared" si="2"/>
        <v>32.400996953752426</v>
      </c>
      <c r="K85" s="92"/>
      <c r="L85" s="91"/>
    </row>
    <row r="86" spans="1:12" s="4" customFormat="1" ht="17.25" customHeight="1" x14ac:dyDescent="0.25">
      <c r="A86" s="74">
        <v>64</v>
      </c>
      <c r="B86" s="75">
        <v>29</v>
      </c>
      <c r="C86" s="75">
        <v>10104119881</v>
      </c>
      <c r="D86" s="76" t="s">
        <v>150</v>
      </c>
      <c r="E86" s="101">
        <v>39089</v>
      </c>
      <c r="F86" s="77" t="s">
        <v>48</v>
      </c>
      <c r="G86" s="77" t="s">
        <v>57</v>
      </c>
      <c r="H86" s="78">
        <v>8.3784999999999998E-2</v>
      </c>
      <c r="I86" s="78">
        <f t="shared" si="1"/>
        <v>8.2990000000000008E-3</v>
      </c>
      <c r="J86" s="89">
        <f t="shared" si="2"/>
        <v>32.324906755076668</v>
      </c>
      <c r="K86" s="92"/>
      <c r="L86" s="91"/>
    </row>
    <row r="87" spans="1:12" s="4" customFormat="1" ht="17.25" customHeight="1" x14ac:dyDescent="0.25">
      <c r="A87" s="74">
        <v>65</v>
      </c>
      <c r="B87" s="75">
        <v>93</v>
      </c>
      <c r="C87" s="75">
        <v>10166075544</v>
      </c>
      <c r="D87" s="76" t="s">
        <v>151</v>
      </c>
      <c r="E87" s="101">
        <v>39234</v>
      </c>
      <c r="F87" s="77" t="s">
        <v>32</v>
      </c>
      <c r="G87" s="77" t="s">
        <v>86</v>
      </c>
      <c r="H87" s="78">
        <v>8.4248000000000003E-2</v>
      </c>
      <c r="I87" s="78">
        <f t="shared" si="1"/>
        <v>8.7620000000000059E-3</v>
      </c>
      <c r="J87" s="89">
        <f t="shared" si="2"/>
        <v>32.147272977057291</v>
      </c>
      <c r="K87" s="92"/>
      <c r="L87" s="91"/>
    </row>
    <row r="88" spans="1:12" s="4" customFormat="1" ht="17.25" customHeight="1" x14ac:dyDescent="0.25">
      <c r="A88" s="74">
        <v>66</v>
      </c>
      <c r="B88" s="75">
        <v>43</v>
      </c>
      <c r="C88" s="75">
        <v>10132009607</v>
      </c>
      <c r="D88" s="76" t="s">
        <v>152</v>
      </c>
      <c r="E88" s="101">
        <v>39777</v>
      </c>
      <c r="F88" s="77" t="s">
        <v>48</v>
      </c>
      <c r="G88" s="77" t="s">
        <v>37</v>
      </c>
      <c r="H88" s="78">
        <v>8.4653000000000006E-2</v>
      </c>
      <c r="I88" s="78">
        <f t="shared" si="1"/>
        <v>9.1670000000000085E-3</v>
      </c>
      <c r="J88" s="89">
        <f t="shared" si="2"/>
        <v>31.99343724364233</v>
      </c>
      <c r="K88" s="92"/>
      <c r="L88" s="91"/>
    </row>
    <row r="89" spans="1:12" s="4" customFormat="1" ht="17.25" customHeight="1" x14ac:dyDescent="0.25">
      <c r="A89" s="74">
        <v>67</v>
      </c>
      <c r="B89" s="75">
        <v>124</v>
      </c>
      <c r="C89" s="75">
        <v>10104006717</v>
      </c>
      <c r="D89" s="76" t="s">
        <v>153</v>
      </c>
      <c r="E89" s="101">
        <v>39260</v>
      </c>
      <c r="F89" s="77" t="s">
        <v>32</v>
      </c>
      <c r="G89" s="77" t="s">
        <v>143</v>
      </c>
      <c r="H89" s="78">
        <v>8.4768999999999997E-2</v>
      </c>
      <c r="I89" s="78">
        <f t="shared" ref="I89:I101" si="3">H89-$H$23</f>
        <v>9.2829999999999996E-3</v>
      </c>
      <c r="J89" s="89">
        <f t="shared" si="2"/>
        <v>31.94975423265975</v>
      </c>
      <c r="K89" s="92"/>
      <c r="L89" s="91"/>
    </row>
    <row r="90" spans="1:12" s="4" customFormat="1" ht="17.25" customHeight="1" x14ac:dyDescent="0.25">
      <c r="A90" s="74">
        <v>68</v>
      </c>
      <c r="B90" s="75">
        <v>98</v>
      </c>
      <c r="C90" s="75">
        <v>10119189944</v>
      </c>
      <c r="D90" s="76" t="s">
        <v>85</v>
      </c>
      <c r="E90" s="101">
        <v>39193</v>
      </c>
      <c r="F90" s="77" t="s">
        <v>32</v>
      </c>
      <c r="G90" s="77" t="s">
        <v>215</v>
      </c>
      <c r="H90" s="78">
        <v>8.5706000000000004E-2</v>
      </c>
      <c r="I90" s="78">
        <f t="shared" si="3"/>
        <v>1.0220000000000007E-2</v>
      </c>
      <c r="J90" s="89">
        <f t="shared" si="2"/>
        <v>31.600270087778529</v>
      </c>
      <c r="K90" s="92"/>
      <c r="L90" s="91"/>
    </row>
    <row r="91" spans="1:12" s="4" customFormat="1" ht="17.25" customHeight="1" x14ac:dyDescent="0.25">
      <c r="A91" s="74">
        <v>69</v>
      </c>
      <c r="B91" s="75">
        <v>108</v>
      </c>
      <c r="C91" s="75">
        <v>10129325737</v>
      </c>
      <c r="D91" s="76" t="s">
        <v>154</v>
      </c>
      <c r="E91" s="101">
        <v>39492</v>
      </c>
      <c r="F91" s="77" t="s">
        <v>48</v>
      </c>
      <c r="G91" s="77" t="s">
        <v>46</v>
      </c>
      <c r="H91" s="78">
        <v>8.5706000000000004E-2</v>
      </c>
      <c r="I91" s="78">
        <f t="shared" si="3"/>
        <v>1.0220000000000007E-2</v>
      </c>
      <c r="J91" s="89">
        <f t="shared" si="2"/>
        <v>31.600270087778529</v>
      </c>
      <c r="K91" s="92"/>
      <c r="L91" s="91"/>
    </row>
    <row r="92" spans="1:12" s="4" customFormat="1" ht="17.25" customHeight="1" x14ac:dyDescent="0.25">
      <c r="A92" s="79">
        <v>70</v>
      </c>
      <c r="B92" s="75">
        <v>101</v>
      </c>
      <c r="C92" s="75">
        <v>10119333727</v>
      </c>
      <c r="D92" s="76" t="s">
        <v>155</v>
      </c>
      <c r="E92" s="101">
        <v>39479</v>
      </c>
      <c r="F92" s="77" t="s">
        <v>42</v>
      </c>
      <c r="G92" s="77" t="s">
        <v>215</v>
      </c>
      <c r="H92" s="95">
        <v>8.5706000000000004E-2</v>
      </c>
      <c r="I92" s="78">
        <f t="shared" si="3"/>
        <v>1.0220000000000007E-2</v>
      </c>
      <c r="J92" s="89">
        <f t="shared" si="2"/>
        <v>31.600270087778529</v>
      </c>
      <c r="K92" s="92"/>
      <c r="L92" s="91"/>
    </row>
    <row r="93" spans="1:12" s="4" customFormat="1" ht="17.25" customHeight="1" x14ac:dyDescent="0.25">
      <c r="A93" s="79">
        <v>71</v>
      </c>
      <c r="B93" s="75">
        <v>17</v>
      </c>
      <c r="C93" s="75">
        <v>10126994808</v>
      </c>
      <c r="D93" s="76" t="s">
        <v>80</v>
      </c>
      <c r="E93" s="101">
        <v>39358</v>
      </c>
      <c r="F93" s="77" t="s">
        <v>42</v>
      </c>
      <c r="G93" s="77" t="s">
        <v>38</v>
      </c>
      <c r="H93" s="95">
        <v>8.5706000000000004E-2</v>
      </c>
      <c r="I93" s="78">
        <f t="shared" si="3"/>
        <v>1.0220000000000007E-2</v>
      </c>
      <c r="J93" s="89">
        <f t="shared" si="2"/>
        <v>31.600270087778529</v>
      </c>
      <c r="K93" s="92"/>
      <c r="L93" s="91"/>
    </row>
    <row r="94" spans="1:12" s="4" customFormat="1" ht="17.25" customHeight="1" x14ac:dyDescent="0.25">
      <c r="A94" s="79">
        <v>72</v>
      </c>
      <c r="B94" s="75">
        <v>102</v>
      </c>
      <c r="C94" s="75">
        <v>10125782308</v>
      </c>
      <c r="D94" s="76" t="s">
        <v>102</v>
      </c>
      <c r="E94" s="101">
        <v>39431</v>
      </c>
      <c r="F94" s="77" t="s">
        <v>48</v>
      </c>
      <c r="G94" s="77" t="s">
        <v>215</v>
      </c>
      <c r="H94" s="95">
        <v>8.5706000000000004E-2</v>
      </c>
      <c r="I94" s="78">
        <f t="shared" si="3"/>
        <v>1.0220000000000007E-2</v>
      </c>
      <c r="J94" s="89">
        <f t="shared" si="2"/>
        <v>31.600270087778529</v>
      </c>
      <c r="K94" s="92"/>
      <c r="L94" s="91"/>
    </row>
    <row r="95" spans="1:12" s="4" customFormat="1" ht="17.25" customHeight="1" x14ac:dyDescent="0.25">
      <c r="A95" s="79">
        <v>73</v>
      </c>
      <c r="B95" s="75">
        <v>57</v>
      </c>
      <c r="C95" s="75">
        <v>10132054164</v>
      </c>
      <c r="D95" s="76" t="s">
        <v>156</v>
      </c>
      <c r="E95" s="101">
        <v>39642</v>
      </c>
      <c r="F95" s="77" t="s">
        <v>48</v>
      </c>
      <c r="G95" s="77" t="s">
        <v>55</v>
      </c>
      <c r="H95" s="95">
        <v>8.5706000000000004E-2</v>
      </c>
      <c r="I95" s="78">
        <f t="shared" si="3"/>
        <v>1.0220000000000007E-2</v>
      </c>
      <c r="J95" s="89">
        <f t="shared" si="2"/>
        <v>31.600270087778529</v>
      </c>
      <c r="K95" s="92"/>
      <c r="L95" s="91"/>
    </row>
    <row r="96" spans="1:12" s="4" customFormat="1" ht="17.25" customHeight="1" x14ac:dyDescent="0.25">
      <c r="A96" s="79">
        <v>74</v>
      </c>
      <c r="B96" s="75">
        <v>23</v>
      </c>
      <c r="C96" s="75">
        <v>10128533872</v>
      </c>
      <c r="D96" s="76" t="s">
        <v>91</v>
      </c>
      <c r="E96" s="101">
        <v>39544</v>
      </c>
      <c r="F96" s="77" t="s">
        <v>48</v>
      </c>
      <c r="G96" s="77" t="s">
        <v>38</v>
      </c>
      <c r="H96" s="95">
        <v>8.5845000000000005E-2</v>
      </c>
      <c r="I96" s="78">
        <f t="shared" si="3"/>
        <v>1.0359000000000007E-2</v>
      </c>
      <c r="J96" s="89">
        <f t="shared" si="2"/>
        <v>31.54914385870298</v>
      </c>
      <c r="K96" s="92"/>
      <c r="L96" s="91"/>
    </row>
    <row r="97" spans="1:12" s="4" customFormat="1" ht="17.25" customHeight="1" x14ac:dyDescent="0.25">
      <c r="A97" s="79">
        <v>75</v>
      </c>
      <c r="B97" s="75">
        <v>11</v>
      </c>
      <c r="C97" s="75">
        <v>10104125642</v>
      </c>
      <c r="D97" s="76" t="s">
        <v>157</v>
      </c>
      <c r="E97" s="101">
        <v>39175</v>
      </c>
      <c r="F97" s="77" t="s">
        <v>32</v>
      </c>
      <c r="G97" s="77" t="s">
        <v>115</v>
      </c>
      <c r="H97" s="95">
        <v>8.5879999999999998E-2</v>
      </c>
      <c r="I97" s="78">
        <f t="shared" si="3"/>
        <v>1.0394E-2</v>
      </c>
      <c r="J97" s="89">
        <f t="shared" si="2"/>
        <v>31.536388140161726</v>
      </c>
      <c r="K97" s="92"/>
      <c r="L97" s="91"/>
    </row>
    <row r="98" spans="1:12" s="4" customFormat="1" ht="17.25" customHeight="1" x14ac:dyDescent="0.25">
      <c r="A98" s="79">
        <v>76</v>
      </c>
      <c r="B98" s="75">
        <v>110</v>
      </c>
      <c r="C98" s="75">
        <v>10132793384</v>
      </c>
      <c r="D98" s="76" t="s">
        <v>158</v>
      </c>
      <c r="E98" s="101">
        <v>39205</v>
      </c>
      <c r="F98" s="77" t="s">
        <v>48</v>
      </c>
      <c r="G98" s="77" t="s">
        <v>58</v>
      </c>
      <c r="H98" s="95">
        <v>8.5960999999999996E-2</v>
      </c>
      <c r="I98" s="78">
        <f t="shared" si="3"/>
        <v>1.0474999999999998E-2</v>
      </c>
      <c r="J98" s="89">
        <f t="shared" si="2"/>
        <v>31.506664871415108</v>
      </c>
      <c r="K98" s="92"/>
      <c r="L98" s="91"/>
    </row>
    <row r="99" spans="1:12" s="4" customFormat="1" ht="17.25" customHeight="1" x14ac:dyDescent="0.25">
      <c r="A99" s="79">
        <v>77</v>
      </c>
      <c r="B99" s="75">
        <v>89</v>
      </c>
      <c r="C99" s="75">
        <v>10114921540</v>
      </c>
      <c r="D99" s="76" t="s">
        <v>159</v>
      </c>
      <c r="E99" s="101">
        <v>39736</v>
      </c>
      <c r="F99" s="77" t="s">
        <v>42</v>
      </c>
      <c r="G99" s="77" t="s">
        <v>112</v>
      </c>
      <c r="H99" s="95">
        <v>8.5995000000000002E-2</v>
      </c>
      <c r="I99" s="78">
        <f t="shared" si="3"/>
        <v>1.0509000000000004E-2</v>
      </c>
      <c r="J99" s="89">
        <f t="shared" si="2"/>
        <v>31.493943472409153</v>
      </c>
      <c r="K99" s="92"/>
      <c r="L99" s="91"/>
    </row>
    <row r="100" spans="1:12" s="4" customFormat="1" ht="17.25" customHeight="1" x14ac:dyDescent="0.25">
      <c r="A100" s="79">
        <v>78</v>
      </c>
      <c r="B100" s="75">
        <v>61</v>
      </c>
      <c r="C100" s="75">
        <v>10128809920</v>
      </c>
      <c r="D100" s="76" t="s">
        <v>160</v>
      </c>
      <c r="E100" s="101">
        <v>39298</v>
      </c>
      <c r="F100" s="77" t="s">
        <v>48</v>
      </c>
      <c r="G100" s="77" t="s">
        <v>55</v>
      </c>
      <c r="H100" s="95">
        <v>8.6053000000000004E-2</v>
      </c>
      <c r="I100" s="78">
        <f t="shared" si="3"/>
        <v>1.0567000000000007E-2</v>
      </c>
      <c r="J100" s="89">
        <f t="shared" si="2"/>
        <v>31.472763954270341</v>
      </c>
      <c r="K100" s="92"/>
      <c r="L100" s="91"/>
    </row>
    <row r="101" spans="1:12" s="4" customFormat="1" ht="17.25" customHeight="1" x14ac:dyDescent="0.25">
      <c r="A101" s="79">
        <v>79</v>
      </c>
      <c r="B101" s="75">
        <v>113</v>
      </c>
      <c r="C101" s="75">
        <v>10136730978</v>
      </c>
      <c r="D101" s="76" t="s">
        <v>161</v>
      </c>
      <c r="E101" s="101">
        <v>39645</v>
      </c>
      <c r="F101" s="77" t="s">
        <v>48</v>
      </c>
      <c r="G101" s="77" t="s">
        <v>58</v>
      </c>
      <c r="H101" s="95">
        <v>8.7059999999999998E-2</v>
      </c>
      <c r="I101" s="78">
        <f t="shared" si="3"/>
        <v>1.1574000000000001E-2</v>
      </c>
      <c r="J101" s="89">
        <f t="shared" si="2"/>
        <v>31.108747673491091</v>
      </c>
      <c r="K101" s="92"/>
      <c r="L101" s="91"/>
    </row>
    <row r="102" spans="1:12" s="4" customFormat="1" ht="17.25" customHeight="1" x14ac:dyDescent="0.25">
      <c r="A102" s="79" t="s">
        <v>61</v>
      </c>
      <c r="B102" s="75">
        <v>39</v>
      </c>
      <c r="C102" s="75">
        <v>10137956818</v>
      </c>
      <c r="D102" s="76" t="s">
        <v>162</v>
      </c>
      <c r="E102" s="101">
        <v>39662</v>
      </c>
      <c r="F102" s="77" t="s">
        <v>42</v>
      </c>
      <c r="G102" s="77" t="s">
        <v>37</v>
      </c>
      <c r="H102" s="95"/>
      <c r="I102" s="78"/>
      <c r="J102" s="77"/>
      <c r="K102" s="92"/>
      <c r="L102" s="91"/>
    </row>
    <row r="103" spans="1:12" s="4" customFormat="1" ht="17.25" customHeight="1" x14ac:dyDescent="0.25">
      <c r="A103" s="79" t="s">
        <v>61</v>
      </c>
      <c r="B103" s="75">
        <v>114</v>
      </c>
      <c r="C103" s="75">
        <v>10126940951</v>
      </c>
      <c r="D103" s="76" t="s">
        <v>163</v>
      </c>
      <c r="E103" s="101">
        <v>39249</v>
      </c>
      <c r="F103" s="77" t="s">
        <v>48</v>
      </c>
      <c r="G103" s="77" t="s">
        <v>58</v>
      </c>
      <c r="H103" s="95"/>
      <c r="I103" s="78"/>
      <c r="J103" s="77"/>
      <c r="K103" s="92"/>
      <c r="L103" s="91"/>
    </row>
    <row r="104" spans="1:12" s="4" customFormat="1" ht="17.25" customHeight="1" x14ac:dyDescent="0.25">
      <c r="A104" s="79" t="s">
        <v>61</v>
      </c>
      <c r="B104" s="75">
        <v>62</v>
      </c>
      <c r="C104" s="75">
        <v>10129585415</v>
      </c>
      <c r="D104" s="76" t="s">
        <v>164</v>
      </c>
      <c r="E104" s="101">
        <v>39298</v>
      </c>
      <c r="F104" s="77" t="s">
        <v>48</v>
      </c>
      <c r="G104" s="77" t="s">
        <v>55</v>
      </c>
      <c r="H104" s="95"/>
      <c r="I104" s="78"/>
      <c r="J104" s="77"/>
      <c r="K104" s="92"/>
      <c r="L104" s="91"/>
    </row>
    <row r="105" spans="1:12" s="4" customFormat="1" ht="17.25" customHeight="1" x14ac:dyDescent="0.25">
      <c r="A105" s="79" t="s">
        <v>61</v>
      </c>
      <c r="B105" s="75">
        <v>128</v>
      </c>
      <c r="C105" s="75">
        <v>10126946409</v>
      </c>
      <c r="D105" s="76" t="s">
        <v>95</v>
      </c>
      <c r="E105" s="101">
        <v>39433</v>
      </c>
      <c r="F105" s="77" t="s">
        <v>42</v>
      </c>
      <c r="G105" s="77" t="s">
        <v>93</v>
      </c>
      <c r="H105" s="95"/>
      <c r="I105" s="78"/>
      <c r="J105" s="77"/>
      <c r="K105" s="92"/>
      <c r="L105" s="91"/>
    </row>
    <row r="106" spans="1:12" s="4" customFormat="1" ht="17.25" customHeight="1" x14ac:dyDescent="0.25">
      <c r="A106" s="79" t="s">
        <v>61</v>
      </c>
      <c r="B106" s="75">
        <v>66</v>
      </c>
      <c r="C106" s="75">
        <v>10141360508</v>
      </c>
      <c r="D106" s="76" t="s">
        <v>165</v>
      </c>
      <c r="E106" s="101">
        <v>39553</v>
      </c>
      <c r="F106" s="77" t="s">
        <v>48</v>
      </c>
      <c r="G106" s="77" t="s">
        <v>55</v>
      </c>
      <c r="H106" s="95"/>
      <c r="I106" s="78"/>
      <c r="J106" s="77"/>
      <c r="K106" s="92"/>
      <c r="L106" s="91"/>
    </row>
    <row r="107" spans="1:12" s="4" customFormat="1" ht="17.25" customHeight="1" x14ac:dyDescent="0.25">
      <c r="A107" s="79" t="s">
        <v>61</v>
      </c>
      <c r="B107" s="75">
        <v>67</v>
      </c>
      <c r="C107" s="75">
        <v>10141360407</v>
      </c>
      <c r="D107" s="76" t="s">
        <v>166</v>
      </c>
      <c r="E107" s="101">
        <v>39196</v>
      </c>
      <c r="F107" s="77" t="s">
        <v>48</v>
      </c>
      <c r="G107" s="77" t="s">
        <v>55</v>
      </c>
      <c r="H107" s="95"/>
      <c r="I107" s="78"/>
      <c r="J107" s="77"/>
      <c r="K107" s="92"/>
      <c r="L107" s="91"/>
    </row>
    <row r="108" spans="1:12" s="4" customFormat="1" ht="17.25" customHeight="1" x14ac:dyDescent="0.25">
      <c r="A108" s="79" t="s">
        <v>61</v>
      </c>
      <c r="B108" s="75">
        <v>118</v>
      </c>
      <c r="C108" s="75">
        <v>10141097695</v>
      </c>
      <c r="D108" s="76" t="s">
        <v>167</v>
      </c>
      <c r="E108" s="101">
        <v>39699</v>
      </c>
      <c r="F108" s="77" t="s">
        <v>48</v>
      </c>
      <c r="G108" s="77" t="s">
        <v>67</v>
      </c>
      <c r="H108" s="95"/>
      <c r="I108" s="78"/>
      <c r="J108" s="77"/>
      <c r="K108" s="92"/>
      <c r="L108" s="91"/>
    </row>
    <row r="109" spans="1:12" s="4" customFormat="1" ht="17.25" customHeight="1" x14ac:dyDescent="0.25">
      <c r="A109" s="79" t="s">
        <v>61</v>
      </c>
      <c r="B109" s="75">
        <v>30</v>
      </c>
      <c r="C109" s="75">
        <v>10165420388</v>
      </c>
      <c r="D109" s="76" t="s">
        <v>168</v>
      </c>
      <c r="E109" s="101">
        <v>39327</v>
      </c>
      <c r="F109" s="77" t="s">
        <v>48</v>
      </c>
      <c r="G109" s="77" t="s">
        <v>57</v>
      </c>
      <c r="H109" s="95"/>
      <c r="I109" s="78"/>
      <c r="J109" s="77"/>
      <c r="K109" s="92"/>
      <c r="L109" s="91"/>
    </row>
    <row r="110" spans="1:12" s="4" customFormat="1" ht="17.25" customHeight="1" x14ac:dyDescent="0.25">
      <c r="A110" s="79" t="s">
        <v>61</v>
      </c>
      <c r="B110" s="75">
        <v>24</v>
      </c>
      <c r="C110" s="75">
        <v>10136740476</v>
      </c>
      <c r="D110" s="76" t="s">
        <v>169</v>
      </c>
      <c r="E110" s="101">
        <v>39442</v>
      </c>
      <c r="F110" s="77" t="s">
        <v>48</v>
      </c>
      <c r="G110" s="77" t="s">
        <v>38</v>
      </c>
      <c r="H110" s="95"/>
      <c r="I110" s="78"/>
      <c r="J110" s="77"/>
      <c r="K110" s="92"/>
      <c r="L110" s="91"/>
    </row>
    <row r="111" spans="1:12" s="4" customFormat="1" ht="17.25" customHeight="1" x14ac:dyDescent="0.25">
      <c r="A111" s="79" t="s">
        <v>61</v>
      </c>
      <c r="B111" s="75">
        <v>34</v>
      </c>
      <c r="C111" s="75">
        <v>10109160851</v>
      </c>
      <c r="D111" s="76" t="s">
        <v>170</v>
      </c>
      <c r="E111" s="101">
        <v>39469</v>
      </c>
      <c r="F111" s="77" t="s">
        <v>48</v>
      </c>
      <c r="G111" s="77" t="s">
        <v>47</v>
      </c>
      <c r="H111" s="95"/>
      <c r="I111" s="78"/>
      <c r="J111" s="77"/>
      <c r="K111" s="92"/>
      <c r="L111" s="91"/>
    </row>
    <row r="112" spans="1:12" s="4" customFormat="1" ht="17.25" customHeight="1" x14ac:dyDescent="0.25">
      <c r="A112" s="79" t="s">
        <v>61</v>
      </c>
      <c r="B112" s="75">
        <v>125</v>
      </c>
      <c r="C112" s="75">
        <v>10104452210</v>
      </c>
      <c r="D112" s="76" t="s">
        <v>171</v>
      </c>
      <c r="E112" s="101">
        <v>39285</v>
      </c>
      <c r="F112" s="77" t="s">
        <v>42</v>
      </c>
      <c r="G112" s="77" t="s">
        <v>143</v>
      </c>
      <c r="H112" s="95"/>
      <c r="I112" s="78"/>
      <c r="J112" s="77"/>
      <c r="K112" s="92"/>
      <c r="L112" s="91"/>
    </row>
    <row r="113" spans="1:12" s="4" customFormat="1" ht="17.25" customHeight="1" x14ac:dyDescent="0.25">
      <c r="A113" s="79" t="s">
        <v>61</v>
      </c>
      <c r="B113" s="75">
        <v>22</v>
      </c>
      <c r="C113" s="75">
        <v>10126313885</v>
      </c>
      <c r="D113" s="76" t="s">
        <v>92</v>
      </c>
      <c r="E113" s="101">
        <v>39477</v>
      </c>
      <c r="F113" s="77" t="s">
        <v>48</v>
      </c>
      <c r="G113" s="77" t="s">
        <v>38</v>
      </c>
      <c r="H113" s="95"/>
      <c r="I113" s="78"/>
      <c r="J113" s="77"/>
      <c r="K113" s="92"/>
      <c r="L113" s="91"/>
    </row>
    <row r="114" spans="1:12" s="4" customFormat="1" ht="17.25" customHeight="1" x14ac:dyDescent="0.25">
      <c r="A114" s="79" t="s">
        <v>61</v>
      </c>
      <c r="B114" s="75">
        <v>115</v>
      </c>
      <c r="C114" s="75">
        <v>10138220132</v>
      </c>
      <c r="D114" s="76" t="s">
        <v>172</v>
      </c>
      <c r="E114" s="101">
        <v>39560</v>
      </c>
      <c r="F114" s="77" t="s">
        <v>48</v>
      </c>
      <c r="G114" s="77" t="s">
        <v>58</v>
      </c>
      <c r="H114" s="95"/>
      <c r="I114" s="78"/>
      <c r="J114" s="77"/>
      <c r="K114" s="92"/>
      <c r="L114" s="91"/>
    </row>
    <row r="115" spans="1:12" s="4" customFormat="1" ht="17.25" customHeight="1" x14ac:dyDescent="0.25">
      <c r="A115" s="79" t="s">
        <v>61</v>
      </c>
      <c r="B115" s="75">
        <v>106</v>
      </c>
      <c r="C115" s="75">
        <v>10127428375</v>
      </c>
      <c r="D115" s="76" t="s">
        <v>98</v>
      </c>
      <c r="E115" s="101">
        <v>39376</v>
      </c>
      <c r="F115" s="77" t="s">
        <v>48</v>
      </c>
      <c r="G115" s="77" t="s">
        <v>46</v>
      </c>
      <c r="H115" s="95"/>
      <c r="I115" s="78"/>
      <c r="J115" s="77"/>
      <c r="K115" s="92"/>
      <c r="L115" s="91"/>
    </row>
    <row r="116" spans="1:12" s="4" customFormat="1" ht="17.25" customHeight="1" x14ac:dyDescent="0.25">
      <c r="A116" s="79" t="s">
        <v>61</v>
      </c>
      <c r="B116" s="75">
        <v>60</v>
      </c>
      <c r="C116" s="75">
        <v>10114521719</v>
      </c>
      <c r="D116" s="76" t="s">
        <v>173</v>
      </c>
      <c r="E116" s="101">
        <v>39779</v>
      </c>
      <c r="F116" s="77" t="s">
        <v>48</v>
      </c>
      <c r="G116" s="77" t="s">
        <v>55</v>
      </c>
      <c r="H116" s="95"/>
      <c r="I116" s="78"/>
      <c r="J116" s="77"/>
      <c r="K116" s="92"/>
      <c r="L116" s="91"/>
    </row>
    <row r="117" spans="1:12" s="4" customFormat="1" ht="17.25" customHeight="1" x14ac:dyDescent="0.25">
      <c r="A117" s="79" t="s">
        <v>61</v>
      </c>
      <c r="B117" s="75">
        <v>121</v>
      </c>
      <c r="C117" s="75">
        <v>10140927139</v>
      </c>
      <c r="D117" s="76" t="s">
        <v>174</v>
      </c>
      <c r="E117" s="101">
        <v>39475</v>
      </c>
      <c r="F117" s="77" t="s">
        <v>48</v>
      </c>
      <c r="G117" s="77" t="s">
        <v>67</v>
      </c>
      <c r="H117" s="95"/>
      <c r="I117" s="78"/>
      <c r="J117" s="77"/>
      <c r="K117" s="92"/>
      <c r="L117" s="91"/>
    </row>
    <row r="118" spans="1:12" s="4" customFormat="1" ht="17.25" customHeight="1" x14ac:dyDescent="0.25">
      <c r="A118" s="79" t="s">
        <v>61</v>
      </c>
      <c r="B118" s="75">
        <v>6</v>
      </c>
      <c r="C118" s="75">
        <v>10132956163</v>
      </c>
      <c r="D118" s="76" t="s">
        <v>175</v>
      </c>
      <c r="E118" s="101">
        <v>39675</v>
      </c>
      <c r="F118" s="77" t="s">
        <v>48</v>
      </c>
      <c r="G118" s="77" t="s">
        <v>115</v>
      </c>
      <c r="H118" s="95"/>
      <c r="I118" s="78"/>
      <c r="J118" s="77"/>
      <c r="K118" s="92"/>
      <c r="L118" s="91"/>
    </row>
    <row r="119" spans="1:12" s="4" customFormat="1" ht="17.25" customHeight="1" x14ac:dyDescent="0.25">
      <c r="A119" s="79" t="s">
        <v>61</v>
      </c>
      <c r="B119" s="75">
        <v>32</v>
      </c>
      <c r="C119" s="75">
        <v>10105423321</v>
      </c>
      <c r="D119" s="76" t="s">
        <v>103</v>
      </c>
      <c r="E119" s="101">
        <v>39107</v>
      </c>
      <c r="F119" s="77" t="s">
        <v>42</v>
      </c>
      <c r="G119" s="77" t="s">
        <v>57</v>
      </c>
      <c r="H119" s="95"/>
      <c r="I119" s="78"/>
      <c r="J119" s="77"/>
      <c r="K119" s="92"/>
      <c r="L119" s="91"/>
    </row>
    <row r="120" spans="1:12" s="4" customFormat="1" ht="17.25" customHeight="1" x14ac:dyDescent="0.25">
      <c r="A120" s="79" t="s">
        <v>61</v>
      </c>
      <c r="B120" s="75">
        <v>64</v>
      </c>
      <c r="C120" s="75">
        <v>10141360003</v>
      </c>
      <c r="D120" s="76" t="s">
        <v>176</v>
      </c>
      <c r="E120" s="101">
        <v>39655</v>
      </c>
      <c r="F120" s="77" t="s">
        <v>48</v>
      </c>
      <c r="G120" s="77" t="s">
        <v>55</v>
      </c>
      <c r="H120" s="95"/>
      <c r="I120" s="78"/>
      <c r="J120" s="77"/>
      <c r="K120" s="92"/>
      <c r="L120" s="91"/>
    </row>
    <row r="121" spans="1:12" s="4" customFormat="1" ht="17.25" customHeight="1" x14ac:dyDescent="0.25">
      <c r="A121" s="79" t="s">
        <v>61</v>
      </c>
      <c r="B121" s="75">
        <v>127</v>
      </c>
      <c r="C121" s="75">
        <v>10105798890</v>
      </c>
      <c r="D121" s="76" t="s">
        <v>94</v>
      </c>
      <c r="E121" s="101">
        <v>39380</v>
      </c>
      <c r="F121" s="77" t="s">
        <v>42</v>
      </c>
      <c r="G121" s="77" t="s">
        <v>93</v>
      </c>
      <c r="H121" s="95"/>
      <c r="I121" s="78"/>
      <c r="J121" s="77"/>
      <c r="K121" s="92"/>
      <c r="L121" s="91"/>
    </row>
    <row r="122" spans="1:12" s="4" customFormat="1" ht="17.25" customHeight="1" x14ac:dyDescent="0.25">
      <c r="A122" s="79" t="s">
        <v>61</v>
      </c>
      <c r="B122" s="75">
        <v>103</v>
      </c>
      <c r="C122" s="75">
        <v>10131956760</v>
      </c>
      <c r="D122" s="76" t="s">
        <v>177</v>
      </c>
      <c r="E122" s="101">
        <v>39539</v>
      </c>
      <c r="F122" s="77" t="s">
        <v>42</v>
      </c>
      <c r="G122" s="77" t="s">
        <v>215</v>
      </c>
      <c r="H122" s="95"/>
      <c r="I122" s="78"/>
      <c r="J122" s="77"/>
      <c r="K122" s="92"/>
      <c r="L122" s="91"/>
    </row>
    <row r="123" spans="1:12" s="4" customFormat="1" ht="17.25" customHeight="1" x14ac:dyDescent="0.25">
      <c r="A123" s="79" t="s">
        <v>61</v>
      </c>
      <c r="B123" s="75">
        <v>97</v>
      </c>
      <c r="C123" s="75">
        <v>10106075645</v>
      </c>
      <c r="D123" s="76" t="s">
        <v>178</v>
      </c>
      <c r="E123" s="101">
        <v>39264</v>
      </c>
      <c r="F123" s="77" t="s">
        <v>32</v>
      </c>
      <c r="G123" s="77" t="s">
        <v>86</v>
      </c>
      <c r="H123" s="95"/>
      <c r="I123" s="78"/>
      <c r="J123" s="77"/>
      <c r="K123" s="92"/>
      <c r="L123" s="91"/>
    </row>
    <row r="124" spans="1:12" s="4" customFormat="1" ht="17.25" customHeight="1" x14ac:dyDescent="0.25">
      <c r="A124" s="79" t="s">
        <v>61</v>
      </c>
      <c r="B124" s="75">
        <v>112</v>
      </c>
      <c r="C124" s="75">
        <v>10141404358</v>
      </c>
      <c r="D124" s="76" t="s">
        <v>179</v>
      </c>
      <c r="E124" s="101">
        <v>39637</v>
      </c>
      <c r="F124" s="77" t="s">
        <v>48</v>
      </c>
      <c r="G124" s="77" t="s">
        <v>58</v>
      </c>
      <c r="H124" s="95"/>
      <c r="I124" s="78"/>
      <c r="J124" s="77"/>
      <c r="K124" s="92"/>
      <c r="L124" s="91"/>
    </row>
    <row r="125" spans="1:12" s="4" customFormat="1" ht="17.25" customHeight="1" x14ac:dyDescent="0.25">
      <c r="A125" s="79" t="s">
        <v>61</v>
      </c>
      <c r="B125" s="75">
        <v>56</v>
      </c>
      <c r="C125" s="75">
        <v>10091864640</v>
      </c>
      <c r="D125" s="76" t="s">
        <v>180</v>
      </c>
      <c r="E125" s="101">
        <v>39367</v>
      </c>
      <c r="F125" s="77" t="s">
        <v>42</v>
      </c>
      <c r="G125" s="77" t="s">
        <v>181</v>
      </c>
      <c r="H125" s="95"/>
      <c r="I125" s="78"/>
      <c r="J125" s="77"/>
      <c r="K125" s="92"/>
      <c r="L125" s="91"/>
    </row>
    <row r="126" spans="1:12" s="4" customFormat="1" ht="17.25" customHeight="1" x14ac:dyDescent="0.25">
      <c r="A126" s="79" t="s">
        <v>61</v>
      </c>
      <c r="B126" s="75">
        <v>94</v>
      </c>
      <c r="C126" s="75">
        <v>10107322194</v>
      </c>
      <c r="D126" s="76" t="s">
        <v>182</v>
      </c>
      <c r="E126" s="101">
        <v>39113</v>
      </c>
      <c r="F126" s="77" t="s">
        <v>32</v>
      </c>
      <c r="G126" s="77" t="s">
        <v>86</v>
      </c>
      <c r="H126" s="95"/>
      <c r="I126" s="78"/>
      <c r="J126" s="77"/>
      <c r="K126" s="92"/>
      <c r="L126" s="91"/>
    </row>
    <row r="127" spans="1:12" s="4" customFormat="1" ht="17.25" customHeight="1" x14ac:dyDescent="0.25">
      <c r="A127" s="79" t="s">
        <v>61</v>
      </c>
      <c r="B127" s="75">
        <v>88</v>
      </c>
      <c r="C127" s="75">
        <v>10126420080</v>
      </c>
      <c r="D127" s="76" t="s">
        <v>183</v>
      </c>
      <c r="E127" s="101">
        <v>39535</v>
      </c>
      <c r="F127" s="77" t="s">
        <v>42</v>
      </c>
      <c r="G127" s="77" t="s">
        <v>112</v>
      </c>
      <c r="H127" s="95"/>
      <c r="I127" s="78"/>
      <c r="J127" s="77"/>
      <c r="K127" s="92"/>
      <c r="L127" s="91"/>
    </row>
    <row r="128" spans="1:12" s="4" customFormat="1" ht="17.25" customHeight="1" x14ac:dyDescent="0.25">
      <c r="A128" s="79" t="s">
        <v>61</v>
      </c>
      <c r="B128" s="75">
        <v>5</v>
      </c>
      <c r="C128" s="75">
        <v>10127853963</v>
      </c>
      <c r="D128" s="76" t="s">
        <v>184</v>
      </c>
      <c r="E128" s="101">
        <v>39572</v>
      </c>
      <c r="F128" s="77" t="s">
        <v>42</v>
      </c>
      <c r="G128" s="77" t="s">
        <v>115</v>
      </c>
      <c r="H128" s="95"/>
      <c r="I128" s="78"/>
      <c r="J128" s="77"/>
      <c r="K128" s="92"/>
      <c r="L128" s="91"/>
    </row>
    <row r="129" spans="1:12" s="4" customFormat="1" ht="17.25" customHeight="1" x14ac:dyDescent="0.25">
      <c r="A129" s="79" t="s">
        <v>61</v>
      </c>
      <c r="B129" s="75">
        <v>59</v>
      </c>
      <c r="C129" s="75">
        <v>10141359700</v>
      </c>
      <c r="D129" s="76" t="s">
        <v>185</v>
      </c>
      <c r="E129" s="101">
        <v>39463</v>
      </c>
      <c r="F129" s="77" t="s">
        <v>48</v>
      </c>
      <c r="G129" s="77" t="s">
        <v>55</v>
      </c>
      <c r="H129" s="95"/>
      <c r="I129" s="78"/>
      <c r="J129" s="77"/>
      <c r="K129" s="92"/>
      <c r="L129" s="91"/>
    </row>
    <row r="130" spans="1:12" s="4" customFormat="1" ht="17.25" customHeight="1" x14ac:dyDescent="0.25">
      <c r="A130" s="79" t="s">
        <v>61</v>
      </c>
      <c r="B130" s="75">
        <v>116</v>
      </c>
      <c r="C130" s="75">
        <v>10124592844</v>
      </c>
      <c r="D130" s="76" t="s">
        <v>186</v>
      </c>
      <c r="E130" s="101">
        <v>39279</v>
      </c>
      <c r="F130" s="77" t="s">
        <v>42</v>
      </c>
      <c r="G130" s="77" t="s">
        <v>58</v>
      </c>
      <c r="H130" s="95"/>
      <c r="I130" s="78"/>
      <c r="J130" s="77"/>
      <c r="K130" s="92"/>
      <c r="L130" s="91"/>
    </row>
    <row r="131" spans="1:12" s="4" customFormat="1" ht="17.25" customHeight="1" x14ac:dyDescent="0.25">
      <c r="A131" s="79" t="s">
        <v>61</v>
      </c>
      <c r="B131" s="75">
        <v>120</v>
      </c>
      <c r="C131" s="75">
        <v>10125793624</v>
      </c>
      <c r="D131" s="76" t="s">
        <v>187</v>
      </c>
      <c r="E131" s="101">
        <v>39792</v>
      </c>
      <c r="F131" s="77" t="s">
        <v>48</v>
      </c>
      <c r="G131" s="77" t="s">
        <v>67</v>
      </c>
      <c r="H131" s="95"/>
      <c r="I131" s="78"/>
      <c r="J131" s="77"/>
      <c r="K131" s="92"/>
      <c r="L131" s="91"/>
    </row>
    <row r="132" spans="1:12" s="4" customFormat="1" ht="17.25" customHeight="1" x14ac:dyDescent="0.25">
      <c r="A132" s="79" t="s">
        <v>61</v>
      </c>
      <c r="B132" s="75">
        <v>51</v>
      </c>
      <c r="C132" s="75">
        <v>10140309369</v>
      </c>
      <c r="D132" s="76" t="s">
        <v>188</v>
      </c>
      <c r="E132" s="101">
        <v>39744</v>
      </c>
      <c r="F132" s="77" t="s">
        <v>32</v>
      </c>
      <c r="G132" s="77" t="s">
        <v>125</v>
      </c>
      <c r="H132" s="95"/>
      <c r="I132" s="78"/>
      <c r="J132" s="77"/>
      <c r="K132" s="92"/>
      <c r="L132" s="91"/>
    </row>
    <row r="133" spans="1:12" s="4" customFormat="1" ht="17.25" customHeight="1" x14ac:dyDescent="0.25">
      <c r="A133" s="79" t="s">
        <v>61</v>
      </c>
      <c r="B133" s="75">
        <v>105</v>
      </c>
      <c r="C133" s="75">
        <v>10127428274</v>
      </c>
      <c r="D133" s="76" t="s">
        <v>97</v>
      </c>
      <c r="E133" s="101">
        <v>39296</v>
      </c>
      <c r="F133" s="77" t="s">
        <v>32</v>
      </c>
      <c r="G133" s="77" t="s">
        <v>46</v>
      </c>
      <c r="H133" s="95"/>
      <c r="I133" s="78"/>
      <c r="J133" s="77"/>
      <c r="K133" s="92"/>
      <c r="L133" s="91"/>
    </row>
    <row r="134" spans="1:12" s="4" customFormat="1" ht="17.25" customHeight="1" x14ac:dyDescent="0.25">
      <c r="A134" s="79" t="s">
        <v>61</v>
      </c>
      <c r="B134" s="75">
        <v>122</v>
      </c>
      <c r="C134" s="75">
        <v>10140826705</v>
      </c>
      <c r="D134" s="76" t="s">
        <v>189</v>
      </c>
      <c r="E134" s="101">
        <v>39721</v>
      </c>
      <c r="F134" s="77" t="s">
        <v>48</v>
      </c>
      <c r="G134" s="77" t="s">
        <v>67</v>
      </c>
      <c r="H134" s="95"/>
      <c r="I134" s="78"/>
      <c r="J134" s="77"/>
      <c r="K134" s="92"/>
      <c r="L134" s="91"/>
    </row>
    <row r="135" spans="1:12" s="4" customFormat="1" ht="17.25" customHeight="1" x14ac:dyDescent="0.25">
      <c r="A135" s="79" t="s">
        <v>61</v>
      </c>
      <c r="B135" s="75">
        <v>109</v>
      </c>
      <c r="C135" s="75">
        <v>10132793889</v>
      </c>
      <c r="D135" s="76" t="s">
        <v>190</v>
      </c>
      <c r="E135" s="101">
        <v>39110</v>
      </c>
      <c r="F135" s="77" t="s">
        <v>48</v>
      </c>
      <c r="G135" s="77" t="s">
        <v>58</v>
      </c>
      <c r="H135" s="95"/>
      <c r="I135" s="78"/>
      <c r="J135" s="77"/>
      <c r="K135" s="92"/>
      <c r="L135" s="91"/>
    </row>
    <row r="136" spans="1:12" s="4" customFormat="1" ht="17.25" customHeight="1" x14ac:dyDescent="0.25">
      <c r="A136" s="79" t="s">
        <v>61</v>
      </c>
      <c r="B136" s="75">
        <v>41</v>
      </c>
      <c r="C136" s="75">
        <v>10138543060</v>
      </c>
      <c r="D136" s="76" t="s">
        <v>191</v>
      </c>
      <c r="E136" s="101">
        <v>39672</v>
      </c>
      <c r="F136" s="77" t="s">
        <v>42</v>
      </c>
      <c r="G136" s="77" t="s">
        <v>37</v>
      </c>
      <c r="H136" s="95"/>
      <c r="I136" s="78"/>
      <c r="J136" s="77"/>
      <c r="K136" s="92"/>
      <c r="L136" s="91"/>
    </row>
    <row r="137" spans="1:12" s="4" customFormat="1" ht="17.25" customHeight="1" x14ac:dyDescent="0.25">
      <c r="A137" s="79" t="s">
        <v>61</v>
      </c>
      <c r="B137" s="75">
        <v>119</v>
      </c>
      <c r="C137" s="75">
        <v>10141139832</v>
      </c>
      <c r="D137" s="76" t="s">
        <v>192</v>
      </c>
      <c r="E137" s="101">
        <v>39516</v>
      </c>
      <c r="F137" s="77" t="s">
        <v>48</v>
      </c>
      <c r="G137" s="77" t="s">
        <v>67</v>
      </c>
      <c r="H137" s="95"/>
      <c r="I137" s="78"/>
      <c r="J137" s="77"/>
      <c r="K137" s="92"/>
      <c r="L137" s="91"/>
    </row>
    <row r="138" spans="1:12" s="4" customFormat="1" ht="17.25" customHeight="1" x14ac:dyDescent="0.25">
      <c r="A138" s="79" t="s">
        <v>61</v>
      </c>
      <c r="B138" s="75">
        <v>63</v>
      </c>
      <c r="C138" s="75">
        <v>10128710088</v>
      </c>
      <c r="D138" s="76" t="s">
        <v>193</v>
      </c>
      <c r="E138" s="101">
        <v>39358</v>
      </c>
      <c r="F138" s="77" t="s">
        <v>48</v>
      </c>
      <c r="G138" s="77" t="s">
        <v>55</v>
      </c>
      <c r="H138" s="95"/>
      <c r="I138" s="78"/>
      <c r="J138" s="77"/>
      <c r="K138" s="92"/>
      <c r="L138" s="91"/>
    </row>
    <row r="139" spans="1:12" s="4" customFormat="1" ht="17.25" customHeight="1" x14ac:dyDescent="0.25">
      <c r="A139" s="79" t="s">
        <v>61</v>
      </c>
      <c r="B139" s="75">
        <v>65</v>
      </c>
      <c r="C139" s="75">
        <v>10141360710</v>
      </c>
      <c r="D139" s="76" t="s">
        <v>194</v>
      </c>
      <c r="E139" s="101">
        <v>39568</v>
      </c>
      <c r="F139" s="77" t="s">
        <v>48</v>
      </c>
      <c r="G139" s="77" t="s">
        <v>55</v>
      </c>
      <c r="H139" s="95"/>
      <c r="I139" s="78"/>
      <c r="J139" s="77"/>
      <c r="K139" s="92"/>
      <c r="L139" s="91"/>
    </row>
    <row r="140" spans="1:12" s="4" customFormat="1" ht="17.25" customHeight="1" x14ac:dyDescent="0.25">
      <c r="A140" s="79" t="s">
        <v>61</v>
      </c>
      <c r="B140" s="75">
        <v>12</v>
      </c>
      <c r="C140" s="75">
        <v>10116167281</v>
      </c>
      <c r="D140" s="76" t="s">
        <v>195</v>
      </c>
      <c r="E140" s="101">
        <v>39712</v>
      </c>
      <c r="F140" s="77" t="s">
        <v>32</v>
      </c>
      <c r="G140" s="77" t="s">
        <v>115</v>
      </c>
      <c r="H140" s="95"/>
      <c r="I140" s="78"/>
      <c r="J140" s="77"/>
      <c r="K140" s="92"/>
      <c r="L140" s="91"/>
    </row>
    <row r="141" spans="1:12" s="4" customFormat="1" ht="17.25" customHeight="1" x14ac:dyDescent="0.25">
      <c r="A141" s="79" t="s">
        <v>61</v>
      </c>
      <c r="B141" s="75">
        <v>40</v>
      </c>
      <c r="C141" s="75">
        <v>10139699986</v>
      </c>
      <c r="D141" s="76" t="s">
        <v>196</v>
      </c>
      <c r="E141" s="101">
        <v>39517</v>
      </c>
      <c r="F141" s="77" t="s">
        <v>48</v>
      </c>
      <c r="G141" s="77" t="s">
        <v>37</v>
      </c>
      <c r="H141" s="95"/>
      <c r="I141" s="78"/>
      <c r="J141" s="77"/>
      <c r="K141" s="92"/>
      <c r="L141" s="91"/>
    </row>
    <row r="142" spans="1:12" s="4" customFormat="1" ht="17.25" customHeight="1" x14ac:dyDescent="0.25">
      <c r="A142" s="79" t="s">
        <v>61</v>
      </c>
      <c r="B142" s="75">
        <v>55</v>
      </c>
      <c r="C142" s="75">
        <v>10140222176</v>
      </c>
      <c r="D142" s="76" t="s">
        <v>197</v>
      </c>
      <c r="E142" s="101">
        <v>39605</v>
      </c>
      <c r="F142" s="77" t="s">
        <v>42</v>
      </c>
      <c r="G142" s="77" t="s">
        <v>125</v>
      </c>
      <c r="H142" s="95"/>
      <c r="I142" s="78"/>
      <c r="J142" s="77"/>
      <c r="K142" s="92"/>
      <c r="L142" s="91"/>
    </row>
    <row r="143" spans="1:12" s="4" customFormat="1" ht="17.25" customHeight="1" x14ac:dyDescent="0.25">
      <c r="A143" s="79" t="s">
        <v>61</v>
      </c>
      <c r="B143" s="75">
        <v>126</v>
      </c>
      <c r="C143" s="75">
        <v>10091275667</v>
      </c>
      <c r="D143" s="76" t="s">
        <v>100</v>
      </c>
      <c r="E143" s="101">
        <v>39330</v>
      </c>
      <c r="F143" s="77" t="s">
        <v>42</v>
      </c>
      <c r="G143" s="77" t="s">
        <v>143</v>
      </c>
      <c r="H143" s="95"/>
      <c r="I143" s="78"/>
      <c r="J143" s="77"/>
      <c r="K143" s="92"/>
      <c r="L143" s="91"/>
    </row>
    <row r="144" spans="1:12" s="4" customFormat="1" ht="17.25" customHeight="1" x14ac:dyDescent="0.25">
      <c r="A144" s="79" t="s">
        <v>61</v>
      </c>
      <c r="B144" s="75">
        <v>44</v>
      </c>
      <c r="C144" s="75">
        <v>10139998666</v>
      </c>
      <c r="D144" s="76" t="s">
        <v>198</v>
      </c>
      <c r="E144" s="101">
        <v>39743</v>
      </c>
      <c r="F144" s="77" t="s">
        <v>48</v>
      </c>
      <c r="G144" s="77" t="s">
        <v>37</v>
      </c>
      <c r="H144" s="95"/>
      <c r="I144" s="78"/>
      <c r="J144" s="77"/>
      <c r="K144" s="92"/>
      <c r="L144" s="91"/>
    </row>
    <row r="145" spans="1:12" s="4" customFormat="1" ht="17.25" customHeight="1" x14ac:dyDescent="0.25">
      <c r="A145" s="79" t="s">
        <v>61</v>
      </c>
      <c r="B145" s="75">
        <v>16</v>
      </c>
      <c r="C145" s="75">
        <v>10129851355</v>
      </c>
      <c r="D145" s="76" t="s">
        <v>199</v>
      </c>
      <c r="E145" s="101">
        <v>39843</v>
      </c>
      <c r="F145" s="77" t="s">
        <v>42</v>
      </c>
      <c r="G145" s="77" t="s">
        <v>115</v>
      </c>
      <c r="H145" s="95"/>
      <c r="I145" s="78"/>
      <c r="J145" s="77"/>
      <c r="K145" s="92"/>
      <c r="L145" s="91"/>
    </row>
    <row r="146" spans="1:12" s="4" customFormat="1" ht="17.25" customHeight="1" x14ac:dyDescent="0.25">
      <c r="A146" s="79" t="s">
        <v>61</v>
      </c>
      <c r="B146" s="75">
        <v>26</v>
      </c>
      <c r="C146" s="75">
        <v>10138337135</v>
      </c>
      <c r="D146" s="76" t="s">
        <v>200</v>
      </c>
      <c r="E146" s="101">
        <v>39506</v>
      </c>
      <c r="F146" s="77" t="s">
        <v>48</v>
      </c>
      <c r="G146" s="77" t="s">
        <v>57</v>
      </c>
      <c r="H146" s="95"/>
      <c r="I146" s="78"/>
      <c r="J146" s="77"/>
      <c r="K146" s="92"/>
      <c r="L146" s="91"/>
    </row>
    <row r="147" spans="1:12" s="4" customFormat="1" ht="17.25" customHeight="1" x14ac:dyDescent="0.25">
      <c r="A147" s="79" t="s">
        <v>62</v>
      </c>
      <c r="B147" s="75">
        <v>90</v>
      </c>
      <c r="C147" s="75">
        <v>10116160918</v>
      </c>
      <c r="D147" s="76" t="s">
        <v>201</v>
      </c>
      <c r="E147" s="101">
        <v>39643</v>
      </c>
      <c r="F147" s="77" t="s">
        <v>42</v>
      </c>
      <c r="G147" s="77" t="s">
        <v>112</v>
      </c>
      <c r="H147" s="95"/>
      <c r="I147" s="78"/>
      <c r="J147" s="77"/>
      <c r="K147" s="92"/>
      <c r="L147" s="91"/>
    </row>
    <row r="148" spans="1:12" s="4" customFormat="1" ht="17.25" customHeight="1" thickBot="1" x14ac:dyDescent="0.3">
      <c r="A148" s="80" t="s">
        <v>62</v>
      </c>
      <c r="B148" s="81">
        <v>91</v>
      </c>
      <c r="C148" s="81">
        <v>10141475288</v>
      </c>
      <c r="D148" s="82" t="s">
        <v>202</v>
      </c>
      <c r="E148" s="102">
        <v>39482</v>
      </c>
      <c r="F148" s="83" t="s">
        <v>42</v>
      </c>
      <c r="G148" s="83" t="s">
        <v>112</v>
      </c>
      <c r="H148" s="96"/>
      <c r="I148" s="88"/>
      <c r="J148" s="83"/>
      <c r="K148" s="93"/>
      <c r="L148" s="94"/>
    </row>
    <row r="149" spans="1:12" s="4" customFormat="1" ht="7.5" customHeight="1" thickTop="1" thickBot="1" x14ac:dyDescent="0.3">
      <c r="A149" s="62"/>
      <c r="B149" s="70"/>
      <c r="C149" s="71"/>
      <c r="D149" s="47"/>
      <c r="E149" s="47"/>
      <c r="F149" s="62"/>
      <c r="G149" s="47"/>
      <c r="H149" s="72"/>
      <c r="I149" s="72"/>
      <c r="J149" s="73"/>
      <c r="K149" s="73"/>
      <c r="L149" s="73"/>
    </row>
    <row r="150" spans="1:12" s="4" customFormat="1" ht="18" customHeight="1" thickTop="1" x14ac:dyDescent="0.25">
      <c r="A150" s="125" t="s">
        <v>4</v>
      </c>
      <c r="B150" s="126"/>
      <c r="C150" s="126"/>
      <c r="D150" s="126"/>
      <c r="E150" s="60"/>
      <c r="F150" s="60"/>
      <c r="G150" s="126" t="s">
        <v>5</v>
      </c>
      <c r="H150" s="126"/>
      <c r="I150" s="126"/>
      <c r="J150" s="126"/>
      <c r="K150" s="126"/>
      <c r="L150" s="127"/>
    </row>
    <row r="151" spans="1:12" s="4" customFormat="1" ht="12" customHeight="1" x14ac:dyDescent="0.25">
      <c r="A151" s="32" t="s">
        <v>203</v>
      </c>
      <c r="B151" s="33"/>
      <c r="C151" s="37"/>
      <c r="D151" s="34"/>
      <c r="E151" s="48"/>
      <c r="F151" s="49"/>
      <c r="G151" s="63" t="s">
        <v>33</v>
      </c>
      <c r="H151" s="64">
        <v>17</v>
      </c>
      <c r="I151" s="65"/>
      <c r="K151" s="66" t="s">
        <v>31</v>
      </c>
      <c r="L151" s="67">
        <f>COUNTIF(F23:F148,"ЗМС")</f>
        <v>0</v>
      </c>
    </row>
    <row r="152" spans="1:12" s="4" customFormat="1" ht="12" customHeight="1" x14ac:dyDescent="0.25">
      <c r="A152" s="32" t="s">
        <v>204</v>
      </c>
      <c r="B152" s="8"/>
      <c r="C152" s="38"/>
      <c r="D152" s="26"/>
      <c r="E152" s="50"/>
      <c r="F152" s="51"/>
      <c r="G152" s="63" t="s">
        <v>26</v>
      </c>
      <c r="H152" s="64">
        <f>H153+H157</f>
        <v>126</v>
      </c>
      <c r="I152" s="65"/>
      <c r="K152" s="66" t="s">
        <v>20</v>
      </c>
      <c r="L152" s="67">
        <f>COUNTIF(F23:F148,"МСМК")</f>
        <v>0</v>
      </c>
    </row>
    <row r="153" spans="1:12" s="4" customFormat="1" ht="12" customHeight="1" x14ac:dyDescent="0.25">
      <c r="A153" s="32" t="s">
        <v>205</v>
      </c>
      <c r="B153" s="8"/>
      <c r="C153" s="39"/>
      <c r="D153" s="26"/>
      <c r="E153" s="50"/>
      <c r="F153" s="51"/>
      <c r="G153" s="63" t="s">
        <v>27</v>
      </c>
      <c r="H153" s="64">
        <f>H154+H155+H156</f>
        <v>124</v>
      </c>
      <c r="I153" s="65"/>
      <c r="K153" s="66" t="s">
        <v>23</v>
      </c>
      <c r="L153" s="67">
        <f>COUNTIF(F23:F148,"МС")</f>
        <v>0</v>
      </c>
    </row>
    <row r="154" spans="1:12" s="4" customFormat="1" ht="12" customHeight="1" x14ac:dyDescent="0.25">
      <c r="A154" s="32" t="s">
        <v>206</v>
      </c>
      <c r="B154" s="8"/>
      <c r="C154" s="39"/>
      <c r="D154" s="26"/>
      <c r="E154" s="50"/>
      <c r="F154" s="51"/>
      <c r="G154" s="63" t="s">
        <v>28</v>
      </c>
      <c r="H154" s="64">
        <f>COUNT(A23:A148)</f>
        <v>79</v>
      </c>
      <c r="I154" s="65"/>
      <c r="K154" s="66" t="s">
        <v>32</v>
      </c>
      <c r="L154" s="67">
        <f>COUNTIF(F23:F148,"КМС")</f>
        <v>35</v>
      </c>
    </row>
    <row r="155" spans="1:12" s="4" customFormat="1" ht="12" customHeight="1" x14ac:dyDescent="0.25">
      <c r="A155" s="32"/>
      <c r="B155" s="8"/>
      <c r="C155" s="39"/>
      <c r="D155" s="26"/>
      <c r="E155" s="50"/>
      <c r="F155" s="51"/>
      <c r="G155" s="63" t="s">
        <v>29</v>
      </c>
      <c r="H155" s="64">
        <f>COUNTIF(A23:A148,"НФ")</f>
        <v>45</v>
      </c>
      <c r="I155" s="65"/>
      <c r="K155" s="66" t="s">
        <v>42</v>
      </c>
      <c r="L155" s="67">
        <f>COUNTIF(F23:F148,"1 СР")</f>
        <v>37</v>
      </c>
    </row>
    <row r="156" spans="1:12" s="4" customFormat="1" ht="12" customHeight="1" x14ac:dyDescent="0.25">
      <c r="A156" s="32"/>
      <c r="B156" s="8"/>
      <c r="C156" s="8"/>
      <c r="D156" s="26"/>
      <c r="E156" s="50"/>
      <c r="F156" s="51"/>
      <c r="G156" s="63" t="s">
        <v>34</v>
      </c>
      <c r="H156" s="64">
        <f>COUNTIF(A23:A148,"ДСКВ")</f>
        <v>0</v>
      </c>
      <c r="I156" s="65"/>
      <c r="K156" s="45" t="s">
        <v>48</v>
      </c>
      <c r="L156" s="58">
        <f>COUNTIF(F23:F148,"2 СР")</f>
        <v>54</v>
      </c>
    </row>
    <row r="157" spans="1:12" s="4" customFormat="1" ht="12" customHeight="1" x14ac:dyDescent="0.25">
      <c r="A157" s="32"/>
      <c r="B157" s="8"/>
      <c r="C157" s="8"/>
      <c r="D157" s="26"/>
      <c r="E157" s="52"/>
      <c r="F157" s="53"/>
      <c r="G157" s="63" t="s">
        <v>30</v>
      </c>
      <c r="H157" s="64">
        <f>COUNTIF(A23:A148,"НС")</f>
        <v>2</v>
      </c>
      <c r="I157" s="68"/>
      <c r="J157" s="69"/>
      <c r="K157" s="45" t="s">
        <v>49</v>
      </c>
      <c r="L157" s="61">
        <f>COUNTIF(F23:F148,"3 СР")</f>
        <v>0</v>
      </c>
    </row>
    <row r="158" spans="1:12" s="4" customFormat="1" ht="6.75" customHeight="1" x14ac:dyDescent="0.25">
      <c r="A158" s="17"/>
      <c r="B158" s="87"/>
      <c r="C158" s="87"/>
      <c r="D158" s="1"/>
      <c r="E158" s="1"/>
      <c r="F158" s="1"/>
      <c r="G158" s="1"/>
      <c r="H158" s="1"/>
      <c r="I158" s="1"/>
      <c r="J158" s="46"/>
      <c r="K158" s="1"/>
      <c r="L158" s="18"/>
    </row>
    <row r="159" spans="1:12" s="4" customFormat="1" ht="15.75" customHeight="1" x14ac:dyDescent="0.25">
      <c r="A159" s="122" t="s">
        <v>106</v>
      </c>
      <c r="B159" s="123"/>
      <c r="C159" s="123"/>
      <c r="D159" s="123"/>
      <c r="E159" s="123" t="s">
        <v>11</v>
      </c>
      <c r="F159" s="123"/>
      <c r="G159" s="123"/>
      <c r="H159" s="123"/>
      <c r="I159" s="123" t="s">
        <v>3</v>
      </c>
      <c r="J159" s="123"/>
      <c r="K159" s="123"/>
      <c r="L159" s="124"/>
    </row>
    <row r="160" spans="1:12" s="4" customFormat="1" ht="9.75" customHeight="1" x14ac:dyDescent="0.25">
      <c r="A160" s="105"/>
      <c r="B160" s="106"/>
      <c r="C160" s="106"/>
      <c r="D160" s="106"/>
      <c r="E160" s="106"/>
      <c r="F160" s="107"/>
      <c r="G160" s="107"/>
      <c r="H160" s="107"/>
      <c r="I160" s="107"/>
      <c r="J160" s="107"/>
      <c r="K160" s="107"/>
      <c r="L160" s="108"/>
    </row>
    <row r="161" spans="1:12" s="4" customFormat="1" ht="9.75" customHeight="1" x14ac:dyDescent="0.25">
      <c r="A161" s="84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6"/>
    </row>
    <row r="162" spans="1:12" s="4" customFormat="1" ht="9.75" customHeight="1" x14ac:dyDescent="0.25">
      <c r="A162" s="84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6"/>
    </row>
    <row r="163" spans="1:12" s="4" customFormat="1" ht="9.75" customHeight="1" x14ac:dyDescent="0.25">
      <c r="A163" s="105"/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9"/>
    </row>
    <row r="164" spans="1:12" s="4" customFormat="1" ht="9.75" customHeight="1" x14ac:dyDescent="0.25">
      <c r="A164" s="105"/>
      <c r="B164" s="106"/>
      <c r="C164" s="106"/>
      <c r="D164" s="106"/>
      <c r="E164" s="106"/>
      <c r="F164" s="110"/>
      <c r="G164" s="110"/>
      <c r="H164" s="110"/>
      <c r="I164" s="110"/>
      <c r="J164" s="110"/>
      <c r="K164" s="110"/>
      <c r="L164" s="111"/>
    </row>
    <row r="165" spans="1:12" s="4" customFormat="1" ht="15.75" customHeight="1" thickBot="1" x14ac:dyDescent="0.3">
      <c r="A165" s="112" t="str">
        <f>G19</f>
        <v>Солукова Н.В. (ВК, Краснодарский край)</v>
      </c>
      <c r="B165" s="103"/>
      <c r="C165" s="103"/>
      <c r="D165" s="103"/>
      <c r="E165" s="103" t="str">
        <f>G17</f>
        <v>Афанасьева Е.А. (ВК, Свердловская обл.)</v>
      </c>
      <c r="F165" s="103"/>
      <c r="G165" s="103"/>
      <c r="H165" s="103"/>
      <c r="I165" s="103" t="str">
        <f>G18</f>
        <v>Юдина Л.Н. (ВК, Забайкальский край)</v>
      </c>
      <c r="J165" s="103"/>
      <c r="K165" s="103"/>
      <c r="L165" s="104"/>
    </row>
    <row r="166" spans="1:12" s="4" customFormat="1" ht="14.25" customHeight="1" thickTop="1" x14ac:dyDescent="0.25">
      <c r="A166" s="1"/>
      <c r="B166" s="14"/>
      <c r="C166" s="14"/>
      <c r="D166" s="1"/>
      <c r="E166" s="1"/>
      <c r="F166" s="1"/>
      <c r="G166" s="1"/>
      <c r="H166" s="1"/>
      <c r="I166" s="1"/>
      <c r="J166" s="46"/>
      <c r="K166" s="1"/>
      <c r="L166" s="1"/>
    </row>
    <row r="167" spans="1:12" s="4" customFormat="1" ht="26.25" customHeight="1" x14ac:dyDescent="0.25">
      <c r="A167" s="1"/>
      <c r="B167" s="14"/>
      <c r="C167" s="14"/>
      <c r="D167" s="1"/>
      <c r="E167" s="1"/>
      <c r="F167" s="1"/>
      <c r="G167" s="1"/>
      <c r="H167" s="1"/>
      <c r="I167" s="1"/>
      <c r="J167" s="46"/>
      <c r="K167" s="1"/>
      <c r="L167" s="1"/>
    </row>
    <row r="168" spans="1:12" s="4" customFormat="1" ht="26.25" customHeight="1" x14ac:dyDescent="0.25">
      <c r="A168" s="1"/>
      <c r="B168" s="14"/>
      <c r="C168" s="14"/>
      <c r="D168" s="1"/>
      <c r="E168" s="1"/>
      <c r="F168" s="1"/>
      <c r="G168" s="1"/>
      <c r="H168" s="1"/>
      <c r="I168" s="1"/>
      <c r="J168" s="46"/>
      <c r="K168" s="1"/>
      <c r="L168" s="1"/>
    </row>
    <row r="169" spans="1:12" s="4" customFormat="1" ht="26.25" customHeight="1" x14ac:dyDescent="0.25">
      <c r="A169" s="1"/>
      <c r="B169" s="14"/>
      <c r="C169" s="14"/>
      <c r="D169" s="1"/>
      <c r="E169" s="1"/>
      <c r="F169" s="1"/>
      <c r="G169" s="1"/>
      <c r="H169" s="1"/>
      <c r="I169" s="1"/>
      <c r="J169" s="46"/>
      <c r="K169" s="1"/>
      <c r="L169" s="1"/>
    </row>
    <row r="170" spans="1:12" s="4" customFormat="1" ht="26.25" customHeight="1" x14ac:dyDescent="0.25">
      <c r="A170" s="1"/>
      <c r="B170" s="14"/>
      <c r="C170" s="14"/>
      <c r="D170" s="1"/>
      <c r="E170" s="1"/>
      <c r="F170" s="1"/>
      <c r="G170" s="1"/>
      <c r="H170" s="1"/>
      <c r="I170" s="1"/>
      <c r="J170" s="46"/>
      <c r="K170" s="1"/>
      <c r="L170" s="1"/>
    </row>
    <row r="171" spans="1:12" s="4" customFormat="1" ht="26.25" customHeight="1" x14ac:dyDescent="0.25">
      <c r="A171" s="1"/>
      <c r="B171" s="14"/>
      <c r="C171" s="14"/>
      <c r="D171" s="1"/>
      <c r="E171" s="1"/>
      <c r="F171" s="1"/>
      <c r="G171" s="1"/>
      <c r="H171" s="1"/>
      <c r="I171" s="1"/>
      <c r="J171" s="46"/>
      <c r="K171" s="1"/>
      <c r="L171" s="1"/>
    </row>
    <row r="172" spans="1:12" s="4" customFormat="1" ht="26.25" customHeight="1" x14ac:dyDescent="0.25">
      <c r="A172" s="1"/>
      <c r="B172" s="14"/>
      <c r="C172" s="14"/>
      <c r="D172" s="1"/>
      <c r="E172" s="1"/>
      <c r="F172" s="1"/>
      <c r="G172" s="1"/>
      <c r="H172" s="1"/>
      <c r="I172" s="1"/>
      <c r="J172" s="46"/>
      <c r="K172" s="1"/>
      <c r="L172" s="1"/>
    </row>
    <row r="173" spans="1:12" ht="26.25" customHeight="1" x14ac:dyDescent="0.25"/>
    <row r="174" spans="1:12" ht="26.25" customHeight="1" x14ac:dyDescent="0.25"/>
    <row r="175" spans="1:12" ht="9" customHeight="1" x14ac:dyDescent="0.25"/>
    <row r="185" ht="9.75" customHeight="1" x14ac:dyDescent="0.25"/>
  </sheetData>
  <mergeCells count="40">
    <mergeCell ref="A6:L6"/>
    <mergeCell ref="A7:L7"/>
    <mergeCell ref="A9:L9"/>
    <mergeCell ref="A8:L8"/>
    <mergeCell ref="A12:L12"/>
    <mergeCell ref="A10:L10"/>
    <mergeCell ref="A11:L11"/>
    <mergeCell ref="A1:L1"/>
    <mergeCell ref="A2:L2"/>
    <mergeCell ref="A3:L3"/>
    <mergeCell ref="A4:L4"/>
    <mergeCell ref="A5:L5"/>
    <mergeCell ref="A159:D159"/>
    <mergeCell ref="E159:H159"/>
    <mergeCell ref="I159:L159"/>
    <mergeCell ref="F21:F22"/>
    <mergeCell ref="G21:G22"/>
    <mergeCell ref="H21:H22"/>
    <mergeCell ref="A150:D150"/>
    <mergeCell ref="G150:L150"/>
    <mergeCell ref="L21:L22"/>
    <mergeCell ref="A21:A22"/>
    <mergeCell ref="B21:B22"/>
    <mergeCell ref="C21:C22"/>
    <mergeCell ref="A15:G15"/>
    <mergeCell ref="K21:K22"/>
    <mergeCell ref="I21:I22"/>
    <mergeCell ref="J21:J22"/>
    <mergeCell ref="D21:D22"/>
    <mergeCell ref="E21:E22"/>
    <mergeCell ref="H15:L15"/>
    <mergeCell ref="I165:L165"/>
    <mergeCell ref="A160:E160"/>
    <mergeCell ref="F160:L160"/>
    <mergeCell ref="A163:E163"/>
    <mergeCell ref="F163:L163"/>
    <mergeCell ref="A164:E164"/>
    <mergeCell ref="F164:L164"/>
    <mergeCell ref="A165:D165"/>
    <mergeCell ref="E165:H165"/>
  </mergeCells>
  <conditionalFormatting sqref="B151:B1048576 B1 B6:B7 B9:B11 B13:B14 B16:B22">
    <cfRule type="duplicateValues" dxfId="9" priority="5"/>
  </conditionalFormatting>
  <conditionalFormatting sqref="B2">
    <cfRule type="duplicateValues" dxfId="8" priority="4"/>
  </conditionalFormatting>
  <conditionalFormatting sqref="B3">
    <cfRule type="duplicateValues" dxfId="7" priority="3"/>
  </conditionalFormatting>
  <conditionalFormatting sqref="B4">
    <cfRule type="duplicateValues" dxfId="6" priority="2"/>
  </conditionalFormatting>
  <conditionalFormatting sqref="G151:G157">
    <cfRule type="duplicateValues" dxfId="5" priority="1"/>
  </conditionalFormatting>
  <printOptions horizontalCentered="1"/>
  <pageMargins left="0.196850393700787" right="0.196850393700787" top="0.90551181102362199" bottom="0.86614173228346503" header="0.15748031496063" footer="0.118110236220472"/>
  <pageSetup paperSize="256" scale="64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BACD4-C92F-4D67-AB8D-450E1D43D7E2}">
  <sheetPr>
    <tabColor theme="3" tint="-0.249977111117893"/>
    <pageSetUpPr fitToPage="1"/>
  </sheetPr>
  <dimension ref="A1:Q185"/>
  <sheetViews>
    <sheetView view="pageBreakPreview" topLeftCell="A7" zoomScale="78" zoomScaleNormal="100" zoomScaleSheetLayoutView="78" workbookViewId="0">
      <selection activeCell="K33" sqref="K33"/>
    </sheetView>
  </sheetViews>
  <sheetFormatPr defaultColWidth="9.109375" defaultRowHeight="13.8" x14ac:dyDescent="0.25"/>
  <cols>
    <col min="1" max="1" width="7" style="1" customWidth="1"/>
    <col min="2" max="2" width="7" style="87" customWidth="1"/>
    <col min="3" max="3" width="13.33203125" style="87" customWidth="1"/>
    <col min="4" max="4" width="21.88671875" style="1" customWidth="1"/>
    <col min="5" max="5" width="11.6640625" style="1" customWidth="1"/>
    <col min="6" max="6" width="7.6640625" style="1" customWidth="1"/>
    <col min="7" max="7" width="22.44140625" style="1" customWidth="1"/>
    <col min="8" max="9" width="11.44140625" style="1" customWidth="1"/>
    <col min="10" max="10" width="13.44140625" style="46" customWidth="1"/>
    <col min="11" max="11" width="13.33203125" style="1" customWidth="1"/>
    <col min="12" max="12" width="18.6640625" style="1" customWidth="1"/>
    <col min="13" max="16384" width="9.109375" style="1"/>
  </cols>
  <sheetData>
    <row r="1" spans="1:17" ht="21" customHeight="1" x14ac:dyDescent="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7" ht="21" customHeight="1" x14ac:dyDescent="0.25">
      <c r="A2" s="132" t="s">
        <v>51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7" ht="21" customHeight="1" x14ac:dyDescent="0.25">
      <c r="A3" s="132" t="s">
        <v>10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7" ht="21" customHeight="1" x14ac:dyDescent="0.25">
      <c r="A4" s="132" t="s">
        <v>52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7" ht="6" customHeight="1" x14ac:dyDescent="0.3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O5" s="25"/>
    </row>
    <row r="6" spans="1:17" s="2" customFormat="1" ht="23.25" customHeight="1" x14ac:dyDescent="0.3">
      <c r="A6" s="133" t="s">
        <v>45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Q6" s="25"/>
    </row>
    <row r="7" spans="1:17" s="2" customFormat="1" ht="18" customHeight="1" x14ac:dyDescent="0.25">
      <c r="A7" s="134" t="s">
        <v>16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1:17" s="2" customFormat="1" ht="4.5" customHeight="1" thickBot="1" x14ac:dyDescent="0.3">
      <c r="A8" s="138" t="s">
        <v>43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17" ht="19.5" customHeight="1" thickTop="1" x14ac:dyDescent="0.25">
      <c r="A9" s="135" t="s">
        <v>21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7"/>
    </row>
    <row r="10" spans="1:17" ht="18" customHeight="1" x14ac:dyDescent="0.25">
      <c r="A10" s="142" t="s">
        <v>210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4"/>
    </row>
    <row r="11" spans="1:17" ht="19.5" customHeight="1" x14ac:dyDescent="0.25">
      <c r="A11" s="142" t="s">
        <v>50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4"/>
    </row>
    <row r="12" spans="1:17" ht="5.25" customHeight="1" x14ac:dyDescent="0.25">
      <c r="A12" s="139" t="s">
        <v>43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1"/>
    </row>
    <row r="13" spans="1:17" ht="15.6" x14ac:dyDescent="0.3">
      <c r="A13" s="40" t="s">
        <v>53</v>
      </c>
      <c r="B13" s="22"/>
      <c r="C13" s="22"/>
      <c r="D13" s="55"/>
      <c r="E13" s="5"/>
      <c r="F13" s="5"/>
      <c r="G13" s="59" t="s">
        <v>212</v>
      </c>
      <c r="H13" s="5"/>
      <c r="I13" s="5"/>
      <c r="J13" s="41"/>
      <c r="K13" s="29"/>
      <c r="L13" s="30" t="s">
        <v>214</v>
      </c>
    </row>
    <row r="14" spans="1:17" ht="15.6" x14ac:dyDescent="0.3">
      <c r="A14" s="19" t="s">
        <v>211</v>
      </c>
      <c r="B14" s="13"/>
      <c r="C14" s="13"/>
      <c r="D14" s="57"/>
      <c r="E14" s="6"/>
      <c r="F14" s="6"/>
      <c r="G14" s="100" t="s">
        <v>213</v>
      </c>
      <c r="H14" s="6"/>
      <c r="I14" s="6"/>
      <c r="J14" s="42"/>
      <c r="K14" s="31"/>
      <c r="L14" s="56" t="s">
        <v>110</v>
      </c>
    </row>
    <row r="15" spans="1:17" ht="14.4" x14ac:dyDescent="0.25">
      <c r="A15" s="113" t="s">
        <v>9</v>
      </c>
      <c r="B15" s="114"/>
      <c r="C15" s="114"/>
      <c r="D15" s="114"/>
      <c r="E15" s="114"/>
      <c r="F15" s="114"/>
      <c r="G15" s="115"/>
      <c r="H15" s="145" t="s">
        <v>1</v>
      </c>
      <c r="I15" s="114"/>
      <c r="J15" s="114"/>
      <c r="K15" s="114"/>
      <c r="L15" s="146"/>
    </row>
    <row r="16" spans="1:17" ht="14.4" x14ac:dyDescent="0.25">
      <c r="A16" s="20" t="s">
        <v>17</v>
      </c>
      <c r="B16" s="15"/>
      <c r="C16" s="15"/>
      <c r="D16" s="10"/>
      <c r="E16" s="11"/>
      <c r="F16" s="10"/>
      <c r="G16" s="12" t="s">
        <v>43</v>
      </c>
      <c r="H16" s="36" t="s">
        <v>65</v>
      </c>
      <c r="I16" s="7"/>
      <c r="J16" s="43"/>
      <c r="K16" s="7"/>
      <c r="L16" s="21"/>
    </row>
    <row r="17" spans="1:12" ht="14.4" x14ac:dyDescent="0.25">
      <c r="A17" s="20" t="s">
        <v>18</v>
      </c>
      <c r="B17" s="15"/>
      <c r="C17" s="15"/>
      <c r="D17" s="9"/>
      <c r="E17" s="11"/>
      <c r="F17" s="10"/>
      <c r="G17" s="12" t="s">
        <v>207</v>
      </c>
      <c r="H17" s="36" t="s">
        <v>40</v>
      </c>
      <c r="I17" s="7"/>
      <c r="J17" s="43"/>
      <c r="K17" s="7"/>
      <c r="L17" s="35"/>
    </row>
    <row r="18" spans="1:12" ht="14.4" x14ac:dyDescent="0.25">
      <c r="A18" s="20" t="s">
        <v>19</v>
      </c>
      <c r="B18" s="15"/>
      <c r="C18" s="15"/>
      <c r="D18" s="9"/>
      <c r="E18" s="11"/>
      <c r="F18" s="10"/>
      <c r="G18" s="12" t="s">
        <v>208</v>
      </c>
      <c r="H18" s="36" t="s">
        <v>41</v>
      </c>
      <c r="I18" s="7"/>
      <c r="J18" s="43"/>
      <c r="K18" s="7"/>
      <c r="L18" s="35"/>
    </row>
    <row r="19" spans="1:12" ht="16.2" thickBot="1" x14ac:dyDescent="0.3">
      <c r="A19" s="20" t="s">
        <v>15</v>
      </c>
      <c r="B19" s="16"/>
      <c r="C19" s="16"/>
      <c r="D19" s="8"/>
      <c r="E19" s="8"/>
      <c r="F19" s="8"/>
      <c r="G19" s="12" t="s">
        <v>209</v>
      </c>
      <c r="H19" s="36" t="s">
        <v>39</v>
      </c>
      <c r="I19" s="7"/>
      <c r="J19" s="43"/>
      <c r="K19" s="54">
        <v>65</v>
      </c>
      <c r="L19" s="21" t="s">
        <v>111</v>
      </c>
    </row>
    <row r="20" spans="1:12" ht="5.25" customHeight="1" thickTop="1" thickBot="1" x14ac:dyDescent="0.3">
      <c r="A20" s="27"/>
      <c r="B20" s="24"/>
      <c r="C20" s="24"/>
      <c r="D20" s="23"/>
      <c r="E20" s="23"/>
      <c r="F20" s="23"/>
      <c r="G20" s="23"/>
      <c r="H20" s="23"/>
      <c r="I20" s="23"/>
      <c r="J20" s="44"/>
      <c r="K20" s="23"/>
      <c r="L20" s="28"/>
    </row>
    <row r="21" spans="1:12" s="3" customFormat="1" ht="21" customHeight="1" thickTop="1" x14ac:dyDescent="0.25">
      <c r="A21" s="130" t="s">
        <v>6</v>
      </c>
      <c r="B21" s="118" t="s">
        <v>12</v>
      </c>
      <c r="C21" s="118" t="s">
        <v>36</v>
      </c>
      <c r="D21" s="118" t="s">
        <v>2</v>
      </c>
      <c r="E21" s="118" t="s">
        <v>35</v>
      </c>
      <c r="F21" s="118" t="s">
        <v>8</v>
      </c>
      <c r="G21" s="118" t="s">
        <v>13</v>
      </c>
      <c r="H21" s="118" t="s">
        <v>7</v>
      </c>
      <c r="I21" s="118" t="s">
        <v>25</v>
      </c>
      <c r="J21" s="120" t="s">
        <v>22</v>
      </c>
      <c r="K21" s="116" t="s">
        <v>24</v>
      </c>
      <c r="L21" s="128" t="s">
        <v>14</v>
      </c>
    </row>
    <row r="22" spans="1:12" s="3" customFormat="1" ht="13.5" customHeight="1" x14ac:dyDescent="0.25">
      <c r="A22" s="131"/>
      <c r="B22" s="119"/>
      <c r="C22" s="119"/>
      <c r="D22" s="119"/>
      <c r="E22" s="119"/>
      <c r="F22" s="119"/>
      <c r="G22" s="119"/>
      <c r="H22" s="119"/>
      <c r="I22" s="119"/>
      <c r="J22" s="121"/>
      <c r="K22" s="117"/>
      <c r="L22" s="129"/>
    </row>
    <row r="23" spans="1:12" s="4" customFormat="1" ht="17.25" customHeight="1" x14ac:dyDescent="0.25">
      <c r="A23" s="74">
        <v>1</v>
      </c>
      <c r="B23" s="75">
        <v>72</v>
      </c>
      <c r="C23" s="75">
        <v>10120261186</v>
      </c>
      <c r="D23" s="76" t="s">
        <v>68</v>
      </c>
      <c r="E23" s="101">
        <v>39274</v>
      </c>
      <c r="F23" s="77" t="s">
        <v>32</v>
      </c>
      <c r="G23" s="77" t="s">
        <v>112</v>
      </c>
      <c r="H23" s="78">
        <v>7.5475E-2</v>
      </c>
      <c r="I23" s="78"/>
      <c r="J23" s="89">
        <f>IFERROR($K$19*3600/(HOUR(H23)*3600+MINUTE(H23)*60+SECOND(H23)),"")</f>
        <v>35.884066860910906</v>
      </c>
      <c r="K23" s="90" t="s">
        <v>66</v>
      </c>
      <c r="L23" s="91"/>
    </row>
    <row r="24" spans="1:12" s="4" customFormat="1" ht="17.25" customHeight="1" x14ac:dyDescent="0.25">
      <c r="A24" s="74">
        <v>2</v>
      </c>
      <c r="B24" s="75">
        <v>76</v>
      </c>
      <c r="C24" s="75">
        <v>10137271653</v>
      </c>
      <c r="D24" s="76" t="s">
        <v>74</v>
      </c>
      <c r="E24" s="101">
        <v>39469</v>
      </c>
      <c r="F24" s="77" t="s">
        <v>42</v>
      </c>
      <c r="G24" s="77" t="s">
        <v>112</v>
      </c>
      <c r="H24" s="78">
        <v>7.5752E-2</v>
      </c>
      <c r="I24" s="78">
        <f>H24-$H$23</f>
        <v>2.7699999999999947E-4</v>
      </c>
      <c r="J24" s="89">
        <f t="shared" ref="J24:J87" si="0">IFERROR($K$19*3600/(HOUR(H24)*3600+MINUTE(H24)*60+SECOND(H24)),"")</f>
        <v>35.752482811306344</v>
      </c>
      <c r="K24" s="90" t="s">
        <v>66</v>
      </c>
      <c r="L24" s="91"/>
    </row>
    <row r="25" spans="1:12" s="4" customFormat="1" ht="17.25" customHeight="1" x14ac:dyDescent="0.25">
      <c r="A25" s="74">
        <v>3</v>
      </c>
      <c r="B25" s="75">
        <v>70</v>
      </c>
      <c r="C25" s="75">
        <v>10111626757</v>
      </c>
      <c r="D25" s="76" t="s">
        <v>56</v>
      </c>
      <c r="E25" s="101">
        <v>39219</v>
      </c>
      <c r="F25" s="77" t="s">
        <v>32</v>
      </c>
      <c r="G25" s="77" t="s">
        <v>112</v>
      </c>
      <c r="H25" s="78">
        <v>7.5763999999999998E-2</v>
      </c>
      <c r="I25" s="78">
        <f t="shared" ref="I25:I88" si="1">H25-$H$23</f>
        <v>2.8899999999999759E-4</v>
      </c>
      <c r="J25" s="89">
        <f t="shared" si="0"/>
        <v>35.747021081576534</v>
      </c>
      <c r="K25" s="90" t="s">
        <v>66</v>
      </c>
      <c r="L25" s="91"/>
    </row>
    <row r="26" spans="1:12" s="4" customFormat="1" ht="17.25" customHeight="1" x14ac:dyDescent="0.25">
      <c r="A26" s="74">
        <v>4</v>
      </c>
      <c r="B26" s="75">
        <v>73</v>
      </c>
      <c r="C26" s="75">
        <v>10105978645</v>
      </c>
      <c r="D26" s="76" t="s">
        <v>76</v>
      </c>
      <c r="E26" s="101">
        <v>39215</v>
      </c>
      <c r="F26" s="77" t="s">
        <v>32</v>
      </c>
      <c r="G26" s="77" t="s">
        <v>112</v>
      </c>
      <c r="H26" s="78">
        <v>7.5822000000000001E-2</v>
      </c>
      <c r="I26" s="78">
        <f t="shared" si="1"/>
        <v>3.4700000000000009E-4</v>
      </c>
      <c r="J26" s="89">
        <f t="shared" si="0"/>
        <v>35.719737444664936</v>
      </c>
      <c r="K26" s="90" t="s">
        <v>66</v>
      </c>
      <c r="L26" s="91"/>
    </row>
    <row r="27" spans="1:12" s="4" customFormat="1" ht="17.25" customHeight="1" x14ac:dyDescent="0.25">
      <c r="A27" s="74">
        <v>5</v>
      </c>
      <c r="B27" s="75">
        <v>80</v>
      </c>
      <c r="C27" s="75">
        <v>10083324098</v>
      </c>
      <c r="D27" s="76" t="s">
        <v>114</v>
      </c>
      <c r="E27" s="101">
        <v>39854</v>
      </c>
      <c r="F27" s="77" t="s">
        <v>48</v>
      </c>
      <c r="G27" s="77" t="s">
        <v>112</v>
      </c>
      <c r="H27" s="78">
        <v>7.5822000000000001E-2</v>
      </c>
      <c r="I27" s="78">
        <f t="shared" si="1"/>
        <v>3.4700000000000009E-4</v>
      </c>
      <c r="J27" s="89">
        <f t="shared" si="0"/>
        <v>35.719737444664936</v>
      </c>
      <c r="K27" s="90" t="s">
        <v>66</v>
      </c>
      <c r="L27" s="91"/>
    </row>
    <row r="28" spans="1:12" s="4" customFormat="1" ht="17.25" customHeight="1" x14ac:dyDescent="0.25">
      <c r="A28" s="74">
        <v>6</v>
      </c>
      <c r="B28" s="75">
        <v>78</v>
      </c>
      <c r="C28" s="75">
        <v>10137307322</v>
      </c>
      <c r="D28" s="76" t="s">
        <v>117</v>
      </c>
      <c r="E28" s="101">
        <v>39527</v>
      </c>
      <c r="F28" s="77" t="s">
        <v>48</v>
      </c>
      <c r="G28" s="77" t="s">
        <v>112</v>
      </c>
      <c r="H28" s="78">
        <v>7.5822000000000001E-2</v>
      </c>
      <c r="I28" s="78">
        <f t="shared" si="1"/>
        <v>3.4700000000000009E-4</v>
      </c>
      <c r="J28" s="89">
        <f t="shared" si="0"/>
        <v>35.719737444664936</v>
      </c>
      <c r="K28" s="90" t="s">
        <v>66</v>
      </c>
      <c r="L28" s="91"/>
    </row>
    <row r="29" spans="1:12" s="4" customFormat="1" ht="17.25" customHeight="1" x14ac:dyDescent="0.25">
      <c r="A29" s="74">
        <v>7</v>
      </c>
      <c r="B29" s="75">
        <v>79</v>
      </c>
      <c r="C29" s="75">
        <v>10137272259</v>
      </c>
      <c r="D29" s="76" t="s">
        <v>71</v>
      </c>
      <c r="E29" s="101">
        <v>39525</v>
      </c>
      <c r="F29" s="77" t="s">
        <v>48</v>
      </c>
      <c r="G29" s="77" t="s">
        <v>112</v>
      </c>
      <c r="H29" s="78">
        <v>7.5822000000000001E-2</v>
      </c>
      <c r="I29" s="78">
        <f t="shared" si="1"/>
        <v>3.4700000000000009E-4</v>
      </c>
      <c r="J29" s="89">
        <f t="shared" si="0"/>
        <v>35.719737444664936</v>
      </c>
      <c r="K29" s="90" t="s">
        <v>66</v>
      </c>
      <c r="L29" s="91"/>
    </row>
    <row r="30" spans="1:12" s="4" customFormat="1" ht="17.25" customHeight="1" x14ac:dyDescent="0.25">
      <c r="A30" s="74">
        <v>8</v>
      </c>
      <c r="B30" s="75">
        <v>71</v>
      </c>
      <c r="C30" s="75">
        <v>10091544742</v>
      </c>
      <c r="D30" s="76" t="s">
        <v>54</v>
      </c>
      <c r="E30" s="101">
        <v>39346</v>
      </c>
      <c r="F30" s="77" t="s">
        <v>32</v>
      </c>
      <c r="G30" s="77" t="s">
        <v>112</v>
      </c>
      <c r="H30" s="78">
        <v>7.5868000000000005E-2</v>
      </c>
      <c r="I30" s="78">
        <f t="shared" si="1"/>
        <v>3.9300000000000446E-4</v>
      </c>
      <c r="J30" s="89">
        <f t="shared" si="0"/>
        <v>35.697940503432491</v>
      </c>
      <c r="K30" s="92"/>
      <c r="L30" s="91"/>
    </row>
    <row r="31" spans="1:12" s="4" customFormat="1" ht="17.25" customHeight="1" x14ac:dyDescent="0.25">
      <c r="A31" s="74">
        <v>9</v>
      </c>
      <c r="B31" s="75">
        <v>74</v>
      </c>
      <c r="C31" s="75">
        <v>10125311957</v>
      </c>
      <c r="D31" s="76" t="s">
        <v>69</v>
      </c>
      <c r="E31" s="101">
        <v>39525</v>
      </c>
      <c r="F31" s="77" t="s">
        <v>42</v>
      </c>
      <c r="G31" s="77" t="s">
        <v>112</v>
      </c>
      <c r="H31" s="78">
        <v>7.5868000000000005E-2</v>
      </c>
      <c r="I31" s="78">
        <f t="shared" si="1"/>
        <v>3.9300000000000446E-4</v>
      </c>
      <c r="J31" s="89">
        <f t="shared" si="0"/>
        <v>35.697940503432491</v>
      </c>
      <c r="K31" s="92"/>
      <c r="L31" s="91"/>
    </row>
    <row r="32" spans="1:12" s="4" customFormat="1" ht="17.25" customHeight="1" x14ac:dyDescent="0.25">
      <c r="A32" s="74">
        <v>10</v>
      </c>
      <c r="B32" s="75">
        <v>75</v>
      </c>
      <c r="C32" s="75">
        <v>10125311654</v>
      </c>
      <c r="D32" s="76" t="s">
        <v>70</v>
      </c>
      <c r="E32" s="101">
        <v>39586</v>
      </c>
      <c r="F32" s="77" t="s">
        <v>32</v>
      </c>
      <c r="G32" s="77" t="s">
        <v>112</v>
      </c>
      <c r="H32" s="78">
        <v>7.5868000000000005E-2</v>
      </c>
      <c r="I32" s="78">
        <f t="shared" si="1"/>
        <v>3.9300000000000446E-4</v>
      </c>
      <c r="J32" s="89">
        <f t="shared" si="0"/>
        <v>35.697940503432491</v>
      </c>
      <c r="K32" s="92"/>
      <c r="L32" s="91"/>
    </row>
    <row r="33" spans="1:12" s="4" customFormat="1" ht="17.25" customHeight="1" x14ac:dyDescent="0.25">
      <c r="A33" s="74">
        <v>11</v>
      </c>
      <c r="B33" s="75">
        <v>77</v>
      </c>
      <c r="C33" s="75">
        <v>10115493638</v>
      </c>
      <c r="D33" s="76" t="s">
        <v>72</v>
      </c>
      <c r="E33" s="101">
        <v>39608</v>
      </c>
      <c r="F33" s="77" t="s">
        <v>32</v>
      </c>
      <c r="G33" s="77" t="s">
        <v>112</v>
      </c>
      <c r="H33" s="78">
        <v>7.5868000000000005E-2</v>
      </c>
      <c r="I33" s="78">
        <f t="shared" si="1"/>
        <v>3.9300000000000446E-4</v>
      </c>
      <c r="J33" s="89">
        <f t="shared" si="0"/>
        <v>35.697940503432491</v>
      </c>
      <c r="K33" s="92"/>
      <c r="L33" s="91"/>
    </row>
    <row r="34" spans="1:12" s="4" customFormat="1" ht="17.25" customHeight="1" x14ac:dyDescent="0.25">
      <c r="A34" s="74">
        <v>12</v>
      </c>
      <c r="B34" s="75">
        <v>35</v>
      </c>
      <c r="C34" s="75">
        <v>10116100900</v>
      </c>
      <c r="D34" s="76" t="s">
        <v>116</v>
      </c>
      <c r="E34" s="101">
        <v>39611</v>
      </c>
      <c r="F34" s="77" t="s">
        <v>48</v>
      </c>
      <c r="G34" s="77" t="s">
        <v>47</v>
      </c>
      <c r="H34" s="78">
        <v>7.5891E-2</v>
      </c>
      <c r="I34" s="78">
        <f t="shared" si="1"/>
        <v>4.159999999999997E-4</v>
      </c>
      <c r="J34" s="89">
        <f t="shared" si="0"/>
        <v>35.687052005490315</v>
      </c>
      <c r="K34" s="92"/>
      <c r="L34" s="91"/>
    </row>
    <row r="35" spans="1:12" s="4" customFormat="1" ht="17.25" customHeight="1" x14ac:dyDescent="0.25">
      <c r="A35" s="74">
        <v>13</v>
      </c>
      <c r="B35" s="75">
        <v>68</v>
      </c>
      <c r="C35" s="75">
        <v>10111626065</v>
      </c>
      <c r="D35" s="76" t="s">
        <v>60</v>
      </c>
      <c r="E35" s="101">
        <v>39347</v>
      </c>
      <c r="F35" s="77" t="s">
        <v>32</v>
      </c>
      <c r="G35" s="77" t="s">
        <v>112</v>
      </c>
      <c r="H35" s="78">
        <v>7.5891E-2</v>
      </c>
      <c r="I35" s="78">
        <f t="shared" si="1"/>
        <v>4.159999999999997E-4</v>
      </c>
      <c r="J35" s="89">
        <f t="shared" si="0"/>
        <v>35.687052005490315</v>
      </c>
      <c r="K35" s="92"/>
      <c r="L35" s="91"/>
    </row>
    <row r="36" spans="1:12" s="4" customFormat="1" ht="17.25" customHeight="1" x14ac:dyDescent="0.25">
      <c r="A36" s="74">
        <v>14</v>
      </c>
      <c r="B36" s="75">
        <v>82</v>
      </c>
      <c r="C36" s="75">
        <v>10137272259</v>
      </c>
      <c r="D36" s="76" t="s">
        <v>118</v>
      </c>
      <c r="E36" s="101">
        <v>39956</v>
      </c>
      <c r="F36" s="77" t="s">
        <v>48</v>
      </c>
      <c r="G36" s="77" t="s">
        <v>112</v>
      </c>
      <c r="H36" s="78">
        <v>7.5925999999999993E-2</v>
      </c>
      <c r="I36" s="78">
        <f t="shared" si="1"/>
        <v>4.5099999999999307E-4</v>
      </c>
      <c r="J36" s="89">
        <f t="shared" si="0"/>
        <v>35.670731707317074</v>
      </c>
      <c r="K36" s="92"/>
      <c r="L36" s="91"/>
    </row>
    <row r="37" spans="1:12" s="4" customFormat="1" ht="17.25" customHeight="1" x14ac:dyDescent="0.25">
      <c r="A37" s="74">
        <v>15</v>
      </c>
      <c r="B37" s="75">
        <v>81</v>
      </c>
      <c r="C37" s="75">
        <v>10137306312</v>
      </c>
      <c r="D37" s="76" t="s">
        <v>113</v>
      </c>
      <c r="E37" s="101">
        <v>39974</v>
      </c>
      <c r="F37" s="77" t="s">
        <v>48</v>
      </c>
      <c r="G37" s="77" t="s">
        <v>112</v>
      </c>
      <c r="H37" s="78">
        <v>7.5925999999999993E-2</v>
      </c>
      <c r="I37" s="78">
        <f t="shared" si="1"/>
        <v>4.5099999999999307E-4</v>
      </c>
      <c r="J37" s="89">
        <f t="shared" si="0"/>
        <v>35.670731707317074</v>
      </c>
      <c r="K37" s="92"/>
      <c r="L37" s="91"/>
    </row>
    <row r="38" spans="1:12" s="4" customFormat="1" ht="17.25" customHeight="1" x14ac:dyDescent="0.25">
      <c r="A38" s="74">
        <v>16</v>
      </c>
      <c r="B38" s="75">
        <v>47</v>
      </c>
      <c r="C38" s="75">
        <v>10125033081</v>
      </c>
      <c r="D38" s="76" t="s">
        <v>77</v>
      </c>
      <c r="E38" s="101">
        <v>39126</v>
      </c>
      <c r="F38" s="77" t="s">
        <v>32</v>
      </c>
      <c r="G38" s="77" t="s">
        <v>44</v>
      </c>
      <c r="H38" s="78">
        <v>7.5925999999999993E-2</v>
      </c>
      <c r="I38" s="78">
        <f t="shared" si="1"/>
        <v>4.5099999999999307E-4</v>
      </c>
      <c r="J38" s="89">
        <f t="shared" si="0"/>
        <v>35.670731707317074</v>
      </c>
      <c r="K38" s="92"/>
      <c r="L38" s="91"/>
    </row>
    <row r="39" spans="1:12" s="4" customFormat="1" ht="17.25" customHeight="1" x14ac:dyDescent="0.25">
      <c r="A39" s="74">
        <v>17</v>
      </c>
      <c r="B39" s="75">
        <v>3</v>
      </c>
      <c r="C39" s="75">
        <v>10104182428</v>
      </c>
      <c r="D39" s="76" t="s">
        <v>99</v>
      </c>
      <c r="E39" s="101">
        <v>39345</v>
      </c>
      <c r="F39" s="77" t="s">
        <v>32</v>
      </c>
      <c r="G39" s="77" t="s">
        <v>115</v>
      </c>
      <c r="H39" s="78">
        <v>7.5925999999999993E-2</v>
      </c>
      <c r="I39" s="78">
        <f t="shared" si="1"/>
        <v>4.5099999999999307E-4</v>
      </c>
      <c r="J39" s="89">
        <f t="shared" si="0"/>
        <v>35.670731707317074</v>
      </c>
      <c r="K39" s="92"/>
      <c r="L39" s="91"/>
    </row>
    <row r="40" spans="1:12" s="4" customFormat="1" ht="17.25" customHeight="1" x14ac:dyDescent="0.25">
      <c r="A40" s="74">
        <v>18</v>
      </c>
      <c r="B40" s="75">
        <v>83</v>
      </c>
      <c r="C40" s="75">
        <v>10137306716</v>
      </c>
      <c r="D40" s="76" t="s">
        <v>121</v>
      </c>
      <c r="E40" s="101">
        <v>39955</v>
      </c>
      <c r="F40" s="77" t="s">
        <v>48</v>
      </c>
      <c r="G40" s="77" t="s">
        <v>112</v>
      </c>
      <c r="H40" s="78">
        <v>7.5925999999999993E-2</v>
      </c>
      <c r="I40" s="78">
        <f t="shared" si="1"/>
        <v>4.5099999999999307E-4</v>
      </c>
      <c r="J40" s="89">
        <f t="shared" si="0"/>
        <v>35.670731707317074</v>
      </c>
      <c r="K40" s="92"/>
      <c r="L40" s="91"/>
    </row>
    <row r="41" spans="1:12" s="4" customFormat="1" ht="17.25" customHeight="1" x14ac:dyDescent="0.25">
      <c r="A41" s="74">
        <v>19</v>
      </c>
      <c r="B41" s="75">
        <v>33</v>
      </c>
      <c r="C41" s="75">
        <v>10123564341</v>
      </c>
      <c r="D41" s="76" t="s">
        <v>120</v>
      </c>
      <c r="E41" s="101">
        <v>39672</v>
      </c>
      <c r="F41" s="77" t="s">
        <v>48</v>
      </c>
      <c r="G41" s="77" t="s">
        <v>47</v>
      </c>
      <c r="H41" s="78">
        <v>7.5925999999999993E-2</v>
      </c>
      <c r="I41" s="78">
        <f t="shared" si="1"/>
        <v>4.5099999999999307E-4</v>
      </c>
      <c r="J41" s="89">
        <f t="shared" si="0"/>
        <v>35.670731707317074</v>
      </c>
      <c r="K41" s="92"/>
      <c r="L41" s="91"/>
    </row>
    <row r="42" spans="1:12" s="4" customFormat="1" ht="17.25" customHeight="1" x14ac:dyDescent="0.25">
      <c r="A42" s="74">
        <v>20</v>
      </c>
      <c r="B42" s="75">
        <v>100</v>
      </c>
      <c r="C42" s="75">
        <v>10115495456</v>
      </c>
      <c r="D42" s="76" t="s">
        <v>119</v>
      </c>
      <c r="E42" s="101">
        <v>39555</v>
      </c>
      <c r="F42" s="77" t="s">
        <v>42</v>
      </c>
      <c r="G42" s="77" t="s">
        <v>215</v>
      </c>
      <c r="H42" s="78">
        <v>7.5961000000000001E-2</v>
      </c>
      <c r="I42" s="78">
        <f t="shared" si="1"/>
        <v>4.8600000000000032E-4</v>
      </c>
      <c r="J42" s="89">
        <f t="shared" si="0"/>
        <v>35.65442632942252</v>
      </c>
      <c r="K42" s="92"/>
      <c r="L42" s="91"/>
    </row>
    <row r="43" spans="1:12" s="4" customFormat="1" ht="17.25" customHeight="1" x14ac:dyDescent="0.25">
      <c r="A43" s="74">
        <v>21</v>
      </c>
      <c r="B43" s="75">
        <v>20</v>
      </c>
      <c r="C43" s="75">
        <v>10126951964</v>
      </c>
      <c r="D43" s="76" t="s">
        <v>90</v>
      </c>
      <c r="E43" s="101">
        <v>39147</v>
      </c>
      <c r="F43" s="77" t="s">
        <v>42</v>
      </c>
      <c r="G43" s="77" t="s">
        <v>38</v>
      </c>
      <c r="H43" s="78">
        <v>7.5961000000000001E-2</v>
      </c>
      <c r="I43" s="78">
        <f t="shared" si="1"/>
        <v>4.8600000000000032E-4</v>
      </c>
      <c r="J43" s="89">
        <f t="shared" si="0"/>
        <v>35.65442632942252</v>
      </c>
      <c r="K43" s="92"/>
      <c r="L43" s="91"/>
    </row>
    <row r="44" spans="1:12" s="4" customFormat="1" ht="17.25" customHeight="1" x14ac:dyDescent="0.25">
      <c r="A44" s="74">
        <v>22</v>
      </c>
      <c r="B44" s="75">
        <v>18</v>
      </c>
      <c r="C44" s="75">
        <v>10131168939</v>
      </c>
      <c r="D44" s="76" t="s">
        <v>128</v>
      </c>
      <c r="E44" s="101">
        <v>39274</v>
      </c>
      <c r="F44" s="77" t="s">
        <v>48</v>
      </c>
      <c r="G44" s="77" t="s">
        <v>38</v>
      </c>
      <c r="H44" s="78">
        <v>7.5961000000000001E-2</v>
      </c>
      <c r="I44" s="78">
        <f t="shared" si="1"/>
        <v>4.8600000000000032E-4</v>
      </c>
      <c r="J44" s="89">
        <f t="shared" si="0"/>
        <v>35.65442632942252</v>
      </c>
      <c r="K44" s="92"/>
      <c r="L44" s="91"/>
    </row>
    <row r="45" spans="1:12" s="4" customFormat="1" ht="17.25" customHeight="1" x14ac:dyDescent="0.25">
      <c r="A45" s="74">
        <v>23</v>
      </c>
      <c r="B45" s="75">
        <v>104</v>
      </c>
      <c r="C45" s="75">
        <v>10115494446</v>
      </c>
      <c r="D45" s="76" t="s">
        <v>83</v>
      </c>
      <c r="E45" s="101">
        <v>39359</v>
      </c>
      <c r="F45" s="77" t="s">
        <v>32</v>
      </c>
      <c r="G45" s="77" t="s">
        <v>46</v>
      </c>
      <c r="H45" s="78">
        <v>7.5961000000000001E-2</v>
      </c>
      <c r="I45" s="78">
        <f t="shared" si="1"/>
        <v>4.8600000000000032E-4</v>
      </c>
      <c r="J45" s="89">
        <f t="shared" si="0"/>
        <v>35.65442632942252</v>
      </c>
      <c r="K45" s="92"/>
      <c r="L45" s="91"/>
    </row>
    <row r="46" spans="1:12" s="4" customFormat="1" ht="17.25" customHeight="1" x14ac:dyDescent="0.25">
      <c r="A46" s="74">
        <v>24</v>
      </c>
      <c r="B46" s="75">
        <v>8</v>
      </c>
      <c r="C46" s="75">
        <v>10114021561</v>
      </c>
      <c r="D46" s="76" t="s">
        <v>105</v>
      </c>
      <c r="E46" s="101">
        <v>39320</v>
      </c>
      <c r="F46" s="77" t="s">
        <v>32</v>
      </c>
      <c r="G46" s="77" t="s">
        <v>115</v>
      </c>
      <c r="H46" s="78">
        <v>7.5961000000000001E-2</v>
      </c>
      <c r="I46" s="78">
        <f t="shared" si="1"/>
        <v>4.8600000000000032E-4</v>
      </c>
      <c r="J46" s="89">
        <f t="shared" si="0"/>
        <v>35.65442632942252</v>
      </c>
      <c r="K46" s="92"/>
      <c r="L46" s="91"/>
    </row>
    <row r="47" spans="1:12" s="4" customFormat="1" ht="17.25" customHeight="1" x14ac:dyDescent="0.25">
      <c r="A47" s="74">
        <v>25</v>
      </c>
      <c r="B47" s="75">
        <v>60</v>
      </c>
      <c r="C47" s="75">
        <v>10114521719</v>
      </c>
      <c r="D47" s="76" t="s">
        <v>173</v>
      </c>
      <c r="E47" s="101">
        <v>39779</v>
      </c>
      <c r="F47" s="77" t="s">
        <v>48</v>
      </c>
      <c r="G47" s="77" t="s">
        <v>55</v>
      </c>
      <c r="H47" s="78">
        <v>7.5994999999999993E-2</v>
      </c>
      <c r="I47" s="78">
        <f t="shared" si="1"/>
        <v>5.1999999999999269E-4</v>
      </c>
      <c r="J47" s="89">
        <f t="shared" si="0"/>
        <v>35.638135851355464</v>
      </c>
      <c r="K47" s="92"/>
      <c r="L47" s="91"/>
    </row>
    <row r="48" spans="1:12" s="4" customFormat="1" ht="17.25" customHeight="1" x14ac:dyDescent="0.25">
      <c r="A48" s="74">
        <v>26</v>
      </c>
      <c r="B48" s="75">
        <v>45</v>
      </c>
      <c r="C48" s="75">
        <v>10125967012</v>
      </c>
      <c r="D48" s="76" t="s">
        <v>147</v>
      </c>
      <c r="E48" s="101">
        <v>39250</v>
      </c>
      <c r="F48" s="77" t="s">
        <v>32</v>
      </c>
      <c r="G48" s="77" t="s">
        <v>37</v>
      </c>
      <c r="H48" s="78">
        <v>7.6052999999999996E-2</v>
      </c>
      <c r="I48" s="78">
        <f t="shared" si="1"/>
        <v>5.7799999999999518E-4</v>
      </c>
      <c r="J48" s="89">
        <f t="shared" si="0"/>
        <v>35.611018109876731</v>
      </c>
      <c r="K48" s="92"/>
      <c r="L48" s="91"/>
    </row>
    <row r="49" spans="1:12" s="4" customFormat="1" ht="17.25" customHeight="1" x14ac:dyDescent="0.25">
      <c r="A49" s="74">
        <v>27</v>
      </c>
      <c r="B49" s="75">
        <v>58</v>
      </c>
      <c r="C49" s="75">
        <v>10132054972</v>
      </c>
      <c r="D49" s="76" t="s">
        <v>129</v>
      </c>
      <c r="E49" s="101">
        <v>39489</v>
      </c>
      <c r="F49" s="77" t="s">
        <v>48</v>
      </c>
      <c r="G49" s="77" t="s">
        <v>55</v>
      </c>
      <c r="H49" s="78">
        <v>7.6052999999999996E-2</v>
      </c>
      <c r="I49" s="78">
        <f t="shared" si="1"/>
        <v>5.7799999999999518E-4</v>
      </c>
      <c r="J49" s="89">
        <f t="shared" si="0"/>
        <v>35.611018109876731</v>
      </c>
      <c r="K49" s="92"/>
      <c r="L49" s="91"/>
    </row>
    <row r="50" spans="1:12" s="4" customFormat="1" ht="17.25" customHeight="1" x14ac:dyDescent="0.25">
      <c r="A50" s="74">
        <v>28</v>
      </c>
      <c r="B50" s="75">
        <v>84</v>
      </c>
      <c r="C50" s="75">
        <v>10116165463</v>
      </c>
      <c r="D50" s="76" t="s">
        <v>88</v>
      </c>
      <c r="E50" s="101">
        <v>39120</v>
      </c>
      <c r="F50" s="77" t="s">
        <v>42</v>
      </c>
      <c r="G50" s="77" t="s">
        <v>112</v>
      </c>
      <c r="H50" s="78">
        <v>7.6064999999999994E-2</v>
      </c>
      <c r="I50" s="78">
        <f t="shared" si="1"/>
        <v>5.8999999999999331E-4</v>
      </c>
      <c r="J50" s="89">
        <f t="shared" si="0"/>
        <v>35.605599513085821</v>
      </c>
      <c r="K50" s="92"/>
      <c r="L50" s="91"/>
    </row>
    <row r="51" spans="1:12" s="4" customFormat="1" ht="17.25" customHeight="1" x14ac:dyDescent="0.25">
      <c r="A51" s="74">
        <v>29</v>
      </c>
      <c r="B51" s="75">
        <v>48</v>
      </c>
      <c r="C51" s="75">
        <v>10119124266</v>
      </c>
      <c r="D51" s="76" t="s">
        <v>79</v>
      </c>
      <c r="E51" s="101">
        <v>39317</v>
      </c>
      <c r="F51" s="77" t="s">
        <v>32</v>
      </c>
      <c r="G51" s="77" t="s">
        <v>44</v>
      </c>
      <c r="H51" s="78">
        <v>7.6064999999999994E-2</v>
      </c>
      <c r="I51" s="78">
        <f t="shared" si="1"/>
        <v>5.8999999999999331E-4</v>
      </c>
      <c r="J51" s="89">
        <f t="shared" si="0"/>
        <v>35.605599513085821</v>
      </c>
      <c r="K51" s="92"/>
      <c r="L51" s="91"/>
    </row>
    <row r="52" spans="1:12" s="4" customFormat="1" ht="17.25" customHeight="1" x14ac:dyDescent="0.25">
      <c r="A52" s="74">
        <v>30</v>
      </c>
      <c r="B52" s="75">
        <v>9</v>
      </c>
      <c r="C52" s="75">
        <v>10113386213</v>
      </c>
      <c r="D52" s="76" t="s">
        <v>73</v>
      </c>
      <c r="E52" s="101">
        <v>39330</v>
      </c>
      <c r="F52" s="77" t="s">
        <v>32</v>
      </c>
      <c r="G52" s="77" t="s">
        <v>115</v>
      </c>
      <c r="H52" s="78">
        <v>7.6076000000000005E-2</v>
      </c>
      <c r="I52" s="78">
        <f t="shared" si="1"/>
        <v>6.0100000000000431E-4</v>
      </c>
      <c r="J52" s="89">
        <f t="shared" si="0"/>
        <v>35.600182565038793</v>
      </c>
      <c r="K52" s="92"/>
      <c r="L52" s="91"/>
    </row>
    <row r="53" spans="1:12" s="4" customFormat="1" ht="17.25" customHeight="1" x14ac:dyDescent="0.25">
      <c r="A53" s="74">
        <v>31</v>
      </c>
      <c r="B53" s="75">
        <v>46</v>
      </c>
      <c r="C53" s="75">
        <v>10132637073</v>
      </c>
      <c r="D53" s="76" t="s">
        <v>122</v>
      </c>
      <c r="E53" s="101">
        <v>39372</v>
      </c>
      <c r="F53" s="77" t="s">
        <v>42</v>
      </c>
      <c r="G53" s="77" t="s">
        <v>37</v>
      </c>
      <c r="H53" s="78">
        <v>7.6076000000000005E-2</v>
      </c>
      <c r="I53" s="78">
        <f t="shared" si="1"/>
        <v>6.0100000000000431E-4</v>
      </c>
      <c r="J53" s="89">
        <f t="shared" si="0"/>
        <v>35.600182565038793</v>
      </c>
      <c r="K53" s="92"/>
      <c r="L53" s="91"/>
    </row>
    <row r="54" spans="1:12" s="4" customFormat="1" ht="17.25" customHeight="1" x14ac:dyDescent="0.25">
      <c r="A54" s="74">
        <v>32</v>
      </c>
      <c r="B54" s="75">
        <v>69</v>
      </c>
      <c r="C54" s="75">
        <v>10111627378</v>
      </c>
      <c r="D54" s="76" t="s">
        <v>59</v>
      </c>
      <c r="E54" s="101">
        <v>39242</v>
      </c>
      <c r="F54" s="77" t="s">
        <v>32</v>
      </c>
      <c r="G54" s="77" t="s">
        <v>112</v>
      </c>
      <c r="H54" s="78">
        <v>7.6133999999999993E-2</v>
      </c>
      <c r="I54" s="78">
        <f t="shared" si="1"/>
        <v>6.5899999999999292E-4</v>
      </c>
      <c r="J54" s="89">
        <f t="shared" si="0"/>
        <v>35.573122529644266</v>
      </c>
      <c r="K54" s="92"/>
      <c r="L54" s="91"/>
    </row>
    <row r="55" spans="1:12" s="4" customFormat="1" ht="17.25" customHeight="1" x14ac:dyDescent="0.25">
      <c r="A55" s="74">
        <v>33</v>
      </c>
      <c r="B55" s="75">
        <v>1</v>
      </c>
      <c r="C55" s="75">
        <v>10115982577</v>
      </c>
      <c r="D55" s="76" t="s">
        <v>75</v>
      </c>
      <c r="E55" s="101">
        <v>39313</v>
      </c>
      <c r="F55" s="77" t="s">
        <v>32</v>
      </c>
      <c r="G55" s="77" t="s">
        <v>115</v>
      </c>
      <c r="H55" s="78">
        <v>7.6330999999999996E-2</v>
      </c>
      <c r="I55" s="78">
        <f t="shared" si="1"/>
        <v>8.5599999999999565E-4</v>
      </c>
      <c r="J55" s="89">
        <f t="shared" si="0"/>
        <v>35.481425322213795</v>
      </c>
      <c r="K55" s="92"/>
      <c r="L55" s="91"/>
    </row>
    <row r="56" spans="1:12" s="4" customFormat="1" ht="17.25" customHeight="1" x14ac:dyDescent="0.25">
      <c r="A56" s="74">
        <v>34</v>
      </c>
      <c r="B56" s="75">
        <v>38</v>
      </c>
      <c r="C56" s="75">
        <v>10125505048</v>
      </c>
      <c r="D56" s="76" t="s">
        <v>131</v>
      </c>
      <c r="E56" s="101">
        <v>39135</v>
      </c>
      <c r="F56" s="77" t="s">
        <v>32</v>
      </c>
      <c r="G56" s="77" t="s">
        <v>37</v>
      </c>
      <c r="H56" s="78">
        <v>7.6330999999999996E-2</v>
      </c>
      <c r="I56" s="78">
        <f t="shared" si="1"/>
        <v>8.5599999999999565E-4</v>
      </c>
      <c r="J56" s="89">
        <f t="shared" si="0"/>
        <v>35.481425322213795</v>
      </c>
      <c r="K56" s="92"/>
      <c r="L56" s="91"/>
    </row>
    <row r="57" spans="1:12" s="4" customFormat="1" ht="17.25" customHeight="1" x14ac:dyDescent="0.25">
      <c r="A57" s="74">
        <v>35</v>
      </c>
      <c r="B57" s="75">
        <v>37</v>
      </c>
      <c r="C57" s="75">
        <v>10116030370</v>
      </c>
      <c r="D57" s="76" t="s">
        <v>139</v>
      </c>
      <c r="E57" s="101">
        <v>39894</v>
      </c>
      <c r="F57" s="77" t="s">
        <v>48</v>
      </c>
      <c r="G57" s="77" t="s">
        <v>47</v>
      </c>
      <c r="H57" s="78">
        <v>7.6330999999999996E-2</v>
      </c>
      <c r="I57" s="78">
        <f t="shared" si="1"/>
        <v>8.5599999999999565E-4</v>
      </c>
      <c r="J57" s="89">
        <f t="shared" si="0"/>
        <v>35.481425322213795</v>
      </c>
      <c r="K57" s="92"/>
      <c r="L57" s="91"/>
    </row>
    <row r="58" spans="1:12" s="4" customFormat="1" ht="17.25" customHeight="1" x14ac:dyDescent="0.25">
      <c r="A58" s="74">
        <v>36</v>
      </c>
      <c r="B58" s="75">
        <v>99</v>
      </c>
      <c r="C58" s="75">
        <v>10115495355</v>
      </c>
      <c r="D58" s="76" t="s">
        <v>101</v>
      </c>
      <c r="E58" s="101">
        <v>39289</v>
      </c>
      <c r="F58" s="77" t="s">
        <v>42</v>
      </c>
      <c r="G58" s="77" t="s">
        <v>215</v>
      </c>
      <c r="H58" s="78">
        <v>7.6330999999999996E-2</v>
      </c>
      <c r="I58" s="78">
        <f t="shared" si="1"/>
        <v>8.5599999999999565E-4</v>
      </c>
      <c r="J58" s="89">
        <f t="shared" si="0"/>
        <v>35.481425322213795</v>
      </c>
      <c r="K58" s="92"/>
      <c r="L58" s="91"/>
    </row>
    <row r="59" spans="1:12" s="4" customFormat="1" ht="17.25" customHeight="1" x14ac:dyDescent="0.25">
      <c r="A59" s="74">
        <v>37</v>
      </c>
      <c r="B59" s="75">
        <v>49</v>
      </c>
      <c r="C59" s="75">
        <v>10131547845</v>
      </c>
      <c r="D59" s="76" t="s">
        <v>127</v>
      </c>
      <c r="E59" s="101">
        <v>39276</v>
      </c>
      <c r="F59" s="77" t="s">
        <v>32</v>
      </c>
      <c r="G59" s="77" t="s">
        <v>125</v>
      </c>
      <c r="H59" s="78">
        <v>7.6330999999999996E-2</v>
      </c>
      <c r="I59" s="78">
        <f t="shared" si="1"/>
        <v>8.5599999999999565E-4</v>
      </c>
      <c r="J59" s="89">
        <f t="shared" si="0"/>
        <v>35.481425322213795</v>
      </c>
      <c r="K59" s="92"/>
      <c r="L59" s="91"/>
    </row>
    <row r="60" spans="1:12" s="4" customFormat="1" ht="17.25" customHeight="1" x14ac:dyDescent="0.25">
      <c r="A60" s="74">
        <v>38</v>
      </c>
      <c r="B60" s="75">
        <v>42</v>
      </c>
      <c r="C60" s="75">
        <v>10131865420</v>
      </c>
      <c r="D60" s="76" t="s">
        <v>123</v>
      </c>
      <c r="E60" s="101">
        <v>39739</v>
      </c>
      <c r="F60" s="77" t="s">
        <v>42</v>
      </c>
      <c r="G60" s="77" t="s">
        <v>37</v>
      </c>
      <c r="H60" s="78">
        <v>7.6330999999999996E-2</v>
      </c>
      <c r="I60" s="78">
        <f t="shared" si="1"/>
        <v>8.5599999999999565E-4</v>
      </c>
      <c r="J60" s="89">
        <f t="shared" si="0"/>
        <v>35.481425322213795</v>
      </c>
      <c r="K60" s="92"/>
      <c r="L60" s="91"/>
    </row>
    <row r="61" spans="1:12" s="4" customFormat="1" ht="17.25" customHeight="1" x14ac:dyDescent="0.25">
      <c r="A61" s="74">
        <v>39</v>
      </c>
      <c r="B61" s="75">
        <v>2</v>
      </c>
      <c r="C61" s="75">
        <v>10128097776</v>
      </c>
      <c r="D61" s="76" t="s">
        <v>84</v>
      </c>
      <c r="E61" s="101">
        <v>39157</v>
      </c>
      <c r="F61" s="77" t="s">
        <v>32</v>
      </c>
      <c r="G61" s="77" t="s">
        <v>115</v>
      </c>
      <c r="H61" s="78">
        <v>7.6330999999999996E-2</v>
      </c>
      <c r="I61" s="78">
        <f t="shared" si="1"/>
        <v>8.5599999999999565E-4</v>
      </c>
      <c r="J61" s="89">
        <f t="shared" si="0"/>
        <v>35.481425322213795</v>
      </c>
      <c r="K61" s="92"/>
      <c r="L61" s="91"/>
    </row>
    <row r="62" spans="1:12" s="4" customFormat="1" ht="17.25" customHeight="1" x14ac:dyDescent="0.25">
      <c r="A62" s="74">
        <v>40</v>
      </c>
      <c r="B62" s="75">
        <v>126</v>
      </c>
      <c r="C62" s="75">
        <v>10091275667</v>
      </c>
      <c r="D62" s="76" t="s">
        <v>100</v>
      </c>
      <c r="E62" s="101">
        <v>39330</v>
      </c>
      <c r="F62" s="77" t="s">
        <v>42</v>
      </c>
      <c r="G62" s="77" t="s">
        <v>143</v>
      </c>
      <c r="H62" s="78">
        <v>7.6377E-2</v>
      </c>
      <c r="I62" s="78">
        <f t="shared" si="1"/>
        <v>9.0200000000000002E-4</v>
      </c>
      <c r="J62" s="89">
        <f t="shared" si="0"/>
        <v>35.459918169419609</v>
      </c>
      <c r="K62" s="92"/>
      <c r="L62" s="91"/>
    </row>
    <row r="63" spans="1:12" s="4" customFormat="1" ht="17.25" customHeight="1" x14ac:dyDescent="0.25">
      <c r="A63" s="74">
        <v>41</v>
      </c>
      <c r="B63" s="75">
        <v>87</v>
      </c>
      <c r="C63" s="75">
        <v>10106037350</v>
      </c>
      <c r="D63" s="76" t="s">
        <v>78</v>
      </c>
      <c r="E63" s="101">
        <v>39137</v>
      </c>
      <c r="F63" s="77" t="s">
        <v>42</v>
      </c>
      <c r="G63" s="77" t="s">
        <v>112</v>
      </c>
      <c r="H63" s="78">
        <v>7.6377E-2</v>
      </c>
      <c r="I63" s="78">
        <f t="shared" si="1"/>
        <v>9.0200000000000002E-4</v>
      </c>
      <c r="J63" s="89">
        <f t="shared" si="0"/>
        <v>35.459918169419609</v>
      </c>
      <c r="K63" s="92"/>
      <c r="L63" s="91"/>
    </row>
    <row r="64" spans="1:12" s="4" customFormat="1" ht="17.25" customHeight="1" x14ac:dyDescent="0.25">
      <c r="A64" s="74">
        <v>42</v>
      </c>
      <c r="B64" s="75">
        <v>57</v>
      </c>
      <c r="C64" s="75">
        <v>10132054164</v>
      </c>
      <c r="D64" s="76" t="s">
        <v>156</v>
      </c>
      <c r="E64" s="101">
        <v>39642</v>
      </c>
      <c r="F64" s="77" t="s">
        <v>48</v>
      </c>
      <c r="G64" s="77" t="s">
        <v>55</v>
      </c>
      <c r="H64" s="78">
        <v>7.7280000000000001E-2</v>
      </c>
      <c r="I64" s="78">
        <f t="shared" si="1"/>
        <v>1.805000000000001E-3</v>
      </c>
      <c r="J64" s="89">
        <f t="shared" si="0"/>
        <v>35.045679197244269</v>
      </c>
      <c r="K64" s="92"/>
      <c r="L64" s="91"/>
    </row>
    <row r="65" spans="1:12" s="4" customFormat="1" ht="17.25" customHeight="1" x14ac:dyDescent="0.25">
      <c r="A65" s="74">
        <v>43</v>
      </c>
      <c r="B65" s="75">
        <v>85</v>
      </c>
      <c r="C65" s="75">
        <v>10114922954</v>
      </c>
      <c r="D65" s="76" t="s">
        <v>81</v>
      </c>
      <c r="E65" s="101">
        <v>39203</v>
      </c>
      <c r="F65" s="77" t="s">
        <v>42</v>
      </c>
      <c r="G65" s="77" t="s">
        <v>112</v>
      </c>
      <c r="H65" s="78">
        <v>7.8552999999999998E-2</v>
      </c>
      <c r="I65" s="78">
        <f t="shared" si="1"/>
        <v>3.0779999999999974E-3</v>
      </c>
      <c r="J65" s="89">
        <f t="shared" si="0"/>
        <v>34.477677913658468</v>
      </c>
      <c r="K65" s="92"/>
      <c r="L65" s="91"/>
    </row>
    <row r="66" spans="1:12" s="4" customFormat="1" ht="17.25" customHeight="1" x14ac:dyDescent="0.25">
      <c r="A66" s="74">
        <v>44</v>
      </c>
      <c r="B66" s="75">
        <v>10</v>
      </c>
      <c r="C66" s="75">
        <v>10113107135</v>
      </c>
      <c r="D66" s="76" t="s">
        <v>145</v>
      </c>
      <c r="E66" s="101">
        <v>39483</v>
      </c>
      <c r="F66" s="77" t="s">
        <v>32</v>
      </c>
      <c r="G66" s="77" t="s">
        <v>115</v>
      </c>
      <c r="H66" s="78">
        <v>7.8714999999999993E-2</v>
      </c>
      <c r="I66" s="78">
        <f t="shared" si="1"/>
        <v>3.2399999999999929E-3</v>
      </c>
      <c r="J66" s="89">
        <f t="shared" si="0"/>
        <v>34.406704896338773</v>
      </c>
      <c r="K66" s="92"/>
      <c r="L66" s="91"/>
    </row>
    <row r="67" spans="1:12" s="4" customFormat="1" ht="17.25" customHeight="1" x14ac:dyDescent="0.25">
      <c r="A67" s="74">
        <v>45</v>
      </c>
      <c r="B67" s="75">
        <v>50</v>
      </c>
      <c r="C67" s="75">
        <v>10131546936</v>
      </c>
      <c r="D67" s="76" t="s">
        <v>130</v>
      </c>
      <c r="E67" s="101">
        <v>39133</v>
      </c>
      <c r="F67" s="77" t="s">
        <v>32</v>
      </c>
      <c r="G67" s="77" t="s">
        <v>125</v>
      </c>
      <c r="H67" s="78">
        <v>7.9200999999999994E-2</v>
      </c>
      <c r="I67" s="78">
        <f t="shared" si="1"/>
        <v>3.7259999999999932E-3</v>
      </c>
      <c r="J67" s="89">
        <f t="shared" si="0"/>
        <v>34.19552827707146</v>
      </c>
      <c r="K67" s="92"/>
      <c r="L67" s="91"/>
    </row>
    <row r="68" spans="1:12" s="4" customFormat="1" ht="17.25" customHeight="1" x14ac:dyDescent="0.25">
      <c r="A68" s="74">
        <v>46</v>
      </c>
      <c r="B68" s="75">
        <v>92</v>
      </c>
      <c r="C68" s="75">
        <v>10117968350</v>
      </c>
      <c r="D68" s="76" t="s">
        <v>138</v>
      </c>
      <c r="E68" s="101">
        <v>39728</v>
      </c>
      <c r="F68" s="77" t="s">
        <v>42</v>
      </c>
      <c r="G68" s="77" t="s">
        <v>112</v>
      </c>
      <c r="H68" s="78">
        <v>7.9316999999999999E-2</v>
      </c>
      <c r="I68" s="78">
        <f t="shared" si="1"/>
        <v>3.8419999999999982E-3</v>
      </c>
      <c r="J68" s="89">
        <f t="shared" si="0"/>
        <v>34.145629651247631</v>
      </c>
      <c r="K68" s="92"/>
      <c r="L68" s="91"/>
    </row>
    <row r="69" spans="1:12" s="4" customFormat="1" ht="17.25" customHeight="1" x14ac:dyDescent="0.25">
      <c r="A69" s="74">
        <v>47</v>
      </c>
      <c r="B69" s="75">
        <v>95</v>
      </c>
      <c r="C69" s="75">
        <v>10107167907</v>
      </c>
      <c r="D69" s="76" t="s">
        <v>133</v>
      </c>
      <c r="E69" s="101">
        <v>39217</v>
      </c>
      <c r="F69" s="77" t="s">
        <v>32</v>
      </c>
      <c r="G69" s="77" t="s">
        <v>86</v>
      </c>
      <c r="H69" s="78">
        <v>7.9339999999999994E-2</v>
      </c>
      <c r="I69" s="78">
        <f t="shared" si="1"/>
        <v>3.8649999999999934E-3</v>
      </c>
      <c r="J69" s="89">
        <f t="shared" si="0"/>
        <v>34.135667396061272</v>
      </c>
      <c r="K69" s="92"/>
      <c r="L69" s="91"/>
    </row>
    <row r="70" spans="1:12" s="4" customFormat="1" ht="17.25" customHeight="1" x14ac:dyDescent="0.25">
      <c r="A70" s="74">
        <v>48</v>
      </c>
      <c r="B70" s="75">
        <v>111</v>
      </c>
      <c r="C70" s="75">
        <v>10125723603</v>
      </c>
      <c r="D70" s="76" t="s">
        <v>87</v>
      </c>
      <c r="E70" s="101">
        <v>39230</v>
      </c>
      <c r="F70" s="77" t="s">
        <v>48</v>
      </c>
      <c r="G70" s="77" t="s">
        <v>58</v>
      </c>
      <c r="H70" s="78">
        <v>7.9536999999999997E-2</v>
      </c>
      <c r="I70" s="78">
        <f t="shared" si="1"/>
        <v>4.0619999999999962E-3</v>
      </c>
      <c r="J70" s="89">
        <f t="shared" si="0"/>
        <v>34.051222351571596</v>
      </c>
      <c r="K70" s="92"/>
      <c r="L70" s="91"/>
    </row>
    <row r="71" spans="1:12" s="4" customFormat="1" ht="17.25" customHeight="1" x14ac:dyDescent="0.25">
      <c r="A71" s="74">
        <v>49</v>
      </c>
      <c r="B71" s="75">
        <v>25</v>
      </c>
      <c r="C71" s="75">
        <v>10138326327</v>
      </c>
      <c r="D71" s="76" t="s">
        <v>136</v>
      </c>
      <c r="E71" s="101">
        <v>39489</v>
      </c>
      <c r="F71" s="77" t="s">
        <v>42</v>
      </c>
      <c r="G71" s="77" t="s">
        <v>57</v>
      </c>
      <c r="H71" s="78">
        <v>7.9536999999999997E-2</v>
      </c>
      <c r="I71" s="78">
        <f t="shared" si="1"/>
        <v>4.0619999999999962E-3</v>
      </c>
      <c r="J71" s="89">
        <f t="shared" si="0"/>
        <v>34.051222351571596</v>
      </c>
      <c r="K71" s="92"/>
      <c r="L71" s="91"/>
    </row>
    <row r="72" spans="1:12" s="4" customFormat="1" ht="17.25" customHeight="1" x14ac:dyDescent="0.25">
      <c r="A72" s="74">
        <v>50</v>
      </c>
      <c r="B72" s="75">
        <v>116</v>
      </c>
      <c r="C72" s="75">
        <v>10124592844</v>
      </c>
      <c r="D72" s="76" t="s">
        <v>186</v>
      </c>
      <c r="E72" s="101">
        <v>39279</v>
      </c>
      <c r="F72" s="77" t="s">
        <v>42</v>
      </c>
      <c r="G72" s="77" t="s">
        <v>58</v>
      </c>
      <c r="H72" s="78">
        <v>7.9733999999999999E-2</v>
      </c>
      <c r="I72" s="78">
        <f t="shared" si="1"/>
        <v>4.2589999999999989E-3</v>
      </c>
      <c r="J72" s="89">
        <f t="shared" si="0"/>
        <v>33.967194077514876</v>
      </c>
      <c r="K72" s="92"/>
      <c r="L72" s="91"/>
    </row>
    <row r="73" spans="1:12" s="4" customFormat="1" ht="17.25" customHeight="1" x14ac:dyDescent="0.25">
      <c r="A73" s="74">
        <v>51</v>
      </c>
      <c r="B73" s="75">
        <v>34</v>
      </c>
      <c r="C73" s="75">
        <v>10109160851</v>
      </c>
      <c r="D73" s="76" t="s">
        <v>170</v>
      </c>
      <c r="E73" s="101">
        <v>39469</v>
      </c>
      <c r="F73" s="77" t="s">
        <v>48</v>
      </c>
      <c r="G73" s="77" t="s">
        <v>47</v>
      </c>
      <c r="H73" s="78">
        <v>8.2186999999999996E-2</v>
      </c>
      <c r="I73" s="78">
        <f t="shared" si="1"/>
        <v>6.7119999999999957E-3</v>
      </c>
      <c r="J73" s="89">
        <f t="shared" si="0"/>
        <v>32.953105196451205</v>
      </c>
      <c r="K73" s="92"/>
      <c r="L73" s="91"/>
    </row>
    <row r="74" spans="1:12" s="4" customFormat="1" ht="17.25" customHeight="1" x14ac:dyDescent="0.25">
      <c r="A74" s="74">
        <v>52</v>
      </c>
      <c r="B74" s="75">
        <v>96</v>
      </c>
      <c r="C74" s="75">
        <v>10126951762</v>
      </c>
      <c r="D74" s="76" t="s">
        <v>132</v>
      </c>
      <c r="E74" s="101">
        <v>39359</v>
      </c>
      <c r="F74" s="77" t="s">
        <v>32</v>
      </c>
      <c r="G74" s="77" t="s">
        <v>86</v>
      </c>
      <c r="H74" s="78">
        <v>8.2186999999999996E-2</v>
      </c>
      <c r="I74" s="78">
        <f t="shared" si="1"/>
        <v>6.7119999999999957E-3</v>
      </c>
      <c r="J74" s="89">
        <f t="shared" si="0"/>
        <v>32.953105196451205</v>
      </c>
      <c r="K74" s="92"/>
      <c r="L74" s="91"/>
    </row>
    <row r="75" spans="1:12" s="4" customFormat="1" ht="17.25" customHeight="1" x14ac:dyDescent="0.25">
      <c r="A75" s="74">
        <v>53</v>
      </c>
      <c r="B75" s="75">
        <v>94</v>
      </c>
      <c r="C75" s="75">
        <v>10107322194</v>
      </c>
      <c r="D75" s="76" t="s">
        <v>182</v>
      </c>
      <c r="E75" s="101">
        <v>39113</v>
      </c>
      <c r="F75" s="77" t="s">
        <v>32</v>
      </c>
      <c r="G75" s="77" t="s">
        <v>86</v>
      </c>
      <c r="H75" s="78">
        <v>8.2186999999999996E-2</v>
      </c>
      <c r="I75" s="78">
        <f t="shared" si="1"/>
        <v>6.7119999999999957E-3</v>
      </c>
      <c r="J75" s="89">
        <f t="shared" si="0"/>
        <v>32.953105196451205</v>
      </c>
      <c r="K75" s="92"/>
      <c r="L75" s="91"/>
    </row>
    <row r="76" spans="1:12" s="4" customFormat="1" ht="17.25" customHeight="1" x14ac:dyDescent="0.25">
      <c r="A76" s="74">
        <v>54</v>
      </c>
      <c r="B76" s="75">
        <v>105</v>
      </c>
      <c r="C76" s="75">
        <v>10127428274</v>
      </c>
      <c r="D76" s="76" t="s">
        <v>97</v>
      </c>
      <c r="E76" s="101">
        <v>39296</v>
      </c>
      <c r="F76" s="77" t="s">
        <v>32</v>
      </c>
      <c r="G76" s="77" t="s">
        <v>46</v>
      </c>
      <c r="H76" s="78">
        <v>8.2186999999999996E-2</v>
      </c>
      <c r="I76" s="78">
        <f t="shared" si="1"/>
        <v>6.7119999999999957E-3</v>
      </c>
      <c r="J76" s="89">
        <f t="shared" si="0"/>
        <v>32.953105196451205</v>
      </c>
      <c r="K76" s="92"/>
      <c r="L76" s="91"/>
    </row>
    <row r="77" spans="1:12" s="4" customFormat="1" ht="17.25" customHeight="1" x14ac:dyDescent="0.25">
      <c r="A77" s="74">
        <v>55</v>
      </c>
      <c r="B77" s="75">
        <v>27</v>
      </c>
      <c r="C77" s="75">
        <v>10139061608</v>
      </c>
      <c r="D77" s="76" t="s">
        <v>148</v>
      </c>
      <c r="E77" s="101">
        <v>39562</v>
      </c>
      <c r="F77" s="77" t="s">
        <v>42</v>
      </c>
      <c r="G77" s="77" t="s">
        <v>57</v>
      </c>
      <c r="H77" s="78">
        <v>8.2186999999999996E-2</v>
      </c>
      <c r="I77" s="78">
        <f t="shared" si="1"/>
        <v>6.7119999999999957E-3</v>
      </c>
      <c r="J77" s="89">
        <f t="shared" si="0"/>
        <v>32.953105196451205</v>
      </c>
      <c r="K77" s="92"/>
      <c r="L77" s="91"/>
    </row>
    <row r="78" spans="1:12" s="4" customFormat="1" ht="17.25" customHeight="1" x14ac:dyDescent="0.25">
      <c r="A78" s="74">
        <v>56</v>
      </c>
      <c r="B78" s="75">
        <v>53</v>
      </c>
      <c r="C78" s="75">
        <v>10130809433</v>
      </c>
      <c r="D78" s="76" t="s">
        <v>126</v>
      </c>
      <c r="E78" s="101">
        <v>39232</v>
      </c>
      <c r="F78" s="77" t="s">
        <v>32</v>
      </c>
      <c r="G78" s="77" t="s">
        <v>125</v>
      </c>
      <c r="H78" s="78">
        <v>8.2186999999999996E-2</v>
      </c>
      <c r="I78" s="78">
        <f t="shared" si="1"/>
        <v>6.7119999999999957E-3</v>
      </c>
      <c r="J78" s="89">
        <f t="shared" si="0"/>
        <v>32.953105196451205</v>
      </c>
      <c r="K78" s="92"/>
      <c r="L78" s="91"/>
    </row>
    <row r="79" spans="1:12" s="4" customFormat="1" ht="17.25" customHeight="1" x14ac:dyDescent="0.25">
      <c r="A79" s="74">
        <v>57</v>
      </c>
      <c r="B79" s="75">
        <v>51</v>
      </c>
      <c r="C79" s="75">
        <v>10140309369</v>
      </c>
      <c r="D79" s="76" t="s">
        <v>188</v>
      </c>
      <c r="E79" s="101">
        <v>39744</v>
      </c>
      <c r="F79" s="77" t="s">
        <v>32</v>
      </c>
      <c r="G79" s="77" t="s">
        <v>125</v>
      </c>
      <c r="H79" s="78">
        <v>8.2186999999999996E-2</v>
      </c>
      <c r="I79" s="78">
        <f t="shared" si="1"/>
        <v>6.7119999999999957E-3</v>
      </c>
      <c r="J79" s="89">
        <f t="shared" si="0"/>
        <v>32.953105196451205</v>
      </c>
      <c r="K79" s="92"/>
      <c r="L79" s="91"/>
    </row>
    <row r="80" spans="1:12" s="4" customFormat="1" ht="17.25" customHeight="1" x14ac:dyDescent="0.25">
      <c r="A80" s="74">
        <v>58</v>
      </c>
      <c r="B80" s="75">
        <v>36</v>
      </c>
      <c r="C80" s="75">
        <v>10116030067</v>
      </c>
      <c r="D80" s="76" t="s">
        <v>137</v>
      </c>
      <c r="E80" s="101">
        <v>39515</v>
      </c>
      <c r="F80" s="77" t="s">
        <v>48</v>
      </c>
      <c r="G80" s="77" t="s">
        <v>47</v>
      </c>
      <c r="H80" s="78">
        <v>8.2244999999999999E-2</v>
      </c>
      <c r="I80" s="78">
        <f t="shared" si="1"/>
        <v>6.7699999999999982E-3</v>
      </c>
      <c r="J80" s="89">
        <f t="shared" si="0"/>
        <v>32.929918378834785</v>
      </c>
      <c r="K80" s="92"/>
      <c r="L80" s="91"/>
    </row>
    <row r="81" spans="1:12" s="4" customFormat="1" ht="17.25" customHeight="1" x14ac:dyDescent="0.25">
      <c r="A81" s="74">
        <v>59</v>
      </c>
      <c r="B81" s="75">
        <v>6</v>
      </c>
      <c r="C81" s="75">
        <v>10132956163</v>
      </c>
      <c r="D81" s="76" t="s">
        <v>175</v>
      </c>
      <c r="E81" s="101">
        <v>39675</v>
      </c>
      <c r="F81" s="77" t="s">
        <v>48</v>
      </c>
      <c r="G81" s="77" t="s">
        <v>115</v>
      </c>
      <c r="H81" s="78">
        <v>8.2268999999999995E-2</v>
      </c>
      <c r="I81" s="78">
        <f t="shared" si="1"/>
        <v>6.7939999999999945E-3</v>
      </c>
      <c r="J81" s="89">
        <f t="shared" si="0"/>
        <v>32.920652785593695</v>
      </c>
      <c r="K81" s="92"/>
      <c r="L81" s="91"/>
    </row>
    <row r="82" spans="1:12" s="4" customFormat="1" ht="17.25" customHeight="1" x14ac:dyDescent="0.25">
      <c r="A82" s="74">
        <v>60</v>
      </c>
      <c r="B82" s="75">
        <v>106</v>
      </c>
      <c r="C82" s="75">
        <v>10127428375</v>
      </c>
      <c r="D82" s="76" t="s">
        <v>98</v>
      </c>
      <c r="E82" s="101">
        <v>39376</v>
      </c>
      <c r="F82" s="77" t="s">
        <v>48</v>
      </c>
      <c r="G82" s="77" t="s">
        <v>46</v>
      </c>
      <c r="H82" s="78">
        <v>8.2268999999999995E-2</v>
      </c>
      <c r="I82" s="78">
        <f t="shared" si="1"/>
        <v>6.7939999999999945E-3</v>
      </c>
      <c r="J82" s="89">
        <f t="shared" si="0"/>
        <v>32.920652785593695</v>
      </c>
      <c r="K82" s="92"/>
      <c r="L82" s="91"/>
    </row>
    <row r="83" spans="1:12" s="4" customFormat="1" ht="17.25" customHeight="1" x14ac:dyDescent="0.25">
      <c r="A83" s="74">
        <v>61</v>
      </c>
      <c r="B83" s="75">
        <v>52</v>
      </c>
      <c r="C83" s="75">
        <v>10140222473</v>
      </c>
      <c r="D83" s="76" t="s">
        <v>144</v>
      </c>
      <c r="E83" s="101">
        <v>39609</v>
      </c>
      <c r="F83" s="77" t="s">
        <v>42</v>
      </c>
      <c r="G83" s="77" t="s">
        <v>125</v>
      </c>
      <c r="H83" s="78">
        <v>8.2280000000000006E-2</v>
      </c>
      <c r="I83" s="78">
        <f t="shared" si="1"/>
        <v>6.8050000000000055E-3</v>
      </c>
      <c r="J83" s="89">
        <f t="shared" si="0"/>
        <v>32.916021944014631</v>
      </c>
      <c r="K83" s="92"/>
      <c r="L83" s="91"/>
    </row>
    <row r="84" spans="1:12" s="4" customFormat="1" ht="17.25" customHeight="1" x14ac:dyDescent="0.25">
      <c r="A84" s="74">
        <v>62</v>
      </c>
      <c r="B84" s="75">
        <v>102</v>
      </c>
      <c r="C84" s="75">
        <v>10125782308</v>
      </c>
      <c r="D84" s="76" t="s">
        <v>102</v>
      </c>
      <c r="E84" s="101">
        <v>39431</v>
      </c>
      <c r="F84" s="77" t="s">
        <v>48</v>
      </c>
      <c r="G84" s="77" t="s">
        <v>215</v>
      </c>
      <c r="H84" s="78">
        <v>8.2280000000000006E-2</v>
      </c>
      <c r="I84" s="78">
        <f t="shared" si="1"/>
        <v>6.8050000000000055E-3</v>
      </c>
      <c r="J84" s="89">
        <f t="shared" si="0"/>
        <v>32.916021944014631</v>
      </c>
      <c r="K84" s="92"/>
      <c r="L84" s="91"/>
    </row>
    <row r="85" spans="1:12" s="4" customFormat="1" ht="17.25" customHeight="1" x14ac:dyDescent="0.25">
      <c r="A85" s="74">
        <v>63</v>
      </c>
      <c r="B85" s="75">
        <v>4</v>
      </c>
      <c r="C85" s="75">
        <v>10127856791</v>
      </c>
      <c r="D85" s="76" t="s">
        <v>146</v>
      </c>
      <c r="E85" s="101">
        <v>39635</v>
      </c>
      <c r="F85" s="77" t="s">
        <v>42</v>
      </c>
      <c r="G85" s="77" t="s">
        <v>115</v>
      </c>
      <c r="H85" s="78">
        <v>8.2325999999999996E-2</v>
      </c>
      <c r="I85" s="78">
        <f t="shared" si="1"/>
        <v>6.850999999999996E-3</v>
      </c>
      <c r="J85" s="89">
        <f t="shared" si="0"/>
        <v>32.897511598481657</v>
      </c>
      <c r="K85" s="92"/>
      <c r="L85" s="91"/>
    </row>
    <row r="86" spans="1:12" s="4" customFormat="1" ht="17.25" customHeight="1" x14ac:dyDescent="0.25">
      <c r="A86" s="74">
        <v>64</v>
      </c>
      <c r="B86" s="75">
        <v>7</v>
      </c>
      <c r="C86" s="75">
        <v>10132956365</v>
      </c>
      <c r="D86" s="76" t="s">
        <v>134</v>
      </c>
      <c r="E86" s="101">
        <v>39710</v>
      </c>
      <c r="F86" s="77" t="s">
        <v>48</v>
      </c>
      <c r="G86" s="77" t="s">
        <v>115</v>
      </c>
      <c r="H86" s="78">
        <v>8.2325999999999996E-2</v>
      </c>
      <c r="I86" s="78">
        <f t="shared" si="1"/>
        <v>6.850999999999996E-3</v>
      </c>
      <c r="J86" s="89">
        <f t="shared" si="0"/>
        <v>32.897511598481657</v>
      </c>
      <c r="K86" s="92"/>
      <c r="L86" s="91"/>
    </row>
    <row r="87" spans="1:12" s="4" customFormat="1" ht="17.25" customHeight="1" x14ac:dyDescent="0.25">
      <c r="A87" s="74">
        <v>65</v>
      </c>
      <c r="B87" s="75">
        <v>98</v>
      </c>
      <c r="C87" s="75">
        <v>10119189944</v>
      </c>
      <c r="D87" s="76" t="s">
        <v>85</v>
      </c>
      <c r="E87" s="101">
        <v>39193</v>
      </c>
      <c r="F87" s="77" t="s">
        <v>32</v>
      </c>
      <c r="G87" s="77" t="s">
        <v>215</v>
      </c>
      <c r="H87" s="78">
        <v>8.2325999999999996E-2</v>
      </c>
      <c r="I87" s="78">
        <f t="shared" si="1"/>
        <v>6.850999999999996E-3</v>
      </c>
      <c r="J87" s="89">
        <f t="shared" si="0"/>
        <v>32.897511598481657</v>
      </c>
      <c r="K87" s="92"/>
      <c r="L87" s="91"/>
    </row>
    <row r="88" spans="1:12" s="4" customFormat="1" ht="17.25" customHeight="1" x14ac:dyDescent="0.25">
      <c r="A88" s="74">
        <v>66</v>
      </c>
      <c r="B88" s="75">
        <v>31</v>
      </c>
      <c r="C88" s="75">
        <v>10136817470</v>
      </c>
      <c r="D88" s="76" t="s">
        <v>135</v>
      </c>
      <c r="E88" s="101">
        <v>39472</v>
      </c>
      <c r="F88" s="77" t="s">
        <v>48</v>
      </c>
      <c r="G88" s="77" t="s">
        <v>57</v>
      </c>
      <c r="H88" s="78">
        <v>8.2337999999999995E-2</v>
      </c>
      <c r="I88" s="78">
        <f t="shared" si="1"/>
        <v>6.8629999999999941E-3</v>
      </c>
      <c r="J88" s="89">
        <f t="shared" ref="J88:J101" si="2">IFERROR($K$19*3600/(HOUR(H88)*3600+MINUTE(H88)*60+SECOND(H88)),"")</f>
        <v>32.892887264548776</v>
      </c>
      <c r="K88" s="92"/>
      <c r="L88" s="91"/>
    </row>
    <row r="89" spans="1:12" s="4" customFormat="1" ht="17.25" customHeight="1" x14ac:dyDescent="0.25">
      <c r="A89" s="74">
        <v>67</v>
      </c>
      <c r="B89" s="75">
        <v>23</v>
      </c>
      <c r="C89" s="75">
        <v>10128533872</v>
      </c>
      <c r="D89" s="76" t="s">
        <v>91</v>
      </c>
      <c r="E89" s="101">
        <v>39544</v>
      </c>
      <c r="F89" s="77" t="s">
        <v>48</v>
      </c>
      <c r="G89" s="77" t="s">
        <v>38</v>
      </c>
      <c r="H89" s="78">
        <v>8.2337999999999995E-2</v>
      </c>
      <c r="I89" s="78">
        <f t="shared" ref="I89:I108" si="3">H89-$H$23</f>
        <v>6.8629999999999941E-3</v>
      </c>
      <c r="J89" s="89">
        <f t="shared" si="2"/>
        <v>32.892887264548776</v>
      </c>
      <c r="K89" s="92"/>
      <c r="L89" s="91"/>
    </row>
    <row r="90" spans="1:12" s="4" customFormat="1" ht="17.25" customHeight="1" x14ac:dyDescent="0.25">
      <c r="A90" s="74">
        <v>68</v>
      </c>
      <c r="B90" s="75">
        <v>86</v>
      </c>
      <c r="C90" s="75">
        <v>10105798688</v>
      </c>
      <c r="D90" s="76" t="s">
        <v>96</v>
      </c>
      <c r="E90" s="101">
        <v>39205</v>
      </c>
      <c r="F90" s="77" t="s">
        <v>42</v>
      </c>
      <c r="G90" s="77" t="s">
        <v>112</v>
      </c>
      <c r="H90" s="78">
        <v>8.2361000000000004E-2</v>
      </c>
      <c r="I90" s="78">
        <f t="shared" si="3"/>
        <v>6.8860000000000032E-3</v>
      </c>
      <c r="J90" s="89">
        <f t="shared" si="2"/>
        <v>32.883642495784152</v>
      </c>
      <c r="K90" s="92"/>
      <c r="L90" s="91"/>
    </row>
    <row r="91" spans="1:12" s="4" customFormat="1" ht="17.25" customHeight="1" x14ac:dyDescent="0.25">
      <c r="A91" s="74">
        <v>69</v>
      </c>
      <c r="B91" s="75">
        <v>123</v>
      </c>
      <c r="C91" s="75">
        <v>10094202643</v>
      </c>
      <c r="D91" s="76" t="s">
        <v>142</v>
      </c>
      <c r="E91" s="101">
        <v>39402</v>
      </c>
      <c r="F91" s="77" t="s">
        <v>32</v>
      </c>
      <c r="G91" s="77" t="s">
        <v>143</v>
      </c>
      <c r="H91" s="78">
        <v>8.2395999999999997E-2</v>
      </c>
      <c r="I91" s="78">
        <f t="shared" si="3"/>
        <v>6.9209999999999966E-3</v>
      </c>
      <c r="J91" s="89">
        <f t="shared" si="2"/>
        <v>32.869785082174459</v>
      </c>
      <c r="K91" s="92"/>
      <c r="L91" s="91"/>
    </row>
    <row r="92" spans="1:12" s="4" customFormat="1" ht="17.25" customHeight="1" x14ac:dyDescent="0.25">
      <c r="A92" s="79">
        <v>70</v>
      </c>
      <c r="B92" s="75">
        <v>101</v>
      </c>
      <c r="C92" s="75">
        <v>10119333727</v>
      </c>
      <c r="D92" s="76" t="s">
        <v>155</v>
      </c>
      <c r="E92" s="101">
        <v>39479</v>
      </c>
      <c r="F92" s="77" t="s">
        <v>42</v>
      </c>
      <c r="G92" s="77" t="s">
        <v>215</v>
      </c>
      <c r="H92" s="95">
        <v>8.2395999999999997E-2</v>
      </c>
      <c r="I92" s="78">
        <f t="shared" si="3"/>
        <v>6.9209999999999966E-3</v>
      </c>
      <c r="J92" s="89">
        <f t="shared" si="2"/>
        <v>32.869785082174459</v>
      </c>
      <c r="K92" s="92"/>
      <c r="L92" s="91"/>
    </row>
    <row r="93" spans="1:12" s="4" customFormat="1" ht="17.25" customHeight="1" x14ac:dyDescent="0.25">
      <c r="A93" s="79">
        <v>71</v>
      </c>
      <c r="B93" s="75">
        <v>11</v>
      </c>
      <c r="C93" s="75">
        <v>10104125642</v>
      </c>
      <c r="D93" s="76" t="s">
        <v>157</v>
      </c>
      <c r="E93" s="101">
        <v>39175</v>
      </c>
      <c r="F93" s="77" t="s">
        <v>32</v>
      </c>
      <c r="G93" s="77" t="s">
        <v>115</v>
      </c>
      <c r="H93" s="95">
        <v>8.2395999999999997E-2</v>
      </c>
      <c r="I93" s="78">
        <f t="shared" si="3"/>
        <v>6.9209999999999966E-3</v>
      </c>
      <c r="J93" s="89">
        <f t="shared" si="2"/>
        <v>32.869785082174459</v>
      </c>
      <c r="K93" s="92"/>
      <c r="L93" s="91"/>
    </row>
    <row r="94" spans="1:12" s="4" customFormat="1" ht="17.25" customHeight="1" x14ac:dyDescent="0.25">
      <c r="A94" s="79">
        <v>72</v>
      </c>
      <c r="B94" s="75">
        <v>89</v>
      </c>
      <c r="C94" s="75">
        <v>10114921540</v>
      </c>
      <c r="D94" s="76" t="s">
        <v>159</v>
      </c>
      <c r="E94" s="101">
        <v>39736</v>
      </c>
      <c r="F94" s="77" t="s">
        <v>42</v>
      </c>
      <c r="G94" s="77" t="s">
        <v>112</v>
      </c>
      <c r="H94" s="95">
        <v>8.2419000000000006E-2</v>
      </c>
      <c r="I94" s="78">
        <f t="shared" si="3"/>
        <v>6.9440000000000057E-3</v>
      </c>
      <c r="J94" s="89">
        <f t="shared" si="2"/>
        <v>32.860553293076812</v>
      </c>
      <c r="K94" s="92"/>
      <c r="L94" s="91"/>
    </row>
    <row r="95" spans="1:12" s="4" customFormat="1" ht="17.25" customHeight="1" x14ac:dyDescent="0.25">
      <c r="A95" s="79">
        <v>73</v>
      </c>
      <c r="B95" s="75">
        <v>14</v>
      </c>
      <c r="C95" s="75">
        <v>10129837817</v>
      </c>
      <c r="D95" s="76" t="s">
        <v>140</v>
      </c>
      <c r="E95" s="101">
        <v>39858</v>
      </c>
      <c r="F95" s="77" t="s">
        <v>42</v>
      </c>
      <c r="G95" s="77" t="s">
        <v>115</v>
      </c>
      <c r="H95" s="95">
        <v>8.2454E-2</v>
      </c>
      <c r="I95" s="78">
        <f t="shared" si="3"/>
        <v>6.9789999999999991E-3</v>
      </c>
      <c r="J95" s="89">
        <f t="shared" si="2"/>
        <v>32.846715328467155</v>
      </c>
      <c r="K95" s="92"/>
      <c r="L95" s="91"/>
    </row>
    <row r="96" spans="1:12" s="4" customFormat="1" ht="17.25" customHeight="1" x14ac:dyDescent="0.25">
      <c r="A96" s="79">
        <v>74</v>
      </c>
      <c r="B96" s="75">
        <v>112</v>
      </c>
      <c r="C96" s="75">
        <v>10141404358</v>
      </c>
      <c r="D96" s="76" t="s">
        <v>179</v>
      </c>
      <c r="E96" s="101">
        <v>39637</v>
      </c>
      <c r="F96" s="77" t="s">
        <v>48</v>
      </c>
      <c r="G96" s="77" t="s">
        <v>58</v>
      </c>
      <c r="H96" s="95">
        <v>8.2950999999999997E-2</v>
      </c>
      <c r="I96" s="78">
        <f t="shared" si="3"/>
        <v>7.4759999999999965E-3</v>
      </c>
      <c r="J96" s="89">
        <f t="shared" si="2"/>
        <v>32.649644202595226</v>
      </c>
      <c r="K96" s="92"/>
      <c r="L96" s="91"/>
    </row>
    <row r="97" spans="1:12" s="4" customFormat="1" ht="17.25" customHeight="1" x14ac:dyDescent="0.25">
      <c r="A97" s="79">
        <v>75</v>
      </c>
      <c r="B97" s="75">
        <v>43</v>
      </c>
      <c r="C97" s="75">
        <v>10132009607</v>
      </c>
      <c r="D97" s="76" t="s">
        <v>152</v>
      </c>
      <c r="E97" s="101">
        <v>39777</v>
      </c>
      <c r="F97" s="77" t="s">
        <v>48</v>
      </c>
      <c r="G97" s="77" t="s">
        <v>37</v>
      </c>
      <c r="H97" s="95">
        <v>8.2950999999999997E-2</v>
      </c>
      <c r="I97" s="78">
        <f t="shared" si="3"/>
        <v>7.4759999999999965E-3</v>
      </c>
      <c r="J97" s="89">
        <f t="shared" si="2"/>
        <v>32.649644202595226</v>
      </c>
      <c r="K97" s="92"/>
      <c r="L97" s="91"/>
    </row>
    <row r="98" spans="1:12" s="4" customFormat="1" ht="17.25" customHeight="1" x14ac:dyDescent="0.25">
      <c r="A98" s="79">
        <v>76</v>
      </c>
      <c r="B98" s="75">
        <v>120</v>
      </c>
      <c r="C98" s="75">
        <v>10125793624</v>
      </c>
      <c r="D98" s="76" t="s">
        <v>187</v>
      </c>
      <c r="E98" s="101">
        <v>39792</v>
      </c>
      <c r="F98" s="77" t="s">
        <v>48</v>
      </c>
      <c r="G98" s="77" t="s">
        <v>67</v>
      </c>
      <c r="H98" s="95">
        <v>8.3218E-2</v>
      </c>
      <c r="I98" s="78">
        <f t="shared" si="3"/>
        <v>7.7429999999999999E-3</v>
      </c>
      <c r="J98" s="89">
        <f t="shared" si="2"/>
        <v>32.545201668984703</v>
      </c>
      <c r="K98" s="92"/>
      <c r="L98" s="91"/>
    </row>
    <row r="99" spans="1:12" s="4" customFormat="1" ht="17.25" customHeight="1" x14ac:dyDescent="0.25">
      <c r="A99" s="79">
        <v>77</v>
      </c>
      <c r="B99" s="75">
        <v>113</v>
      </c>
      <c r="C99" s="75">
        <v>10136730978</v>
      </c>
      <c r="D99" s="76" t="s">
        <v>161</v>
      </c>
      <c r="E99" s="101">
        <v>39645</v>
      </c>
      <c r="F99" s="77" t="s">
        <v>48</v>
      </c>
      <c r="G99" s="77" t="s">
        <v>58</v>
      </c>
      <c r="H99" s="95">
        <v>8.3218E-2</v>
      </c>
      <c r="I99" s="78">
        <f t="shared" si="3"/>
        <v>7.7429999999999999E-3</v>
      </c>
      <c r="J99" s="89">
        <f t="shared" si="2"/>
        <v>32.545201668984703</v>
      </c>
      <c r="K99" s="92"/>
      <c r="L99" s="91"/>
    </row>
    <row r="100" spans="1:12" s="4" customFormat="1" ht="17.25" customHeight="1" x14ac:dyDescent="0.25">
      <c r="A100" s="79">
        <v>78</v>
      </c>
      <c r="B100" s="75">
        <v>5</v>
      </c>
      <c r="C100" s="75">
        <v>10127853963</v>
      </c>
      <c r="D100" s="76" t="s">
        <v>184</v>
      </c>
      <c r="E100" s="101">
        <v>39572</v>
      </c>
      <c r="F100" s="77" t="s">
        <v>42</v>
      </c>
      <c r="G100" s="77" t="s">
        <v>115</v>
      </c>
      <c r="H100" s="95">
        <v>8.3218E-2</v>
      </c>
      <c r="I100" s="78">
        <f t="shared" si="3"/>
        <v>7.7429999999999999E-3</v>
      </c>
      <c r="J100" s="89">
        <f t="shared" si="2"/>
        <v>32.545201668984703</v>
      </c>
      <c r="K100" s="92"/>
      <c r="L100" s="91"/>
    </row>
    <row r="101" spans="1:12" s="4" customFormat="1" ht="17.25" customHeight="1" x14ac:dyDescent="0.25">
      <c r="A101" s="79">
        <v>79</v>
      </c>
      <c r="B101" s="75">
        <v>124</v>
      </c>
      <c r="C101" s="75">
        <v>10104006717</v>
      </c>
      <c r="D101" s="76" t="s">
        <v>153</v>
      </c>
      <c r="E101" s="101">
        <v>39260</v>
      </c>
      <c r="F101" s="77" t="s">
        <v>32</v>
      </c>
      <c r="G101" s="77" t="s">
        <v>143</v>
      </c>
      <c r="H101" s="95">
        <v>8.3218E-2</v>
      </c>
      <c r="I101" s="78">
        <f t="shared" si="3"/>
        <v>7.7429999999999999E-3</v>
      </c>
      <c r="J101" s="89">
        <f t="shared" si="2"/>
        <v>32.545201668984703</v>
      </c>
      <c r="K101" s="92"/>
      <c r="L101" s="91"/>
    </row>
    <row r="102" spans="1:12" s="4" customFormat="1" ht="17.25" customHeight="1" x14ac:dyDescent="0.25">
      <c r="A102" s="79">
        <v>80</v>
      </c>
      <c r="B102" s="75">
        <v>93</v>
      </c>
      <c r="C102" s="75">
        <v>10166075544</v>
      </c>
      <c r="D102" s="76" t="s">
        <v>151</v>
      </c>
      <c r="E102" s="101">
        <v>39234</v>
      </c>
      <c r="F102" s="77" t="s">
        <v>32</v>
      </c>
      <c r="G102" s="77" t="s">
        <v>86</v>
      </c>
      <c r="H102" s="95">
        <v>8.3218E-2</v>
      </c>
      <c r="I102" s="78">
        <f t="shared" si="3"/>
        <v>7.7429999999999999E-3</v>
      </c>
      <c r="J102" s="89">
        <f t="shared" ref="J102:J108" si="4">IFERROR($K$19*3600/(HOUR(H102)*3600+MINUTE(H102)*60+SECOND(H102)),"")</f>
        <v>32.545201668984703</v>
      </c>
      <c r="K102" s="92"/>
      <c r="L102" s="91"/>
    </row>
    <row r="103" spans="1:12" s="4" customFormat="1" ht="17.25" customHeight="1" x14ac:dyDescent="0.25">
      <c r="A103" s="79">
        <v>81</v>
      </c>
      <c r="B103" s="75">
        <v>125</v>
      </c>
      <c r="C103" s="75">
        <v>10104452210</v>
      </c>
      <c r="D103" s="76" t="s">
        <v>171</v>
      </c>
      <c r="E103" s="101">
        <v>39285</v>
      </c>
      <c r="F103" s="77" t="s">
        <v>42</v>
      </c>
      <c r="G103" s="77" t="s">
        <v>143</v>
      </c>
      <c r="H103" s="95">
        <v>8.3218E-2</v>
      </c>
      <c r="I103" s="78">
        <f t="shared" si="3"/>
        <v>7.7429999999999999E-3</v>
      </c>
      <c r="J103" s="89">
        <f t="shared" si="4"/>
        <v>32.545201668984703</v>
      </c>
      <c r="K103" s="92"/>
      <c r="L103" s="91"/>
    </row>
    <row r="104" spans="1:12" s="4" customFormat="1" ht="17.25" customHeight="1" x14ac:dyDescent="0.25">
      <c r="A104" s="79">
        <v>82</v>
      </c>
      <c r="B104" s="75">
        <v>127</v>
      </c>
      <c r="C104" s="75">
        <v>10105798890</v>
      </c>
      <c r="D104" s="76" t="s">
        <v>94</v>
      </c>
      <c r="E104" s="101">
        <v>39380</v>
      </c>
      <c r="F104" s="77" t="s">
        <v>42</v>
      </c>
      <c r="G104" s="77" t="s">
        <v>93</v>
      </c>
      <c r="H104" s="95">
        <v>8.3252000000000007E-2</v>
      </c>
      <c r="I104" s="78">
        <f t="shared" si="3"/>
        <v>7.7770000000000061E-3</v>
      </c>
      <c r="J104" s="89">
        <f t="shared" si="4"/>
        <v>32.531627971639097</v>
      </c>
      <c r="K104" s="92"/>
      <c r="L104" s="91"/>
    </row>
    <row r="105" spans="1:12" s="4" customFormat="1" ht="17.25" customHeight="1" x14ac:dyDescent="0.25">
      <c r="A105" s="79">
        <v>83</v>
      </c>
      <c r="B105" s="75">
        <v>16</v>
      </c>
      <c r="C105" s="75">
        <v>10129851355</v>
      </c>
      <c r="D105" s="76" t="s">
        <v>199</v>
      </c>
      <c r="E105" s="101">
        <v>39843</v>
      </c>
      <c r="F105" s="77" t="s">
        <v>42</v>
      </c>
      <c r="G105" s="77" t="s">
        <v>115</v>
      </c>
      <c r="H105" s="95">
        <v>8.3252000000000007E-2</v>
      </c>
      <c r="I105" s="78">
        <f t="shared" si="3"/>
        <v>7.7770000000000061E-3</v>
      </c>
      <c r="J105" s="89">
        <f t="shared" si="4"/>
        <v>32.531627971639097</v>
      </c>
      <c r="K105" s="92"/>
      <c r="L105" s="91"/>
    </row>
    <row r="106" spans="1:12" s="4" customFormat="1" ht="17.25" customHeight="1" x14ac:dyDescent="0.25">
      <c r="A106" s="79">
        <v>84</v>
      </c>
      <c r="B106" s="75">
        <v>12</v>
      </c>
      <c r="C106" s="75">
        <v>10116167281</v>
      </c>
      <c r="D106" s="76" t="s">
        <v>195</v>
      </c>
      <c r="E106" s="101">
        <v>39712</v>
      </c>
      <c r="F106" s="77" t="s">
        <v>32</v>
      </c>
      <c r="G106" s="77" t="s">
        <v>115</v>
      </c>
      <c r="H106" s="95">
        <v>8.3333000000000004E-2</v>
      </c>
      <c r="I106" s="78">
        <f t="shared" si="3"/>
        <v>7.8580000000000039E-3</v>
      </c>
      <c r="J106" s="89">
        <f t="shared" si="4"/>
        <v>32.5</v>
      </c>
      <c r="K106" s="92"/>
      <c r="L106" s="91"/>
    </row>
    <row r="107" spans="1:12" s="4" customFormat="1" ht="17.25" customHeight="1" x14ac:dyDescent="0.25">
      <c r="A107" s="79">
        <v>85</v>
      </c>
      <c r="B107" s="75">
        <v>63</v>
      </c>
      <c r="C107" s="75">
        <v>10128710088</v>
      </c>
      <c r="D107" s="76" t="s">
        <v>193</v>
      </c>
      <c r="E107" s="101">
        <v>39358</v>
      </c>
      <c r="F107" s="77" t="s">
        <v>48</v>
      </c>
      <c r="G107" s="77" t="s">
        <v>55</v>
      </c>
      <c r="H107" s="95">
        <v>8.3333000000000004E-2</v>
      </c>
      <c r="I107" s="78">
        <f t="shared" si="3"/>
        <v>7.8580000000000039E-3</v>
      </c>
      <c r="J107" s="89">
        <f t="shared" si="4"/>
        <v>32.5</v>
      </c>
      <c r="K107" s="92"/>
      <c r="L107" s="91"/>
    </row>
    <row r="108" spans="1:12" s="4" customFormat="1" ht="17.25" customHeight="1" x14ac:dyDescent="0.25">
      <c r="A108" s="79">
        <v>86</v>
      </c>
      <c r="B108" s="75">
        <v>29</v>
      </c>
      <c r="C108" s="75">
        <v>10104119881</v>
      </c>
      <c r="D108" s="76" t="s">
        <v>150</v>
      </c>
      <c r="E108" s="101">
        <v>39089</v>
      </c>
      <c r="F108" s="77" t="s">
        <v>48</v>
      </c>
      <c r="G108" s="77" t="s">
        <v>57</v>
      </c>
      <c r="H108" s="95">
        <v>8.3472000000000005E-2</v>
      </c>
      <c r="I108" s="78">
        <f t="shared" si="3"/>
        <v>7.9970000000000041E-3</v>
      </c>
      <c r="J108" s="89">
        <f t="shared" si="4"/>
        <v>32.445923460898506</v>
      </c>
      <c r="K108" s="92"/>
      <c r="L108" s="91"/>
    </row>
    <row r="109" spans="1:12" s="4" customFormat="1" ht="17.25" customHeight="1" x14ac:dyDescent="0.25">
      <c r="A109" s="79" t="s">
        <v>61</v>
      </c>
      <c r="B109" s="75">
        <v>24</v>
      </c>
      <c r="C109" s="75">
        <v>10136740476</v>
      </c>
      <c r="D109" s="76" t="s">
        <v>169</v>
      </c>
      <c r="E109" s="101">
        <v>39442</v>
      </c>
      <c r="F109" s="77" t="s">
        <v>48</v>
      </c>
      <c r="G109" s="77" t="s">
        <v>38</v>
      </c>
      <c r="H109" s="95"/>
      <c r="I109" s="78"/>
      <c r="J109" s="77"/>
      <c r="K109" s="92"/>
      <c r="L109" s="91"/>
    </row>
    <row r="110" spans="1:12" s="4" customFormat="1" ht="17.25" customHeight="1" x14ac:dyDescent="0.25">
      <c r="A110" s="79" t="s">
        <v>61</v>
      </c>
      <c r="B110" s="75">
        <v>97</v>
      </c>
      <c r="C110" s="75">
        <v>10106075645</v>
      </c>
      <c r="D110" s="76" t="s">
        <v>178</v>
      </c>
      <c r="E110" s="101">
        <v>39264</v>
      </c>
      <c r="F110" s="77" t="s">
        <v>32</v>
      </c>
      <c r="G110" s="77" t="s">
        <v>86</v>
      </c>
      <c r="H110" s="95"/>
      <c r="I110" s="78"/>
      <c r="J110" s="77"/>
      <c r="K110" s="92"/>
      <c r="L110" s="91"/>
    </row>
    <row r="111" spans="1:12" s="4" customFormat="1" ht="17.25" customHeight="1" x14ac:dyDescent="0.25">
      <c r="A111" s="79" t="s">
        <v>61</v>
      </c>
      <c r="B111" s="75">
        <v>114</v>
      </c>
      <c r="C111" s="75">
        <v>10126940951</v>
      </c>
      <c r="D111" s="76" t="s">
        <v>163</v>
      </c>
      <c r="E111" s="101">
        <v>39249</v>
      </c>
      <c r="F111" s="77" t="s">
        <v>48</v>
      </c>
      <c r="G111" s="77" t="s">
        <v>58</v>
      </c>
      <c r="H111" s="95"/>
      <c r="I111" s="78"/>
      <c r="J111" s="77"/>
      <c r="K111" s="92"/>
      <c r="L111" s="91"/>
    </row>
    <row r="112" spans="1:12" s="4" customFormat="1" ht="17.25" customHeight="1" x14ac:dyDescent="0.25">
      <c r="A112" s="79" t="s">
        <v>61</v>
      </c>
      <c r="B112" s="75">
        <v>119</v>
      </c>
      <c r="C112" s="75">
        <v>10141139832</v>
      </c>
      <c r="D112" s="76" t="s">
        <v>192</v>
      </c>
      <c r="E112" s="101">
        <v>39516</v>
      </c>
      <c r="F112" s="77" t="s">
        <v>48</v>
      </c>
      <c r="G112" s="77" t="s">
        <v>67</v>
      </c>
      <c r="H112" s="95"/>
      <c r="I112" s="78"/>
      <c r="J112" s="77"/>
      <c r="K112" s="92"/>
      <c r="L112" s="91"/>
    </row>
    <row r="113" spans="1:12" s="4" customFormat="1" ht="17.25" customHeight="1" x14ac:dyDescent="0.25">
      <c r="A113" s="79" t="s">
        <v>61</v>
      </c>
      <c r="B113" s="75">
        <v>32</v>
      </c>
      <c r="C113" s="75">
        <v>10105423321</v>
      </c>
      <c r="D113" s="76" t="s">
        <v>103</v>
      </c>
      <c r="E113" s="101">
        <v>39107</v>
      </c>
      <c r="F113" s="77" t="s">
        <v>42</v>
      </c>
      <c r="G113" s="77" t="s">
        <v>57</v>
      </c>
      <c r="H113" s="95"/>
      <c r="I113" s="78"/>
      <c r="J113" s="77"/>
      <c r="K113" s="92"/>
      <c r="L113" s="91"/>
    </row>
    <row r="114" spans="1:12" s="4" customFormat="1" ht="17.25" customHeight="1" x14ac:dyDescent="0.25">
      <c r="A114" s="79" t="s">
        <v>61</v>
      </c>
      <c r="B114" s="75">
        <v>41</v>
      </c>
      <c r="C114" s="75">
        <v>10138543060</v>
      </c>
      <c r="D114" s="76" t="s">
        <v>191</v>
      </c>
      <c r="E114" s="101">
        <v>39672</v>
      </c>
      <c r="F114" s="77" t="s">
        <v>42</v>
      </c>
      <c r="G114" s="77" t="s">
        <v>37</v>
      </c>
      <c r="H114" s="95"/>
      <c r="I114" s="78"/>
      <c r="J114" s="77"/>
      <c r="K114" s="92"/>
      <c r="L114" s="91"/>
    </row>
    <row r="115" spans="1:12" s="4" customFormat="1" ht="17.25" customHeight="1" x14ac:dyDescent="0.25">
      <c r="A115" s="79" t="s">
        <v>61</v>
      </c>
      <c r="B115" s="75">
        <v>117</v>
      </c>
      <c r="C115" s="75">
        <v>10125250525</v>
      </c>
      <c r="D115" s="76" t="s">
        <v>149</v>
      </c>
      <c r="E115" s="101">
        <v>39605</v>
      </c>
      <c r="F115" s="77" t="s">
        <v>48</v>
      </c>
      <c r="G115" s="77" t="s">
        <v>67</v>
      </c>
      <c r="H115" s="95"/>
      <c r="I115" s="78"/>
      <c r="J115" s="77"/>
      <c r="K115" s="92"/>
      <c r="L115" s="91"/>
    </row>
    <row r="116" spans="1:12" s="4" customFormat="1" ht="17.25" customHeight="1" x14ac:dyDescent="0.25">
      <c r="A116" s="79" t="s">
        <v>61</v>
      </c>
      <c r="B116" s="75">
        <v>28</v>
      </c>
      <c r="C116" s="75">
        <v>10103547177</v>
      </c>
      <c r="D116" s="76" t="s">
        <v>104</v>
      </c>
      <c r="E116" s="101">
        <v>39093</v>
      </c>
      <c r="F116" s="77" t="s">
        <v>42</v>
      </c>
      <c r="G116" s="77" t="s">
        <v>57</v>
      </c>
      <c r="H116" s="95"/>
      <c r="I116" s="78"/>
      <c r="J116" s="77"/>
      <c r="K116" s="92"/>
      <c r="L116" s="91"/>
    </row>
    <row r="117" spans="1:12" s="4" customFormat="1" ht="17.25" customHeight="1" x14ac:dyDescent="0.25">
      <c r="A117" s="79" t="s">
        <v>61</v>
      </c>
      <c r="B117" s="75">
        <v>88</v>
      </c>
      <c r="C117" s="75">
        <v>10126420080</v>
      </c>
      <c r="D117" s="76" t="s">
        <v>183</v>
      </c>
      <c r="E117" s="101">
        <v>39535</v>
      </c>
      <c r="F117" s="77" t="s">
        <v>42</v>
      </c>
      <c r="G117" s="77" t="s">
        <v>112</v>
      </c>
      <c r="H117" s="95"/>
      <c r="I117" s="78"/>
      <c r="J117" s="77"/>
      <c r="K117" s="92"/>
      <c r="L117" s="91"/>
    </row>
    <row r="118" spans="1:12" s="4" customFormat="1" ht="17.25" customHeight="1" x14ac:dyDescent="0.25">
      <c r="A118" s="79" t="s">
        <v>61</v>
      </c>
      <c r="B118" s="75">
        <v>22</v>
      </c>
      <c r="C118" s="75">
        <v>10126313885</v>
      </c>
      <c r="D118" s="76" t="s">
        <v>92</v>
      </c>
      <c r="E118" s="101">
        <v>39477</v>
      </c>
      <c r="F118" s="77" t="s">
        <v>48</v>
      </c>
      <c r="G118" s="77" t="s">
        <v>38</v>
      </c>
      <c r="H118" s="95"/>
      <c r="I118" s="78"/>
      <c r="J118" s="77"/>
      <c r="K118" s="92"/>
      <c r="L118" s="91"/>
    </row>
    <row r="119" spans="1:12" s="4" customFormat="1" ht="17.25" customHeight="1" x14ac:dyDescent="0.25">
      <c r="A119" s="79" t="s">
        <v>61</v>
      </c>
      <c r="B119" s="75">
        <v>110</v>
      </c>
      <c r="C119" s="75">
        <v>10132793384</v>
      </c>
      <c r="D119" s="76" t="s">
        <v>158</v>
      </c>
      <c r="E119" s="101">
        <v>39205</v>
      </c>
      <c r="F119" s="77" t="s">
        <v>48</v>
      </c>
      <c r="G119" s="77" t="s">
        <v>58</v>
      </c>
      <c r="H119" s="95"/>
      <c r="I119" s="78"/>
      <c r="J119" s="77"/>
      <c r="K119" s="92"/>
      <c r="L119" s="91"/>
    </row>
    <row r="120" spans="1:12" s="4" customFormat="1" ht="17.25" customHeight="1" x14ac:dyDescent="0.25">
      <c r="A120" s="79" t="s">
        <v>61</v>
      </c>
      <c r="B120" s="75">
        <v>107</v>
      </c>
      <c r="C120" s="75">
        <v>10129326040</v>
      </c>
      <c r="D120" s="76" t="s">
        <v>141</v>
      </c>
      <c r="E120" s="101">
        <v>39644</v>
      </c>
      <c r="F120" s="77" t="s">
        <v>48</v>
      </c>
      <c r="G120" s="77" t="s">
        <v>46</v>
      </c>
      <c r="H120" s="95"/>
      <c r="I120" s="78"/>
      <c r="J120" s="77"/>
      <c r="K120" s="92"/>
      <c r="L120" s="91"/>
    </row>
    <row r="121" spans="1:12" s="4" customFormat="1" ht="17.25" customHeight="1" x14ac:dyDescent="0.25">
      <c r="A121" s="79" t="s">
        <v>61</v>
      </c>
      <c r="B121" s="75">
        <v>108</v>
      </c>
      <c r="C121" s="75">
        <v>10129325737</v>
      </c>
      <c r="D121" s="76" t="s">
        <v>154</v>
      </c>
      <c r="E121" s="101">
        <v>39492</v>
      </c>
      <c r="F121" s="77" t="s">
        <v>48</v>
      </c>
      <c r="G121" s="77" t="s">
        <v>46</v>
      </c>
      <c r="H121" s="95"/>
      <c r="I121" s="78"/>
      <c r="J121" s="77"/>
      <c r="K121" s="92"/>
      <c r="L121" s="91"/>
    </row>
    <row r="122" spans="1:12" s="4" customFormat="1" ht="17.25" customHeight="1" x14ac:dyDescent="0.25">
      <c r="A122" s="79" t="s">
        <v>61</v>
      </c>
      <c r="B122" s="75">
        <v>54</v>
      </c>
      <c r="C122" s="75">
        <v>10128927734</v>
      </c>
      <c r="D122" s="76" t="s">
        <v>124</v>
      </c>
      <c r="E122" s="101">
        <v>39329</v>
      </c>
      <c r="F122" s="77" t="s">
        <v>32</v>
      </c>
      <c r="G122" s="77" t="s">
        <v>125</v>
      </c>
      <c r="H122" s="95"/>
      <c r="I122" s="78"/>
      <c r="J122" s="77"/>
      <c r="K122" s="92"/>
      <c r="L122" s="91"/>
    </row>
    <row r="123" spans="1:12" s="4" customFormat="1" ht="17.25" customHeight="1" x14ac:dyDescent="0.25">
      <c r="A123" s="79" t="s">
        <v>61</v>
      </c>
      <c r="B123" s="75">
        <v>109</v>
      </c>
      <c r="C123" s="75">
        <v>10132793889</v>
      </c>
      <c r="D123" s="76" t="s">
        <v>190</v>
      </c>
      <c r="E123" s="101">
        <v>39110</v>
      </c>
      <c r="F123" s="77" t="s">
        <v>48</v>
      </c>
      <c r="G123" s="77" t="s">
        <v>58</v>
      </c>
      <c r="H123" s="95"/>
      <c r="I123" s="78"/>
      <c r="J123" s="77"/>
      <c r="K123" s="92"/>
      <c r="L123" s="91"/>
    </row>
    <row r="124" spans="1:12" s="4" customFormat="1" ht="17.25" customHeight="1" x14ac:dyDescent="0.25">
      <c r="A124" s="79" t="s">
        <v>61</v>
      </c>
      <c r="B124" s="75">
        <v>59</v>
      </c>
      <c r="C124" s="75">
        <v>10141359700</v>
      </c>
      <c r="D124" s="76" t="s">
        <v>185</v>
      </c>
      <c r="E124" s="101">
        <v>39463</v>
      </c>
      <c r="F124" s="77" t="s">
        <v>48</v>
      </c>
      <c r="G124" s="77" t="s">
        <v>55</v>
      </c>
      <c r="H124" s="95"/>
      <c r="I124" s="78"/>
      <c r="J124" s="77"/>
      <c r="K124" s="92"/>
      <c r="L124" s="91"/>
    </row>
    <row r="125" spans="1:12" s="4" customFormat="1" ht="17.25" customHeight="1" x14ac:dyDescent="0.25">
      <c r="A125" s="79" t="s">
        <v>61</v>
      </c>
      <c r="B125" s="75">
        <v>128</v>
      </c>
      <c r="C125" s="75">
        <v>10126946409</v>
      </c>
      <c r="D125" s="76" t="s">
        <v>95</v>
      </c>
      <c r="E125" s="101">
        <v>39433</v>
      </c>
      <c r="F125" s="77" t="s">
        <v>42</v>
      </c>
      <c r="G125" s="77" t="s">
        <v>93</v>
      </c>
      <c r="H125" s="95"/>
      <c r="I125" s="78"/>
      <c r="J125" s="77"/>
      <c r="K125" s="92"/>
      <c r="L125" s="91"/>
    </row>
    <row r="126" spans="1:12" s="4" customFormat="1" ht="17.25" customHeight="1" x14ac:dyDescent="0.25">
      <c r="A126" s="79" t="s">
        <v>61</v>
      </c>
      <c r="B126" s="75">
        <v>121</v>
      </c>
      <c r="C126" s="75">
        <v>10140927139</v>
      </c>
      <c r="D126" s="76" t="s">
        <v>174</v>
      </c>
      <c r="E126" s="101">
        <v>39475</v>
      </c>
      <c r="F126" s="77" t="s">
        <v>48</v>
      </c>
      <c r="G126" s="77" t="s">
        <v>67</v>
      </c>
      <c r="H126" s="95"/>
      <c r="I126" s="78"/>
      <c r="J126" s="77"/>
      <c r="K126" s="92"/>
      <c r="L126" s="91"/>
    </row>
    <row r="127" spans="1:12" s="4" customFormat="1" ht="17.25" customHeight="1" x14ac:dyDescent="0.25">
      <c r="A127" s="79" t="s">
        <v>61</v>
      </c>
      <c r="B127" s="75">
        <v>115</v>
      </c>
      <c r="C127" s="75">
        <v>10138220132</v>
      </c>
      <c r="D127" s="76" t="s">
        <v>172</v>
      </c>
      <c r="E127" s="101">
        <v>39560</v>
      </c>
      <c r="F127" s="77" t="s">
        <v>48</v>
      </c>
      <c r="G127" s="77" t="s">
        <v>58</v>
      </c>
      <c r="H127" s="95"/>
      <c r="I127" s="78"/>
      <c r="J127" s="77"/>
      <c r="K127" s="92"/>
      <c r="L127" s="91"/>
    </row>
    <row r="128" spans="1:12" s="4" customFormat="1" ht="17.25" customHeight="1" x14ac:dyDescent="0.25">
      <c r="A128" s="79" t="s">
        <v>61</v>
      </c>
      <c r="B128" s="75">
        <v>40</v>
      </c>
      <c r="C128" s="75">
        <v>10139699986</v>
      </c>
      <c r="D128" s="76" t="s">
        <v>196</v>
      </c>
      <c r="E128" s="101">
        <v>39517</v>
      </c>
      <c r="F128" s="77" t="s">
        <v>48</v>
      </c>
      <c r="G128" s="77" t="s">
        <v>37</v>
      </c>
      <c r="H128" s="95"/>
      <c r="I128" s="78"/>
      <c r="J128" s="77"/>
      <c r="K128" s="92"/>
      <c r="L128" s="91"/>
    </row>
    <row r="129" spans="1:12" s="4" customFormat="1" ht="17.25" customHeight="1" x14ac:dyDescent="0.25">
      <c r="A129" s="79" t="s">
        <v>61</v>
      </c>
      <c r="B129" s="75">
        <v>44</v>
      </c>
      <c r="C129" s="75">
        <v>10139998666</v>
      </c>
      <c r="D129" s="76" t="s">
        <v>198</v>
      </c>
      <c r="E129" s="101">
        <v>39743</v>
      </c>
      <c r="F129" s="77" t="s">
        <v>48</v>
      </c>
      <c r="G129" s="77" t="s">
        <v>37</v>
      </c>
      <c r="H129" s="95"/>
      <c r="I129" s="78"/>
      <c r="J129" s="77"/>
      <c r="K129" s="92"/>
      <c r="L129" s="91"/>
    </row>
    <row r="130" spans="1:12" s="4" customFormat="1" ht="17.25" customHeight="1" x14ac:dyDescent="0.25">
      <c r="A130" s="79" t="s">
        <v>61</v>
      </c>
      <c r="B130" s="75">
        <v>17</v>
      </c>
      <c r="C130" s="75">
        <v>10126994808</v>
      </c>
      <c r="D130" s="76" t="s">
        <v>80</v>
      </c>
      <c r="E130" s="101">
        <v>39358</v>
      </c>
      <c r="F130" s="77" t="s">
        <v>42</v>
      </c>
      <c r="G130" s="77" t="s">
        <v>38</v>
      </c>
      <c r="H130" s="95"/>
      <c r="I130" s="78"/>
      <c r="J130" s="77"/>
      <c r="K130" s="92"/>
      <c r="L130" s="91"/>
    </row>
    <row r="131" spans="1:12" s="4" customFormat="1" ht="17.25" customHeight="1" x14ac:dyDescent="0.25">
      <c r="A131" s="79" t="s">
        <v>61</v>
      </c>
      <c r="B131" s="75">
        <v>21</v>
      </c>
      <c r="C131" s="75">
        <v>10126991269</v>
      </c>
      <c r="D131" s="76" t="s">
        <v>82</v>
      </c>
      <c r="E131" s="101">
        <v>39181</v>
      </c>
      <c r="F131" s="77" t="s">
        <v>48</v>
      </c>
      <c r="G131" s="77" t="s">
        <v>38</v>
      </c>
      <c r="H131" s="95"/>
      <c r="I131" s="78"/>
      <c r="J131" s="77"/>
      <c r="K131" s="92"/>
      <c r="L131" s="91"/>
    </row>
    <row r="132" spans="1:12" s="4" customFormat="1" ht="17.25" customHeight="1" x14ac:dyDescent="0.25">
      <c r="A132" s="79" t="s">
        <v>61</v>
      </c>
      <c r="B132" s="75">
        <v>19</v>
      </c>
      <c r="C132" s="75">
        <v>10125246481</v>
      </c>
      <c r="D132" s="76" t="s">
        <v>89</v>
      </c>
      <c r="E132" s="101">
        <v>39084</v>
      </c>
      <c r="F132" s="77" t="s">
        <v>48</v>
      </c>
      <c r="G132" s="77" t="s">
        <v>38</v>
      </c>
      <c r="H132" s="95"/>
      <c r="I132" s="78"/>
      <c r="J132" s="77"/>
      <c r="K132" s="92"/>
      <c r="L132" s="91"/>
    </row>
    <row r="133" spans="1:12" s="4" customFormat="1" ht="17.25" customHeight="1" x14ac:dyDescent="0.25">
      <c r="A133" s="79" t="s">
        <v>61</v>
      </c>
      <c r="B133" s="75">
        <v>39</v>
      </c>
      <c r="C133" s="75">
        <v>10137956818</v>
      </c>
      <c r="D133" s="76" t="s">
        <v>162</v>
      </c>
      <c r="E133" s="101">
        <v>39662</v>
      </c>
      <c r="F133" s="77" t="s">
        <v>42</v>
      </c>
      <c r="G133" s="77" t="s">
        <v>37</v>
      </c>
      <c r="H133" s="95"/>
      <c r="I133" s="78"/>
      <c r="J133" s="77"/>
      <c r="K133" s="92"/>
      <c r="L133" s="91"/>
    </row>
    <row r="134" spans="1:12" s="4" customFormat="1" ht="17.25" customHeight="1" x14ac:dyDescent="0.25">
      <c r="A134" s="79" t="s">
        <v>61</v>
      </c>
      <c r="B134" s="75">
        <v>30</v>
      </c>
      <c r="C134" s="75">
        <v>10165420388</v>
      </c>
      <c r="D134" s="76" t="s">
        <v>168</v>
      </c>
      <c r="E134" s="101">
        <v>39327</v>
      </c>
      <c r="F134" s="77" t="s">
        <v>48</v>
      </c>
      <c r="G134" s="77" t="s">
        <v>57</v>
      </c>
      <c r="H134" s="95"/>
      <c r="I134" s="78"/>
      <c r="J134" s="77"/>
      <c r="K134" s="92"/>
      <c r="L134" s="91"/>
    </row>
    <row r="135" spans="1:12" s="4" customFormat="1" ht="17.25" customHeight="1" x14ac:dyDescent="0.25">
      <c r="A135" s="79" t="s">
        <v>61</v>
      </c>
      <c r="B135" s="75">
        <v>65</v>
      </c>
      <c r="C135" s="75">
        <v>10141360710</v>
      </c>
      <c r="D135" s="76" t="s">
        <v>194</v>
      </c>
      <c r="E135" s="101">
        <v>39568</v>
      </c>
      <c r="F135" s="77" t="s">
        <v>48</v>
      </c>
      <c r="G135" s="77" t="s">
        <v>55</v>
      </c>
      <c r="H135" s="95"/>
      <c r="I135" s="78"/>
      <c r="J135" s="77"/>
      <c r="K135" s="92"/>
      <c r="L135" s="91"/>
    </row>
    <row r="136" spans="1:12" s="4" customFormat="1" ht="17.25" customHeight="1" x14ac:dyDescent="0.25">
      <c r="A136" s="79" t="s">
        <v>61</v>
      </c>
      <c r="B136" s="75">
        <v>56</v>
      </c>
      <c r="C136" s="75">
        <v>10091864640</v>
      </c>
      <c r="D136" s="76" t="s">
        <v>180</v>
      </c>
      <c r="E136" s="101">
        <v>39367</v>
      </c>
      <c r="F136" s="77" t="s">
        <v>42</v>
      </c>
      <c r="G136" s="77" t="s">
        <v>181</v>
      </c>
      <c r="H136" s="95"/>
      <c r="I136" s="78"/>
      <c r="J136" s="77"/>
      <c r="K136" s="92"/>
      <c r="L136" s="91"/>
    </row>
    <row r="137" spans="1:12" s="4" customFormat="1" ht="17.25" customHeight="1" x14ac:dyDescent="0.25">
      <c r="A137" s="79" t="s">
        <v>61</v>
      </c>
      <c r="B137" s="75">
        <v>66</v>
      </c>
      <c r="C137" s="75">
        <v>10141360508</v>
      </c>
      <c r="D137" s="76" t="s">
        <v>165</v>
      </c>
      <c r="E137" s="101">
        <v>39553</v>
      </c>
      <c r="F137" s="77" t="s">
        <v>48</v>
      </c>
      <c r="G137" s="77" t="s">
        <v>55</v>
      </c>
      <c r="H137" s="95"/>
      <c r="I137" s="78"/>
      <c r="J137" s="77"/>
      <c r="K137" s="92"/>
      <c r="L137" s="91"/>
    </row>
    <row r="138" spans="1:12" s="4" customFormat="1" ht="17.25" customHeight="1" x14ac:dyDescent="0.25">
      <c r="A138" s="79" t="s">
        <v>61</v>
      </c>
      <c r="B138" s="75">
        <v>64</v>
      </c>
      <c r="C138" s="75">
        <v>10141360003</v>
      </c>
      <c r="D138" s="76" t="s">
        <v>176</v>
      </c>
      <c r="E138" s="101">
        <v>39655</v>
      </c>
      <c r="F138" s="77" t="s">
        <v>48</v>
      </c>
      <c r="G138" s="77" t="s">
        <v>55</v>
      </c>
      <c r="H138" s="95"/>
      <c r="I138" s="78"/>
      <c r="J138" s="77"/>
      <c r="K138" s="92"/>
      <c r="L138" s="91"/>
    </row>
    <row r="139" spans="1:12" s="4" customFormat="1" ht="17.25" customHeight="1" x14ac:dyDescent="0.25">
      <c r="A139" s="79" t="s">
        <v>61</v>
      </c>
      <c r="B139" s="75">
        <v>62</v>
      </c>
      <c r="C139" s="75">
        <v>10129585415</v>
      </c>
      <c r="D139" s="76" t="s">
        <v>164</v>
      </c>
      <c r="E139" s="101">
        <v>39298</v>
      </c>
      <c r="F139" s="77" t="s">
        <v>48</v>
      </c>
      <c r="G139" s="77" t="s">
        <v>55</v>
      </c>
      <c r="H139" s="95"/>
      <c r="I139" s="78"/>
      <c r="J139" s="77"/>
      <c r="K139" s="92"/>
      <c r="L139" s="91"/>
    </row>
    <row r="140" spans="1:12" s="4" customFormat="1" ht="17.25" customHeight="1" x14ac:dyDescent="0.25">
      <c r="A140" s="79" t="s">
        <v>61</v>
      </c>
      <c r="B140" s="75">
        <v>103</v>
      </c>
      <c r="C140" s="75">
        <v>10131956760</v>
      </c>
      <c r="D140" s="76" t="s">
        <v>177</v>
      </c>
      <c r="E140" s="101">
        <v>39539</v>
      </c>
      <c r="F140" s="77" t="s">
        <v>42</v>
      </c>
      <c r="G140" s="77" t="s">
        <v>215</v>
      </c>
      <c r="H140" s="95"/>
      <c r="I140" s="78"/>
      <c r="J140" s="77"/>
      <c r="K140" s="92"/>
      <c r="L140" s="91"/>
    </row>
    <row r="141" spans="1:12" s="4" customFormat="1" ht="17.25" customHeight="1" x14ac:dyDescent="0.25">
      <c r="A141" s="79" t="s">
        <v>61</v>
      </c>
      <c r="B141" s="75">
        <v>61</v>
      </c>
      <c r="C141" s="75">
        <v>10128809920</v>
      </c>
      <c r="D141" s="76" t="s">
        <v>160</v>
      </c>
      <c r="E141" s="101">
        <v>39298</v>
      </c>
      <c r="F141" s="77" t="s">
        <v>48</v>
      </c>
      <c r="G141" s="77" t="s">
        <v>55</v>
      </c>
      <c r="H141" s="95"/>
      <c r="I141" s="78"/>
      <c r="J141" s="77"/>
      <c r="K141" s="92"/>
      <c r="L141" s="91"/>
    </row>
    <row r="142" spans="1:12" s="4" customFormat="1" ht="17.25" customHeight="1" x14ac:dyDescent="0.25">
      <c r="A142" s="79" t="s">
        <v>61</v>
      </c>
      <c r="B142" s="75">
        <v>118</v>
      </c>
      <c r="C142" s="75">
        <v>10141097695</v>
      </c>
      <c r="D142" s="76" t="s">
        <v>167</v>
      </c>
      <c r="E142" s="101">
        <v>39699</v>
      </c>
      <c r="F142" s="77" t="s">
        <v>48</v>
      </c>
      <c r="G142" s="77" t="s">
        <v>67</v>
      </c>
      <c r="H142" s="95"/>
      <c r="I142" s="78"/>
      <c r="J142" s="77"/>
      <c r="K142" s="92"/>
      <c r="L142" s="91"/>
    </row>
    <row r="143" spans="1:12" s="4" customFormat="1" ht="17.25" customHeight="1" x14ac:dyDescent="0.25">
      <c r="A143" s="79" t="s">
        <v>61</v>
      </c>
      <c r="B143" s="75">
        <v>122</v>
      </c>
      <c r="C143" s="75">
        <v>10140826705</v>
      </c>
      <c r="D143" s="76" t="s">
        <v>189</v>
      </c>
      <c r="E143" s="101">
        <v>39721</v>
      </c>
      <c r="F143" s="77" t="s">
        <v>48</v>
      </c>
      <c r="G143" s="77" t="s">
        <v>67</v>
      </c>
      <c r="H143" s="95"/>
      <c r="I143" s="78"/>
      <c r="J143" s="77"/>
      <c r="K143" s="92"/>
      <c r="L143" s="91"/>
    </row>
    <row r="144" spans="1:12" s="4" customFormat="1" ht="17.25" customHeight="1" x14ac:dyDescent="0.25">
      <c r="A144" s="79" t="s">
        <v>61</v>
      </c>
      <c r="B144" s="75">
        <v>67</v>
      </c>
      <c r="C144" s="75">
        <v>10141360407</v>
      </c>
      <c r="D144" s="76" t="s">
        <v>166</v>
      </c>
      <c r="E144" s="101">
        <v>39196</v>
      </c>
      <c r="F144" s="77" t="s">
        <v>48</v>
      </c>
      <c r="G144" s="77" t="s">
        <v>55</v>
      </c>
      <c r="H144" s="95"/>
      <c r="I144" s="78"/>
      <c r="J144" s="77"/>
      <c r="K144" s="92"/>
      <c r="L144" s="91"/>
    </row>
    <row r="145" spans="1:12" s="4" customFormat="1" ht="17.25" customHeight="1" x14ac:dyDescent="0.25">
      <c r="A145" s="79" t="s">
        <v>61</v>
      </c>
      <c r="B145" s="75">
        <v>55</v>
      </c>
      <c r="C145" s="75">
        <v>10140222176</v>
      </c>
      <c r="D145" s="76" t="s">
        <v>197</v>
      </c>
      <c r="E145" s="101">
        <v>39605</v>
      </c>
      <c r="F145" s="77" t="s">
        <v>42</v>
      </c>
      <c r="G145" s="77" t="s">
        <v>125</v>
      </c>
      <c r="H145" s="95"/>
      <c r="I145" s="78"/>
      <c r="J145" s="77"/>
      <c r="K145" s="92"/>
      <c r="L145" s="91"/>
    </row>
    <row r="146" spans="1:12" s="4" customFormat="1" ht="17.25" customHeight="1" x14ac:dyDescent="0.25">
      <c r="A146" s="79" t="s">
        <v>62</v>
      </c>
      <c r="B146" s="75">
        <v>26</v>
      </c>
      <c r="C146" s="75">
        <v>10138337135</v>
      </c>
      <c r="D146" s="76" t="s">
        <v>200</v>
      </c>
      <c r="E146" s="101">
        <v>39506</v>
      </c>
      <c r="F146" s="77" t="s">
        <v>48</v>
      </c>
      <c r="G146" s="77" t="s">
        <v>57</v>
      </c>
      <c r="H146" s="95"/>
      <c r="I146" s="78"/>
      <c r="J146" s="77"/>
      <c r="K146" s="92"/>
      <c r="L146" s="91"/>
    </row>
    <row r="147" spans="1:12" s="4" customFormat="1" ht="17.25" customHeight="1" x14ac:dyDescent="0.25">
      <c r="A147" s="79" t="s">
        <v>62</v>
      </c>
      <c r="B147" s="75">
        <v>90</v>
      </c>
      <c r="C147" s="75">
        <v>10116160918</v>
      </c>
      <c r="D147" s="76" t="s">
        <v>201</v>
      </c>
      <c r="E147" s="101">
        <v>39643</v>
      </c>
      <c r="F147" s="77" t="s">
        <v>42</v>
      </c>
      <c r="G147" s="77" t="s">
        <v>112</v>
      </c>
      <c r="H147" s="95"/>
      <c r="I147" s="78"/>
      <c r="J147" s="77"/>
      <c r="K147" s="92"/>
      <c r="L147" s="91"/>
    </row>
    <row r="148" spans="1:12" s="4" customFormat="1" ht="17.25" customHeight="1" thickBot="1" x14ac:dyDescent="0.3">
      <c r="A148" s="80" t="s">
        <v>62</v>
      </c>
      <c r="B148" s="81">
        <v>91</v>
      </c>
      <c r="C148" s="81">
        <v>10141475288</v>
      </c>
      <c r="D148" s="82" t="s">
        <v>202</v>
      </c>
      <c r="E148" s="102">
        <v>39482</v>
      </c>
      <c r="F148" s="83" t="s">
        <v>42</v>
      </c>
      <c r="G148" s="83" t="s">
        <v>112</v>
      </c>
      <c r="H148" s="96"/>
      <c r="I148" s="88"/>
      <c r="J148" s="83"/>
      <c r="K148" s="93"/>
      <c r="L148" s="94"/>
    </row>
    <row r="149" spans="1:12" s="4" customFormat="1" ht="7.5" customHeight="1" thickTop="1" thickBot="1" x14ac:dyDescent="0.3">
      <c r="A149" s="87"/>
      <c r="B149" s="70"/>
      <c r="C149" s="71"/>
      <c r="D149" s="47"/>
      <c r="E149" s="47"/>
      <c r="F149" s="87"/>
      <c r="G149" s="47"/>
      <c r="H149" s="72"/>
      <c r="I149" s="72"/>
      <c r="J149" s="73"/>
      <c r="K149" s="73"/>
      <c r="L149" s="73"/>
    </row>
    <row r="150" spans="1:12" s="4" customFormat="1" ht="18" customHeight="1" thickTop="1" x14ac:dyDescent="0.25">
      <c r="A150" s="125" t="s">
        <v>4</v>
      </c>
      <c r="B150" s="126"/>
      <c r="C150" s="126"/>
      <c r="D150" s="126"/>
      <c r="E150" s="60"/>
      <c r="F150" s="60"/>
      <c r="G150" s="126" t="s">
        <v>5</v>
      </c>
      <c r="H150" s="126"/>
      <c r="I150" s="126"/>
      <c r="J150" s="126"/>
      <c r="K150" s="126"/>
      <c r="L150" s="127"/>
    </row>
    <row r="151" spans="1:12" s="4" customFormat="1" ht="12" customHeight="1" x14ac:dyDescent="0.25">
      <c r="A151" s="32" t="s">
        <v>203</v>
      </c>
      <c r="B151" s="33"/>
      <c r="C151" s="37"/>
      <c r="D151" s="34"/>
      <c r="E151" s="48"/>
      <c r="F151" s="49"/>
      <c r="G151" s="63" t="s">
        <v>33</v>
      </c>
      <c r="H151" s="64">
        <v>17</v>
      </c>
      <c r="I151" s="65"/>
      <c r="K151" s="66" t="s">
        <v>31</v>
      </c>
      <c r="L151" s="67">
        <f>COUNTIF(F23:F148,"ЗМС")</f>
        <v>0</v>
      </c>
    </row>
    <row r="152" spans="1:12" s="4" customFormat="1" ht="12" customHeight="1" x14ac:dyDescent="0.25">
      <c r="A152" s="32" t="s">
        <v>204</v>
      </c>
      <c r="B152" s="8"/>
      <c r="C152" s="38"/>
      <c r="D152" s="26"/>
      <c r="E152" s="50"/>
      <c r="F152" s="51"/>
      <c r="G152" s="63" t="s">
        <v>26</v>
      </c>
      <c r="H152" s="64">
        <f>H153+H157</f>
        <v>126</v>
      </c>
      <c r="I152" s="65"/>
      <c r="K152" s="66" t="s">
        <v>20</v>
      </c>
      <c r="L152" s="67">
        <f>COUNTIF(F23:F148,"МСМК")</f>
        <v>0</v>
      </c>
    </row>
    <row r="153" spans="1:12" s="4" customFormat="1" ht="12" customHeight="1" x14ac:dyDescent="0.25">
      <c r="A153" s="32" t="s">
        <v>205</v>
      </c>
      <c r="B153" s="8"/>
      <c r="C153" s="39"/>
      <c r="D153" s="26"/>
      <c r="E153" s="50"/>
      <c r="F153" s="51"/>
      <c r="G153" s="63" t="s">
        <v>27</v>
      </c>
      <c r="H153" s="64">
        <f>H154+H155+H156</f>
        <v>123</v>
      </c>
      <c r="I153" s="65"/>
      <c r="K153" s="66" t="s">
        <v>23</v>
      </c>
      <c r="L153" s="67">
        <f>COUNTIF(F23:F148,"МС")</f>
        <v>0</v>
      </c>
    </row>
    <row r="154" spans="1:12" s="4" customFormat="1" ht="12" customHeight="1" x14ac:dyDescent="0.25">
      <c r="A154" s="32" t="s">
        <v>206</v>
      </c>
      <c r="B154" s="8"/>
      <c r="C154" s="39"/>
      <c r="D154" s="26"/>
      <c r="E154" s="50"/>
      <c r="F154" s="51"/>
      <c r="G154" s="63" t="s">
        <v>28</v>
      </c>
      <c r="H154" s="64">
        <f>COUNT(A23:A148)</f>
        <v>86</v>
      </c>
      <c r="I154" s="65"/>
      <c r="K154" s="66" t="s">
        <v>32</v>
      </c>
      <c r="L154" s="67">
        <f>COUNTIF(F23:F148,"КМС")</f>
        <v>35</v>
      </c>
    </row>
    <row r="155" spans="1:12" s="4" customFormat="1" ht="12" customHeight="1" x14ac:dyDescent="0.25">
      <c r="A155" s="32"/>
      <c r="B155" s="8"/>
      <c r="C155" s="39"/>
      <c r="D155" s="26"/>
      <c r="E155" s="50"/>
      <c r="F155" s="51"/>
      <c r="G155" s="63" t="s">
        <v>29</v>
      </c>
      <c r="H155" s="64">
        <f>COUNTIF(A23:A148,"НФ")</f>
        <v>37</v>
      </c>
      <c r="I155" s="65"/>
      <c r="K155" s="66" t="s">
        <v>42</v>
      </c>
      <c r="L155" s="67">
        <f>COUNTIF(F23:F148,"1 СР")</f>
        <v>37</v>
      </c>
    </row>
    <row r="156" spans="1:12" s="4" customFormat="1" ht="12" customHeight="1" x14ac:dyDescent="0.25">
      <c r="A156" s="32"/>
      <c r="B156" s="8"/>
      <c r="C156" s="8"/>
      <c r="D156" s="26"/>
      <c r="E156" s="50"/>
      <c r="F156" s="51"/>
      <c r="G156" s="63" t="s">
        <v>34</v>
      </c>
      <c r="H156" s="64">
        <f>COUNTIF(A23:A148,"ДСКВ")</f>
        <v>0</v>
      </c>
      <c r="I156" s="65"/>
      <c r="K156" s="45" t="s">
        <v>48</v>
      </c>
      <c r="L156" s="58">
        <f>COUNTIF(F23:F148,"2 СР")</f>
        <v>54</v>
      </c>
    </row>
    <row r="157" spans="1:12" s="4" customFormat="1" ht="12" customHeight="1" x14ac:dyDescent="0.25">
      <c r="A157" s="32"/>
      <c r="B157" s="8"/>
      <c r="C157" s="8"/>
      <c r="D157" s="26"/>
      <c r="E157" s="52"/>
      <c r="F157" s="53"/>
      <c r="G157" s="63" t="s">
        <v>30</v>
      </c>
      <c r="H157" s="64">
        <f>COUNTIF(A23:A148,"НС")</f>
        <v>3</v>
      </c>
      <c r="I157" s="68"/>
      <c r="J157" s="69"/>
      <c r="K157" s="45" t="s">
        <v>49</v>
      </c>
      <c r="L157" s="61">
        <f>COUNTIF(F23:F148,"3 СР")</f>
        <v>0</v>
      </c>
    </row>
    <row r="158" spans="1:12" s="4" customFormat="1" ht="6.75" customHeight="1" x14ac:dyDescent="0.25">
      <c r="A158" s="17"/>
      <c r="B158" s="87"/>
      <c r="C158" s="87"/>
      <c r="D158" s="1"/>
      <c r="E158" s="1"/>
      <c r="F158" s="1"/>
      <c r="G158" s="1"/>
      <c r="H158" s="1"/>
      <c r="I158" s="1"/>
      <c r="J158" s="46"/>
      <c r="K158" s="1"/>
      <c r="L158" s="18"/>
    </row>
    <row r="159" spans="1:12" s="4" customFormat="1" ht="15.75" customHeight="1" x14ac:dyDescent="0.25">
      <c r="A159" s="122" t="s">
        <v>106</v>
      </c>
      <c r="B159" s="123"/>
      <c r="C159" s="123"/>
      <c r="D159" s="123"/>
      <c r="E159" s="123" t="s">
        <v>11</v>
      </c>
      <c r="F159" s="123"/>
      <c r="G159" s="123"/>
      <c r="H159" s="123"/>
      <c r="I159" s="123" t="s">
        <v>3</v>
      </c>
      <c r="J159" s="123"/>
      <c r="K159" s="123"/>
      <c r="L159" s="124"/>
    </row>
    <row r="160" spans="1:12" s="4" customFormat="1" ht="9.75" customHeight="1" x14ac:dyDescent="0.25">
      <c r="A160" s="105"/>
      <c r="B160" s="106"/>
      <c r="C160" s="106"/>
      <c r="D160" s="106"/>
      <c r="E160" s="106"/>
      <c r="F160" s="107"/>
      <c r="G160" s="107"/>
      <c r="H160" s="107"/>
      <c r="I160" s="107"/>
      <c r="J160" s="107"/>
      <c r="K160" s="107"/>
      <c r="L160" s="108"/>
    </row>
    <row r="161" spans="1:12" s="4" customFormat="1" ht="9.75" customHeight="1" x14ac:dyDescent="0.25">
      <c r="A161" s="97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9"/>
    </row>
    <row r="162" spans="1:12" s="4" customFormat="1" ht="9.75" customHeight="1" x14ac:dyDescent="0.25">
      <c r="A162" s="97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9"/>
    </row>
    <row r="163" spans="1:12" s="4" customFormat="1" ht="9.75" customHeight="1" x14ac:dyDescent="0.25">
      <c r="A163" s="105"/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9"/>
    </row>
    <row r="164" spans="1:12" s="4" customFormat="1" ht="9.75" customHeight="1" x14ac:dyDescent="0.25">
      <c r="A164" s="105"/>
      <c r="B164" s="106"/>
      <c r="C164" s="106"/>
      <c r="D164" s="106"/>
      <c r="E164" s="106"/>
      <c r="F164" s="110"/>
      <c r="G164" s="110"/>
      <c r="H164" s="110"/>
      <c r="I164" s="110"/>
      <c r="J164" s="110"/>
      <c r="K164" s="110"/>
      <c r="L164" s="111"/>
    </row>
    <row r="165" spans="1:12" s="4" customFormat="1" ht="15.75" customHeight="1" thickBot="1" x14ac:dyDescent="0.3">
      <c r="A165" s="112" t="str">
        <f>G19</f>
        <v>Солукова Н.В. (ВК, Краснодарский край)</v>
      </c>
      <c r="B165" s="103"/>
      <c r="C165" s="103"/>
      <c r="D165" s="103"/>
      <c r="E165" s="103" t="str">
        <f>G17</f>
        <v>Афанасьева Е.А. (ВК, Свердловская обл.)</v>
      </c>
      <c r="F165" s="103"/>
      <c r="G165" s="103"/>
      <c r="H165" s="103"/>
      <c r="I165" s="103" t="str">
        <f>G18</f>
        <v>Юдина Л.Н. (ВК, Забайкальский край)</v>
      </c>
      <c r="J165" s="103"/>
      <c r="K165" s="103"/>
      <c r="L165" s="104"/>
    </row>
    <row r="166" spans="1:12" s="4" customFormat="1" ht="14.25" customHeight="1" thickTop="1" x14ac:dyDescent="0.25">
      <c r="A166" s="1"/>
      <c r="B166" s="87"/>
      <c r="C166" s="87"/>
      <c r="D166" s="1"/>
      <c r="E166" s="1"/>
      <c r="F166" s="1"/>
      <c r="G166" s="1"/>
      <c r="H166" s="1"/>
      <c r="I166" s="1"/>
      <c r="J166" s="46"/>
      <c r="K166" s="1"/>
      <c r="L166" s="1"/>
    </row>
    <row r="167" spans="1:12" s="4" customFormat="1" ht="26.25" customHeight="1" x14ac:dyDescent="0.25">
      <c r="A167" s="1"/>
      <c r="B167" s="87"/>
      <c r="C167" s="87"/>
      <c r="D167" s="1"/>
      <c r="E167" s="1"/>
      <c r="F167" s="1"/>
      <c r="G167" s="1"/>
      <c r="H167" s="1"/>
      <c r="I167" s="1"/>
      <c r="J167" s="46"/>
      <c r="K167" s="1"/>
      <c r="L167" s="1"/>
    </row>
    <row r="168" spans="1:12" s="4" customFormat="1" ht="26.25" customHeight="1" x14ac:dyDescent="0.25">
      <c r="A168" s="1"/>
      <c r="B168" s="87"/>
      <c r="C168" s="87"/>
      <c r="D168" s="1"/>
      <c r="E168" s="1"/>
      <c r="F168" s="1"/>
      <c r="G168" s="1"/>
      <c r="H168" s="1"/>
      <c r="I168" s="1"/>
      <c r="J168" s="46"/>
      <c r="K168" s="1"/>
      <c r="L168" s="1"/>
    </row>
    <row r="169" spans="1:12" s="4" customFormat="1" ht="26.25" customHeight="1" x14ac:dyDescent="0.25">
      <c r="A169" s="1"/>
      <c r="B169" s="87"/>
      <c r="C169" s="87"/>
      <c r="D169" s="1"/>
      <c r="E169" s="1"/>
      <c r="F169" s="1"/>
      <c r="G169" s="1"/>
      <c r="H169" s="1"/>
      <c r="I169" s="1"/>
      <c r="J169" s="46"/>
      <c r="K169" s="1"/>
      <c r="L169" s="1"/>
    </row>
    <row r="170" spans="1:12" s="4" customFormat="1" ht="26.25" customHeight="1" x14ac:dyDescent="0.25">
      <c r="A170" s="1"/>
      <c r="B170" s="87"/>
      <c r="C170" s="87"/>
      <c r="D170" s="1"/>
      <c r="E170" s="1"/>
      <c r="F170" s="1"/>
      <c r="G170" s="1"/>
      <c r="H170" s="1"/>
      <c r="I170" s="1"/>
      <c r="J170" s="46"/>
      <c r="K170" s="1"/>
      <c r="L170" s="1"/>
    </row>
    <row r="171" spans="1:12" s="4" customFormat="1" ht="26.25" customHeight="1" x14ac:dyDescent="0.25">
      <c r="A171" s="1"/>
      <c r="B171" s="87"/>
      <c r="C171" s="87"/>
      <c r="D171" s="1"/>
      <c r="E171" s="1"/>
      <c r="F171" s="1"/>
      <c r="G171" s="1"/>
      <c r="H171" s="1"/>
      <c r="I171" s="1"/>
      <c r="J171" s="46"/>
      <c r="K171" s="1"/>
      <c r="L171" s="1"/>
    </row>
    <row r="172" spans="1:12" s="4" customFormat="1" ht="26.25" customHeight="1" x14ac:dyDescent="0.25">
      <c r="A172" s="1"/>
      <c r="B172" s="87"/>
      <c r="C172" s="87"/>
      <c r="D172" s="1"/>
      <c r="E172" s="1"/>
      <c r="F172" s="1"/>
      <c r="G172" s="1"/>
      <c r="H172" s="1"/>
      <c r="I172" s="1"/>
      <c r="J172" s="46"/>
      <c r="K172" s="1"/>
      <c r="L172" s="1"/>
    </row>
    <row r="173" spans="1:12" ht="26.25" customHeight="1" x14ac:dyDescent="0.25"/>
    <row r="174" spans="1:12" ht="26.25" customHeight="1" x14ac:dyDescent="0.25"/>
    <row r="175" spans="1:12" ht="9" customHeight="1" x14ac:dyDescent="0.25"/>
    <row r="185" ht="9.75" customHeight="1" x14ac:dyDescent="0.25"/>
  </sheetData>
  <mergeCells count="40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5:G15"/>
    <mergeCell ref="H15:L15"/>
    <mergeCell ref="A21:A22"/>
    <mergeCell ref="B21:B22"/>
    <mergeCell ref="C21:C22"/>
    <mergeCell ref="D21:D22"/>
    <mergeCell ref="E21:E22"/>
    <mergeCell ref="F21:F22"/>
    <mergeCell ref="G21:G22"/>
    <mergeCell ref="H21:H22"/>
    <mergeCell ref="A163:E163"/>
    <mergeCell ref="F163:L163"/>
    <mergeCell ref="I21:I22"/>
    <mergeCell ref="J21:J22"/>
    <mergeCell ref="K21:K22"/>
    <mergeCell ref="L21:L22"/>
    <mergeCell ref="A150:D150"/>
    <mergeCell ref="G150:L150"/>
    <mergeCell ref="A159:D159"/>
    <mergeCell ref="E159:H159"/>
    <mergeCell ref="I159:L159"/>
    <mergeCell ref="A160:E160"/>
    <mergeCell ref="F160:L160"/>
    <mergeCell ref="A164:E164"/>
    <mergeCell ref="F164:L164"/>
    <mergeCell ref="A165:D165"/>
    <mergeCell ref="E165:H165"/>
    <mergeCell ref="I165:L165"/>
  </mergeCells>
  <conditionalFormatting sqref="B151:B1048576 B1 B6:B7 B9:B11 B13:B14 B16:B22">
    <cfRule type="duplicateValues" dxfId="4" priority="5"/>
  </conditionalFormatting>
  <conditionalFormatting sqref="B2">
    <cfRule type="duplicateValues" dxfId="3" priority="4"/>
  </conditionalFormatting>
  <conditionalFormatting sqref="B3">
    <cfRule type="duplicateValues" dxfId="2" priority="3"/>
  </conditionalFormatting>
  <conditionalFormatting sqref="B4">
    <cfRule type="duplicateValues" dxfId="1" priority="2"/>
  </conditionalFormatting>
  <conditionalFormatting sqref="G151:G157">
    <cfRule type="duplicateValues" dxfId="0" priority="1"/>
  </conditionalFormatting>
  <printOptions horizontalCentered="1"/>
  <pageMargins left="0.196850393700787" right="0.196850393700787" top="0.90551181102362199" bottom="0.86614173228346503" header="0.15748031496063" footer="0.118110236220472"/>
  <pageSetup paperSize="256" scale="64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групповая гонка</vt:lpstr>
      <vt:lpstr>групповая гонка до 100</vt:lpstr>
      <vt:lpstr>'групповая гонка'!Заголовки_для_печати</vt:lpstr>
      <vt:lpstr>'групповая гонка до 100'!Заголовки_для_печати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2020-11-13T01:28:07Z</cp:lastPrinted>
  <dcterms:created xsi:type="dcterms:W3CDTF">1996-10-08T23:32:33Z</dcterms:created>
  <dcterms:modified xsi:type="dcterms:W3CDTF">2023-04-17T10:53:44Z</dcterms:modified>
</cp:coreProperties>
</file>