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Сумма\"/>
    </mc:Choice>
  </mc:AlternateContent>
  <xr:revisionPtr revIDLastSave="0" documentId="13_ncr:1_{0682339A-D7FD-4ECF-BA8D-A40C04FC01A2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7" r:id="rId1"/>
  </sheets>
  <definedNames>
    <definedName name="_xlnm._FilterDatabase" localSheetId="0" hidden="1">СУММА!$A$22:$H$22</definedName>
    <definedName name="_xlnm.Print_Area" localSheetId="0">СУММА!$A$1:$K$51</definedName>
  </definedNames>
  <calcPr calcId="191029" refMode="R1C1"/>
</workbook>
</file>

<file path=xl/calcChain.xml><?xml version="1.0" encoding="utf-8"?>
<calcChain xmlns="http://schemas.openxmlformats.org/spreadsheetml/2006/main">
  <c r="E49" i="127" l="1"/>
  <c r="A49" i="127"/>
  <c r="H41" i="127"/>
  <c r="H40" i="127"/>
  <c r="H39" i="127"/>
  <c r="H38" i="127"/>
  <c r="K37" i="127"/>
  <c r="K36" i="127"/>
  <c r="K35" i="127"/>
  <c r="H37" i="127" l="1"/>
  <c r="H36" i="127" s="1"/>
</calcChain>
</file>

<file path=xl/sharedStrings.xml><?xml version="1.0" encoding="utf-8"?>
<sst xmlns="http://schemas.openxmlformats.org/spreadsheetml/2006/main" count="129" uniqueCount="112">
  <si>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</si>
  <si>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</si>
  <si>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</si>
  <si>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</si>
  <si>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</si>
  <si>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</si>
  <si>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</si>
  <si>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</si>
  <si>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</si>
  <si>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</si>
  <si>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</si>
  <si>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</si>
  <si>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</si>
  <si>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</si>
  <si>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</si>
  <si>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</si>
  <si>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</si>
  <si>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</si>
  <si>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</si>
  <si>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</si>
  <si>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</si>
  <si>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</si>
  <si>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</si>
  <si>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</si>
  <si>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</si>
  <si>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</si>
  <si>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</si>
  <si>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</si>
  <si>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</si>
  <si>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</si>
  <si>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</si>
  <si>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</si>
  <si>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</si>
  <si>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</si>
  <si>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</si>
  <si>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</si>
  <si>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</si>
  <si>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</si>
  <si>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</si>
  <si>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</si>
  <si>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</si>
  <si>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</si>
  <si>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</si>
  <si>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</si>
  <si>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</si>
  <si>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</si>
  <si>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</si>
  <si>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</si>
  <si>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</si>
  <si>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</si>
  <si>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</si>
  <si>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</si>
  <si>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</si>
  <si>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Е.А.(IК, г. Саранск)</t>
  </si>
  <si>
    <t>Девушки 15-16 лет</t>
  </si>
  <si>
    <t>№ ВРВС: 0080011611Я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</si>
  <si>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</si>
  <si>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</si>
  <si>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</si>
  <si>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ДАТА ПРОВЕДЕНИЯ: 28-29 марта 2025г.</t>
  </si>
  <si>
    <t>№ ЕКП 2025: 2008130021030090</t>
  </si>
  <si>
    <t>ЧЕРНЫШОВ М.Ю. (г. Пенза)</t>
  </si>
  <si>
    <t>БОЯРОВ В.В. (ВК, г. Саранск)</t>
  </si>
  <si>
    <t>28 марта</t>
  </si>
  <si>
    <t>29 марта</t>
  </si>
  <si>
    <t>СУДЬЯ НА ФИНИШЕ</t>
  </si>
  <si>
    <t>Сумма</t>
  </si>
  <si>
    <t>64</t>
  </si>
  <si>
    <t>10091230807</t>
  </si>
  <si>
    <t>Молоткова Злата</t>
  </si>
  <si>
    <t>25.02.2010</t>
  </si>
  <si>
    <t>Мордовия</t>
  </si>
  <si>
    <t>505</t>
  </si>
  <si>
    <t>10091229288</t>
  </si>
  <si>
    <t>Карпова Анастасия</t>
  </si>
  <si>
    <t>30.10.2009</t>
  </si>
  <si>
    <t>62</t>
  </si>
  <si>
    <t>10091228884</t>
  </si>
  <si>
    <t>Кураленко Варвара</t>
  </si>
  <si>
    <t>15.09.2010</t>
  </si>
  <si>
    <t>515</t>
  </si>
  <si>
    <t>10096913791</t>
  </si>
  <si>
    <t>Павленко Эвелина</t>
  </si>
  <si>
    <t>03.12.2009</t>
  </si>
  <si>
    <t>Санкт-Петербург</t>
  </si>
  <si>
    <t>829</t>
  </si>
  <si>
    <t>10062501023</t>
  </si>
  <si>
    <t>Сахатова Алина</t>
  </si>
  <si>
    <t>12.12.2009</t>
  </si>
  <si>
    <t>809</t>
  </si>
  <si>
    <t>10092631041</t>
  </si>
  <si>
    <t>Зуйкова Виолетта</t>
  </si>
  <si>
    <t>08.10.2010</t>
  </si>
  <si>
    <t>Москва</t>
  </si>
  <si>
    <t>55</t>
  </si>
  <si>
    <t>10090414084</t>
  </si>
  <si>
    <t>Кручинкина Лилия</t>
  </si>
  <si>
    <t>01.11.2009</t>
  </si>
  <si>
    <t>916</t>
  </si>
  <si>
    <t>10142775088</t>
  </si>
  <si>
    <t>Фадеева Кристина</t>
  </si>
  <si>
    <t>10.12.2009</t>
  </si>
  <si>
    <t>Московская обл.</t>
  </si>
  <si>
    <t>384</t>
  </si>
  <si>
    <t>10152304027</t>
  </si>
  <si>
    <t>Садовникова Елизавета</t>
  </si>
  <si>
    <t>15.10.2010</t>
  </si>
  <si>
    <t>Иркутская обл.</t>
  </si>
  <si>
    <t>804</t>
  </si>
  <si>
    <t>10113097940</t>
  </si>
  <si>
    <t>Афонина Анна</t>
  </si>
  <si>
    <t>26.06.2010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</si>
</sst>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0" fontId="11" fillId="0" borderId="12" xfId="2" applyFont="1" applyBorder="1" applyAlignment="1">
      <alignment horizontal="right" vertical="center" wrapText="1"/>
    </xf>
    <xf numFmtId="0" fontId="11" fillId="0" borderId="13" xfId="2" applyFont="1" applyBorder="1" applyAlignment="1">
      <alignment horizontal="right" vertical="center" wrapText="1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49" fontId="9" fillId="0" borderId="2" xfId="2" applyNumberFormat="1" applyFont="1" applyBorder="1" applyAlignment="1">
      <alignment horizontal="left" vertical="center"/>
    </xf>
    <xf numFmtId="164" fontId="21" fillId="0" borderId="12" xfId="2" applyNumberFormat="1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4" xfId="8" applyFont="1" applyFill="1" applyBorder="1" applyAlignment="1">
      <alignment vertical="center" wrapText="1"/>
    </xf>
    <xf numFmtId="14" fontId="17" fillId="2" borderId="14" xfId="8" applyNumberFormat="1" applyFont="1" applyFill="1" applyBorder="1" applyAlignment="1">
      <alignment vertical="center" wrapText="1"/>
    </xf>
    <xf numFmtId="0" fontId="17" fillId="2" borderId="15" xfId="8" applyFont="1" applyFill="1" applyBorder="1" applyAlignment="1">
      <alignment vertical="center" wrapText="1"/>
    </xf>
    <xf numFmtId="0" fontId="9" fillId="0" borderId="10" xfId="2" applyFont="1" applyBorder="1" applyAlignment="1">
      <alignment vertical="center"/>
    </xf>
    <xf numFmtId="49" fontId="9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13" fillId="0" borderId="1" xfId="2" applyFont="1" applyBorder="1" applyAlignment="1">
      <alignment horizontal="left" vertical="center"/>
    </xf>
    <xf numFmtId="0" fontId="17" fillId="2" borderId="8" xfId="8" applyFont="1" applyFill="1" applyBorder="1" applyAlignment="1">
      <alignment horizontal="center" vertical="center" wrapText="1"/>
    </xf>
    <xf numFmtId="0" fontId="12" fillId="0" borderId="24" xfId="2" applyFont="1" applyBorder="1" applyAlignment="1">
      <alignment horizontal="right" vertical="center"/>
    </xf>
    <xf numFmtId="0" fontId="12" fillId="0" borderId="22" xfId="2" applyFont="1" applyBorder="1" applyAlignment="1">
      <alignment horizontal="right" vertical="center"/>
    </xf>
    <xf numFmtId="0" fontId="13" fillId="0" borderId="25" xfId="2" applyFont="1" applyBorder="1" applyAlignment="1">
      <alignment vertical="center"/>
    </xf>
    <xf numFmtId="165" fontId="15" fillId="0" borderId="26" xfId="2" applyNumberFormat="1" applyFont="1" applyBorder="1" applyAlignment="1">
      <alignment vertical="center"/>
    </xf>
    <xf numFmtId="165" fontId="15" fillId="0" borderId="27" xfId="2" applyNumberFormat="1" applyFont="1" applyBorder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5" fillId="0" borderId="28" xfId="2" applyFont="1" applyBorder="1" applyAlignment="1">
      <alignment horizontal="right" vertical="center"/>
    </xf>
    <xf numFmtId="0" fontId="9" fillId="0" borderId="29" xfId="2" applyFont="1" applyBorder="1" applyAlignment="1">
      <alignment vertical="center"/>
    </xf>
    <xf numFmtId="0" fontId="9" fillId="0" borderId="30" xfId="2" applyFont="1" applyBorder="1" applyAlignment="1">
      <alignment vertical="center"/>
    </xf>
    <xf numFmtId="0" fontId="17" fillId="2" borderId="31" xfId="2" applyFont="1" applyFill="1" applyBorder="1" applyAlignment="1">
      <alignment horizontal="center" vertical="center"/>
    </xf>
    <xf numFmtId="0" fontId="17" fillId="2" borderId="33" xfId="2" applyFont="1" applyFill="1" applyBorder="1" applyAlignment="1">
      <alignment vertical="center"/>
    </xf>
    <xf numFmtId="0" fontId="9" fillId="0" borderId="27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0" fontId="14" fillId="0" borderId="20" xfId="2" applyFont="1" applyBorder="1" applyAlignment="1">
      <alignment vertical="center" wrapText="1"/>
    </xf>
    <xf numFmtId="0" fontId="9" fillId="0" borderId="25" xfId="2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0" fontId="9" fillId="0" borderId="19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19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vertical="center"/>
    </xf>
    <xf numFmtId="14" fontId="18" fillId="0" borderId="40" xfId="2" applyNumberFormat="1" applyFont="1" applyBorder="1" applyAlignment="1">
      <alignment vertical="center"/>
    </xf>
    <xf numFmtId="165" fontId="19" fillId="0" borderId="40" xfId="2" applyNumberFormat="1" applyFont="1" applyBorder="1" applyAlignment="1">
      <alignment vertical="center"/>
    </xf>
    <xf numFmtId="0" fontId="18" fillId="0" borderId="41" xfId="2" applyFont="1" applyBorder="1" applyAlignment="1">
      <alignment vertical="center"/>
    </xf>
    <xf numFmtId="0" fontId="9" fillId="0" borderId="43" xfId="2" applyFont="1" applyBorder="1" applyAlignment="1">
      <alignment vertical="center"/>
    </xf>
    <xf numFmtId="0" fontId="9" fillId="0" borderId="44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25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6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8" xfId="8" applyFont="1" applyFill="1" applyBorder="1" applyAlignment="1">
      <alignment horizontal="center" vertical="center" wrapText="1"/>
    </xf>
    <xf numFmtId="0" fontId="13" fillId="2" borderId="36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37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42" xfId="2" applyNumberFormat="1" applyFont="1" applyFill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49" fontId="9" fillId="0" borderId="5" xfId="0" applyNumberFormat="1" applyFont="1" applyBorder="1" applyAlignment="1">
      <alignment vertical="center"/>
    </xf>
    <xf numFmtId="164" fontId="21" fillId="0" borderId="5" xfId="2" applyNumberFormat="1" applyFont="1" applyBorder="1" applyAlignment="1">
      <alignment horizontal="left" vertical="center" wrapText="1"/>
    </xf>
    <xf numFmtId="0" fontId="21" fillId="0" borderId="5" xfId="8" applyFont="1" applyBorder="1" applyAlignment="1">
      <alignment horizontal="left" vertical="center" wrapText="1"/>
    </xf>
    <xf numFmtId="0" fontId="17" fillId="2" borderId="14" xfId="8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771526</xdr:colOff>
      <xdr:row>0</xdr:row>
      <xdr:rowOff>24765</xdr:rowOff>
    </xdr:from>
    <xdr:to>
      <xdr:col>10</xdr:col>
      <xdr:colOff>625477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topLeftCell="A10" zoomScaleNormal="100" zoomScaleSheetLayoutView="100" workbookViewId="0">
      <selection activeCell="A23" sqref="A23:J32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23.5546875" style="1" customWidth="1"/>
    <col min="5" max="5" width="11.6640625" style="11" customWidth="1"/>
    <col min="6" max="6" width="10.33203125" style="1" customWidth="1"/>
    <col min="7" max="7" width="31.109375" style="1" customWidth="1"/>
    <col min="8" max="8" width="12.6640625" style="21" customWidth="1"/>
    <col min="9" max="9" width="12.109375" style="1" customWidth="1"/>
    <col min="10" max="10" width="11.5546875" style="1" customWidth="1"/>
    <col min="11" max="11" width="18.6640625" style="1" customWidth="1"/>
  </cols>
  <sheetData>
    <row r="1" spans="1:11" ht="21" x14ac:dyDescent="0.25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x14ac:dyDescent="0.25">
      <c r="A2" s="94" t="s">
        <v>26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1" x14ac:dyDescent="0.25">
      <c r="A3" s="94" t="s">
        <v>47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1" x14ac:dyDescent="0.25">
      <c r="A4" s="94" t="s">
        <v>48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1" x14ac:dyDescent="0.25">
      <c r="A5" s="94" t="s">
        <v>49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28.8" x14ac:dyDescent="0.25">
      <c r="A6" s="95" t="s">
        <v>46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ht="21" x14ac:dyDescent="0.25">
      <c r="A7" s="96" t="s">
        <v>11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21.6" thickBot="1" x14ac:dyDescent="0.3">
      <c r="A8" s="96" t="s">
        <v>23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8" x14ac:dyDescent="0.25">
      <c r="A9" s="97" t="s">
        <v>16</v>
      </c>
      <c r="B9" s="98"/>
      <c r="C9" s="98"/>
      <c r="D9" s="98"/>
      <c r="E9" s="98"/>
      <c r="F9" s="98"/>
      <c r="G9" s="98"/>
      <c r="H9" s="98"/>
      <c r="I9" s="98"/>
      <c r="J9" s="98"/>
      <c r="K9" s="99"/>
    </row>
    <row r="10" spans="1:11" ht="18" x14ac:dyDescent="0.25">
      <c r="A10" s="100" t="s">
        <v>42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2"/>
    </row>
    <row r="11" spans="1:11" ht="18" x14ac:dyDescent="0.25">
      <c r="A11" s="100" t="s">
        <v>54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</row>
    <row r="12" spans="1:11" ht="21" x14ac:dyDescent="0.25">
      <c r="A12" s="91" t="s">
        <v>23</v>
      </c>
      <c r="B12" s="92"/>
      <c r="C12" s="92"/>
      <c r="D12" s="92"/>
      <c r="E12" s="92"/>
      <c r="F12" s="92"/>
      <c r="G12" s="92"/>
      <c r="H12" s="92"/>
      <c r="I12" s="92"/>
      <c r="J12" s="92"/>
      <c r="K12" s="93"/>
    </row>
    <row r="13" spans="1:11" ht="20.100000000000001" customHeight="1" x14ac:dyDescent="0.25">
      <c r="A13" s="103" t="s">
        <v>50</v>
      </c>
      <c r="B13" s="104"/>
      <c r="C13" s="104"/>
      <c r="D13" s="104"/>
      <c r="E13" s="2"/>
      <c r="F13" s="54" t="s">
        <v>57</v>
      </c>
      <c r="G13" s="54"/>
      <c r="H13" s="12"/>
      <c r="I13" s="3"/>
      <c r="J13" s="3"/>
      <c r="K13" s="56" t="s">
        <v>55</v>
      </c>
    </row>
    <row r="14" spans="1:11" ht="20.100000000000001" customHeight="1" x14ac:dyDescent="0.25">
      <c r="A14" s="105" t="s">
        <v>59</v>
      </c>
      <c r="B14" s="106"/>
      <c r="C14" s="106"/>
      <c r="D14" s="106"/>
      <c r="E14" s="4"/>
      <c r="F14" s="25" t="s">
        <v>58</v>
      </c>
      <c r="G14" s="25"/>
      <c r="H14" s="13"/>
      <c r="I14" s="5"/>
      <c r="J14" s="5"/>
      <c r="K14" s="57" t="s">
        <v>60</v>
      </c>
    </row>
    <row r="15" spans="1:11" ht="20.100000000000001" customHeight="1" x14ac:dyDescent="0.25">
      <c r="A15" s="107" t="s">
        <v>6</v>
      </c>
      <c r="B15" s="108"/>
      <c r="C15" s="108"/>
      <c r="D15" s="108"/>
      <c r="E15" s="108"/>
      <c r="F15" s="108"/>
      <c r="G15" s="109"/>
      <c r="H15" s="110" t="s">
        <v>0</v>
      </c>
      <c r="I15" s="111"/>
      <c r="J15" s="111"/>
      <c r="K15" s="112"/>
    </row>
    <row r="16" spans="1:11" ht="20.100000000000001" customHeight="1" x14ac:dyDescent="0.25">
      <c r="A16" s="58" t="s">
        <v>12</v>
      </c>
      <c r="B16" s="6"/>
      <c r="C16" s="6"/>
      <c r="D16" s="14"/>
      <c r="E16" s="15"/>
      <c r="F16" s="14"/>
      <c r="G16" s="7" t="s">
        <v>61</v>
      </c>
      <c r="H16" s="34" t="s">
        <v>28</v>
      </c>
      <c r="I16" s="35"/>
      <c r="J16" s="35"/>
      <c r="K16" s="59"/>
    </row>
    <row r="17" spans="1:11" ht="20.100000000000001" customHeight="1" x14ac:dyDescent="0.25">
      <c r="A17" s="58" t="s">
        <v>13</v>
      </c>
      <c r="B17" s="6"/>
      <c r="C17" s="6"/>
      <c r="D17" s="7"/>
      <c r="E17" s="24"/>
      <c r="F17" s="16"/>
      <c r="G17" s="36" t="s">
        <v>62</v>
      </c>
      <c r="H17" s="34" t="s">
        <v>30</v>
      </c>
      <c r="I17" s="35"/>
      <c r="J17" s="35"/>
      <c r="K17" s="60" t="s">
        <v>51</v>
      </c>
    </row>
    <row r="18" spans="1:11" ht="20.100000000000001" customHeight="1" x14ac:dyDescent="0.25">
      <c r="A18" s="58" t="s">
        <v>14</v>
      </c>
      <c r="B18" s="6"/>
      <c r="C18" s="6"/>
      <c r="D18" s="7"/>
      <c r="E18" s="24"/>
      <c r="F18" s="16"/>
      <c r="G18" s="36" t="s">
        <v>53</v>
      </c>
      <c r="H18" s="34" t="s">
        <v>31</v>
      </c>
      <c r="I18" s="35"/>
      <c r="J18" s="35"/>
      <c r="K18" s="60" t="s">
        <v>52</v>
      </c>
    </row>
    <row r="19" spans="1:11" ht="20.100000000000001" customHeight="1" thickBot="1" x14ac:dyDescent="0.3">
      <c r="A19" s="58" t="s">
        <v>10</v>
      </c>
      <c r="B19" s="26"/>
      <c r="C19" s="26"/>
      <c r="D19" s="16"/>
      <c r="F19" s="28"/>
      <c r="G19" s="37" t="s">
        <v>56</v>
      </c>
      <c r="H19" s="27" t="s">
        <v>29</v>
      </c>
      <c r="I19" s="61"/>
      <c r="J19" s="61"/>
      <c r="K19" s="62">
        <v>1</v>
      </c>
    </row>
    <row r="20" spans="1:11" ht="15" thickTop="1" thickBot="1" x14ac:dyDescent="0.3">
      <c r="A20" s="63"/>
      <c r="B20" s="8"/>
      <c r="C20" s="8"/>
      <c r="D20" s="9"/>
      <c r="E20" s="10"/>
      <c r="F20" s="9"/>
      <c r="G20" s="50"/>
      <c r="H20" s="17"/>
      <c r="I20" s="9"/>
      <c r="J20" s="9"/>
      <c r="K20" s="64"/>
    </row>
    <row r="21" spans="1:11" ht="28.2" customHeight="1" thickTop="1" x14ac:dyDescent="0.25">
      <c r="A21" s="65" t="s">
        <v>4</v>
      </c>
      <c r="B21" s="55" t="s">
        <v>8</v>
      </c>
      <c r="C21" s="55" t="s">
        <v>22</v>
      </c>
      <c r="D21" s="55" t="s">
        <v>1</v>
      </c>
      <c r="E21" s="45" t="s">
        <v>21</v>
      </c>
      <c r="F21" s="46" t="s">
        <v>5</v>
      </c>
      <c r="G21" s="55" t="s">
        <v>25</v>
      </c>
      <c r="H21" s="116" t="s">
        <v>63</v>
      </c>
      <c r="I21" s="113" t="s">
        <v>64</v>
      </c>
      <c r="J21" s="113" t="s">
        <v>66</v>
      </c>
      <c r="K21" s="114" t="s">
        <v>9</v>
      </c>
    </row>
    <row r="22" spans="1:11" ht="13.95" customHeight="1" x14ac:dyDescent="0.25">
      <c r="A22" s="66"/>
      <c r="B22" s="47"/>
      <c r="C22" s="47"/>
      <c r="D22" s="47"/>
      <c r="E22" s="48"/>
      <c r="F22" s="49"/>
      <c r="G22" s="47"/>
      <c r="H22" s="132"/>
      <c r="I22" s="133"/>
      <c r="J22" s="133"/>
      <c r="K22" s="115"/>
    </row>
    <row r="23" spans="1:11" ht="30" customHeight="1" x14ac:dyDescent="0.3">
      <c r="A23" s="52">
        <v>1</v>
      </c>
      <c r="B23" s="52" t="s">
        <v>67</v>
      </c>
      <c r="C23" s="53" t="s">
        <v>68</v>
      </c>
      <c r="D23" s="52" t="s">
        <v>69</v>
      </c>
      <c r="E23" s="53" t="s">
        <v>70</v>
      </c>
      <c r="F23" s="52" t="s">
        <v>19</v>
      </c>
      <c r="G23" s="52" t="s">
        <v>71</v>
      </c>
      <c r="H23" s="52">
        <v>1</v>
      </c>
      <c r="I23" s="52">
        <v>1</v>
      </c>
      <c r="J23" s="52">
        <v>2</v>
      </c>
      <c r="K23" s="67"/>
    </row>
    <row r="24" spans="1:11" ht="30" customHeight="1" x14ac:dyDescent="0.3">
      <c r="A24" s="52">
        <v>2</v>
      </c>
      <c r="B24" s="52" t="s">
        <v>72</v>
      </c>
      <c r="C24" s="53" t="s">
        <v>73</v>
      </c>
      <c r="D24" s="52" t="s">
        <v>74</v>
      </c>
      <c r="E24" s="53" t="s">
        <v>75</v>
      </c>
      <c r="F24" s="52" t="s">
        <v>19</v>
      </c>
      <c r="G24" s="52" t="s">
        <v>71</v>
      </c>
      <c r="H24" s="52">
        <v>2</v>
      </c>
      <c r="I24" s="52">
        <v>2</v>
      </c>
      <c r="J24" s="52">
        <v>4</v>
      </c>
      <c r="K24" s="68"/>
    </row>
    <row r="25" spans="1:11" ht="30" customHeight="1" x14ac:dyDescent="0.3">
      <c r="A25" s="52">
        <v>3</v>
      </c>
      <c r="B25" s="52" t="s">
        <v>76</v>
      </c>
      <c r="C25" s="53" t="s">
        <v>77</v>
      </c>
      <c r="D25" s="52" t="s">
        <v>78</v>
      </c>
      <c r="E25" s="53" t="s">
        <v>79</v>
      </c>
      <c r="F25" s="52" t="s">
        <v>43</v>
      </c>
      <c r="G25" s="52" t="s">
        <v>71</v>
      </c>
      <c r="H25" s="52">
        <v>3</v>
      </c>
      <c r="I25" s="52">
        <v>3</v>
      </c>
      <c r="J25" s="52">
        <v>6</v>
      </c>
      <c r="K25" s="68"/>
    </row>
    <row r="26" spans="1:11" ht="30" customHeight="1" x14ac:dyDescent="0.3">
      <c r="A26" s="52">
        <v>4</v>
      </c>
      <c r="B26" s="52" t="s">
        <v>80</v>
      </c>
      <c r="C26" s="53" t="s">
        <v>81</v>
      </c>
      <c r="D26" s="52" t="s">
        <v>82</v>
      </c>
      <c r="E26" s="53" t="s">
        <v>83</v>
      </c>
      <c r="F26" s="52" t="s">
        <v>19</v>
      </c>
      <c r="G26" s="52" t="s">
        <v>84</v>
      </c>
      <c r="H26" s="52">
        <v>4</v>
      </c>
      <c r="I26" s="52">
        <v>4</v>
      </c>
      <c r="J26" s="52">
        <v>8</v>
      </c>
      <c r="K26" s="68"/>
    </row>
    <row r="27" spans="1:11" ht="30" customHeight="1" x14ac:dyDescent="0.3">
      <c r="A27" s="52">
        <v>5</v>
      </c>
      <c r="B27" s="52" t="s">
        <v>85</v>
      </c>
      <c r="C27" s="53" t="s">
        <v>86</v>
      </c>
      <c r="D27" s="52" t="s">
        <v>87</v>
      </c>
      <c r="E27" s="53" t="s">
        <v>88</v>
      </c>
      <c r="F27" s="52" t="s">
        <v>19</v>
      </c>
      <c r="G27" s="52" t="s">
        <v>84</v>
      </c>
      <c r="H27" s="52">
        <v>5</v>
      </c>
      <c r="I27" s="52">
        <v>5</v>
      </c>
      <c r="J27" s="52">
        <v>10</v>
      </c>
      <c r="K27" s="68"/>
    </row>
    <row r="28" spans="1:11" ht="30" customHeight="1" x14ac:dyDescent="0.3">
      <c r="A28" s="52">
        <v>6</v>
      </c>
      <c r="B28" s="52" t="s">
        <v>89</v>
      </c>
      <c r="C28" s="53" t="s">
        <v>90</v>
      </c>
      <c r="D28" s="52" t="s">
        <v>91</v>
      </c>
      <c r="E28" s="53" t="s">
        <v>92</v>
      </c>
      <c r="F28" s="52" t="s">
        <v>45</v>
      </c>
      <c r="G28" s="52" t="s">
        <v>93</v>
      </c>
      <c r="H28" s="52">
        <v>7</v>
      </c>
      <c r="I28" s="52">
        <v>7</v>
      </c>
      <c r="J28" s="52">
        <v>14</v>
      </c>
      <c r="K28" s="68"/>
    </row>
    <row r="29" spans="1:11" ht="30" customHeight="1" x14ac:dyDescent="0.3">
      <c r="A29" s="52">
        <v>7</v>
      </c>
      <c r="B29" s="52" t="s">
        <v>94</v>
      </c>
      <c r="C29" s="53" t="s">
        <v>95</v>
      </c>
      <c r="D29" s="52" t="s">
        <v>96</v>
      </c>
      <c r="E29" s="53" t="s">
        <v>97</v>
      </c>
      <c r="F29" s="52" t="s">
        <v>19</v>
      </c>
      <c r="G29" s="52" t="s">
        <v>71</v>
      </c>
      <c r="H29" s="52">
        <v>6</v>
      </c>
      <c r="I29" s="52">
        <v>8</v>
      </c>
      <c r="J29" s="52">
        <v>14</v>
      </c>
      <c r="K29" s="68"/>
    </row>
    <row r="30" spans="1:11" ht="30" customHeight="1" x14ac:dyDescent="0.3">
      <c r="A30" s="52">
        <v>8</v>
      </c>
      <c r="B30" s="52" t="s">
        <v>98</v>
      </c>
      <c r="C30" s="53" t="s">
        <v>99</v>
      </c>
      <c r="D30" s="52" t="s">
        <v>100</v>
      </c>
      <c r="E30" s="53" t="s">
        <v>101</v>
      </c>
      <c r="F30" s="52" t="s">
        <v>43</v>
      </c>
      <c r="G30" s="52" t="s">
        <v>102</v>
      </c>
      <c r="H30" s="52">
        <v>9</v>
      </c>
      <c r="I30" s="52">
        <v>6</v>
      </c>
      <c r="J30" s="52">
        <v>15</v>
      </c>
      <c r="K30" s="68"/>
    </row>
    <row r="31" spans="1:11" ht="30" customHeight="1" x14ac:dyDescent="0.3">
      <c r="A31" s="52">
        <v>9</v>
      </c>
      <c r="B31" s="52" t="s">
        <v>103</v>
      </c>
      <c r="C31" s="53" t="s">
        <v>104</v>
      </c>
      <c r="D31" s="52" t="s">
        <v>105</v>
      </c>
      <c r="E31" s="53" t="s">
        <v>106</v>
      </c>
      <c r="F31" s="52" t="s">
        <v>44</v>
      </c>
      <c r="G31" s="52" t="s">
        <v>107</v>
      </c>
      <c r="H31" s="52">
        <v>8</v>
      </c>
      <c r="I31" s="52">
        <v>10</v>
      </c>
      <c r="J31" s="52">
        <v>18</v>
      </c>
      <c r="K31" s="68"/>
    </row>
    <row r="32" spans="1:11" ht="30" customHeight="1" x14ac:dyDescent="0.3">
      <c r="A32" s="52">
        <v>10</v>
      </c>
      <c r="B32" s="52" t="s">
        <v>108</v>
      </c>
      <c r="C32" s="53" t="s">
        <v>109</v>
      </c>
      <c r="D32" s="52" t="s">
        <v>110</v>
      </c>
      <c r="E32" s="53" t="s">
        <v>111</v>
      </c>
      <c r="F32" s="52" t="s">
        <v>43</v>
      </c>
      <c r="G32" s="52" t="s">
        <v>93</v>
      </c>
      <c r="H32" s="52">
        <v>10</v>
      </c>
      <c r="I32" s="52">
        <v>9</v>
      </c>
      <c r="J32" s="52">
        <v>19</v>
      </c>
      <c r="K32" s="68"/>
    </row>
    <row r="33" spans="1:11" ht="16.2" thickBot="1" x14ac:dyDescent="0.35">
      <c r="A33" s="69"/>
      <c r="B33" s="70"/>
      <c r="C33" s="70"/>
      <c r="D33" s="71"/>
      <c r="E33" s="72"/>
      <c r="F33" s="73"/>
      <c r="G33" s="73"/>
      <c r="K33" s="74"/>
    </row>
    <row r="34" spans="1:11" ht="15" thickTop="1" x14ac:dyDescent="0.25">
      <c r="A34" s="117" t="s">
        <v>3</v>
      </c>
      <c r="B34" s="118"/>
      <c r="C34" s="118"/>
      <c r="D34" s="118"/>
      <c r="E34" s="33"/>
      <c r="F34" s="33"/>
      <c r="G34" s="119" t="s">
        <v>24</v>
      </c>
      <c r="H34" s="119"/>
      <c r="I34" s="119"/>
      <c r="J34" s="119"/>
      <c r="K34" s="120"/>
    </row>
    <row r="35" spans="1:11" x14ac:dyDescent="0.25">
      <c r="A35" s="75" t="s">
        <v>32</v>
      </c>
      <c r="B35" s="16"/>
      <c r="C35" s="16"/>
      <c r="D35" s="41"/>
      <c r="E35" s="19"/>
      <c r="F35" s="40"/>
      <c r="G35" s="18" t="s">
        <v>20</v>
      </c>
      <c r="H35" s="39">
        <v>5</v>
      </c>
      <c r="I35" s="51" t="s">
        <v>18</v>
      </c>
      <c r="J35" s="129"/>
      <c r="K35" s="76">
        <f>COUNTIF(F23:F32,"ЗМС")</f>
        <v>0</v>
      </c>
    </row>
    <row r="36" spans="1:11" x14ac:dyDescent="0.25">
      <c r="A36" s="75" t="s">
        <v>33</v>
      </c>
      <c r="B36" s="16"/>
      <c r="C36" s="16"/>
      <c r="D36" s="41"/>
      <c r="E36" s="1"/>
      <c r="F36" s="77"/>
      <c r="G36" s="20" t="s">
        <v>40</v>
      </c>
      <c r="H36" s="38">
        <f>H37+H40</f>
        <v>10</v>
      </c>
      <c r="I36" s="51" t="s">
        <v>15</v>
      </c>
      <c r="J36" s="129"/>
      <c r="K36" s="76">
        <f>COUNTIF(F23:F32,"МСМК")</f>
        <v>0</v>
      </c>
    </row>
    <row r="37" spans="1:11" x14ac:dyDescent="0.25">
      <c r="A37" s="75" t="s">
        <v>34</v>
      </c>
      <c r="B37" s="16"/>
      <c r="C37" s="16"/>
      <c r="D37" s="41"/>
      <c r="E37" s="1"/>
      <c r="F37" s="77"/>
      <c r="G37" s="20" t="s">
        <v>41</v>
      </c>
      <c r="H37" s="38">
        <f>H38+H39+H41</f>
        <v>10</v>
      </c>
      <c r="I37" s="51" t="s">
        <v>17</v>
      </c>
      <c r="J37" s="129"/>
      <c r="K37" s="76">
        <f>COUNTIF(F23:F32,"МС")</f>
        <v>0</v>
      </c>
    </row>
    <row r="38" spans="1:11" x14ac:dyDescent="0.25">
      <c r="A38" s="75" t="s">
        <v>35</v>
      </c>
      <c r="B38" s="16"/>
      <c r="C38" s="16"/>
      <c r="D38" s="41"/>
      <c r="E38" s="1"/>
      <c r="F38" s="77"/>
      <c r="G38" s="20" t="s">
        <v>36</v>
      </c>
      <c r="H38" s="39">
        <f>COUNT(A23:A32)</f>
        <v>10</v>
      </c>
      <c r="I38" s="51" t="s">
        <v>19</v>
      </c>
      <c r="J38" s="129"/>
      <c r="K38" s="76">
        <v>5</v>
      </c>
    </row>
    <row r="39" spans="1:11" x14ac:dyDescent="0.25">
      <c r="A39" s="75"/>
      <c r="B39" s="16"/>
      <c r="C39" s="16"/>
      <c r="D39" s="41"/>
      <c r="E39" s="1"/>
      <c r="F39" s="77"/>
      <c r="G39" s="20" t="s">
        <v>37</v>
      </c>
      <c r="H39" s="39">
        <f>COUNTIF(A23:A32,"НФ")</f>
        <v>0</v>
      </c>
      <c r="I39" s="43" t="s">
        <v>43</v>
      </c>
      <c r="J39" s="130"/>
      <c r="K39" s="76">
        <v>3</v>
      </c>
    </row>
    <row r="40" spans="1:11" x14ac:dyDescent="0.25">
      <c r="A40" s="75"/>
      <c r="B40" s="16"/>
      <c r="C40" s="16"/>
      <c r="D40" s="41"/>
      <c r="E40" s="1"/>
      <c r="F40" s="77"/>
      <c r="G40" s="20" t="s">
        <v>38</v>
      </c>
      <c r="H40" s="29">
        <f>COUNTIF(A23:A32,"НС")</f>
        <v>0</v>
      </c>
      <c r="I40" s="44" t="s">
        <v>45</v>
      </c>
      <c r="J40" s="131"/>
      <c r="K40" s="76">
        <v>1</v>
      </c>
    </row>
    <row r="41" spans="1:11" x14ac:dyDescent="0.25">
      <c r="A41" s="75"/>
      <c r="B41" s="16"/>
      <c r="C41" s="16"/>
      <c r="D41" s="41"/>
      <c r="E41" s="22"/>
      <c r="F41" s="42"/>
      <c r="G41" s="20" t="s">
        <v>39</v>
      </c>
      <c r="H41" s="29">
        <f>COUNTIF(A23:A32,"ДСКВ")</f>
        <v>0</v>
      </c>
      <c r="I41" s="43" t="s">
        <v>44</v>
      </c>
      <c r="J41" s="130"/>
      <c r="K41" s="76">
        <v>1</v>
      </c>
    </row>
    <row r="42" spans="1:11" x14ac:dyDescent="0.25">
      <c r="A42" s="78"/>
      <c r="K42" s="79"/>
    </row>
    <row r="43" spans="1:11" ht="15.6" x14ac:dyDescent="0.25">
      <c r="A43" s="122" t="s">
        <v>2</v>
      </c>
      <c r="B43" s="123"/>
      <c r="C43" s="123"/>
      <c r="D43" s="123"/>
      <c r="E43" s="124" t="s">
        <v>7</v>
      </c>
      <c r="F43" s="124"/>
      <c r="G43" s="124"/>
      <c r="H43" s="124"/>
      <c r="I43" s="124" t="s">
        <v>65</v>
      </c>
      <c r="J43" s="124"/>
      <c r="K43" s="125"/>
    </row>
    <row r="44" spans="1:11" x14ac:dyDescent="0.25">
      <c r="A44" s="78"/>
      <c r="B44" s="1"/>
      <c r="C44" s="1"/>
      <c r="E44" s="1"/>
      <c r="F44" s="19"/>
      <c r="G44" s="19"/>
      <c r="H44" s="19"/>
      <c r="I44" s="19"/>
      <c r="J44" s="19"/>
      <c r="K44" s="89"/>
    </row>
    <row r="45" spans="1:11" x14ac:dyDescent="0.25">
      <c r="A45" s="80"/>
      <c r="D45" s="23"/>
      <c r="E45" s="81"/>
      <c r="F45" s="23"/>
      <c r="G45" s="23"/>
      <c r="H45" s="82"/>
      <c r="I45" s="23"/>
      <c r="J45" s="23"/>
      <c r="K45" s="90"/>
    </row>
    <row r="46" spans="1:11" x14ac:dyDescent="0.25">
      <c r="A46" s="80"/>
      <c r="D46" s="23"/>
      <c r="E46" s="81"/>
      <c r="F46" s="23"/>
      <c r="G46" s="23"/>
      <c r="H46" s="82"/>
      <c r="I46" s="23"/>
      <c r="J46" s="23"/>
      <c r="K46" s="90"/>
    </row>
    <row r="47" spans="1:11" x14ac:dyDescent="0.25">
      <c r="A47" s="80"/>
      <c r="D47" s="23"/>
      <c r="E47" s="81"/>
      <c r="F47" s="23"/>
      <c r="G47" s="23"/>
      <c r="H47" s="82"/>
      <c r="I47" s="23"/>
      <c r="J47" s="23"/>
      <c r="K47" s="90"/>
    </row>
    <row r="48" spans="1:11" x14ac:dyDescent="0.25">
      <c r="A48" s="80"/>
      <c r="D48" s="23"/>
      <c r="E48" s="81"/>
      <c r="F48" s="23"/>
      <c r="G48" s="23"/>
      <c r="H48" s="82"/>
      <c r="I48" s="23"/>
      <c r="J48" s="23"/>
      <c r="K48" s="90"/>
    </row>
    <row r="49" spans="1:11" ht="16.2" thickBot="1" x14ac:dyDescent="0.3">
      <c r="A49" s="126" t="str">
        <f>G18</f>
        <v>МЯГКОВА Е.А.(IК, г. Саранск)</v>
      </c>
      <c r="B49" s="127"/>
      <c r="C49" s="127"/>
      <c r="D49" s="127"/>
      <c r="E49" s="127" t="str">
        <f>G17</f>
        <v>БОЯРОВ В.В. (ВК, г. Саранск)</v>
      </c>
      <c r="F49" s="127"/>
      <c r="G49" s="127"/>
      <c r="H49" s="127"/>
      <c r="I49" s="127" t="s">
        <v>56</v>
      </c>
      <c r="J49" s="127"/>
      <c r="K49" s="128"/>
    </row>
    <row r="50" spans="1:11" ht="14.4" thickTop="1" x14ac:dyDescent="0.25">
      <c r="A50" s="78"/>
      <c r="K50" s="79"/>
    </row>
    <row r="51" spans="1:11" ht="18.600000000000001" thickBot="1" x14ac:dyDescent="0.3">
      <c r="A51" s="83"/>
      <c r="B51" s="84"/>
      <c r="C51" s="84"/>
      <c r="D51" s="85"/>
      <c r="E51" s="86"/>
      <c r="F51" s="85"/>
      <c r="G51" s="85"/>
      <c r="H51" s="87"/>
      <c r="I51" s="85"/>
      <c r="J51" s="85"/>
      <c r="K51" s="88"/>
    </row>
    <row r="52" spans="1:11" ht="21" x14ac:dyDescent="0.25">
      <c r="A52" s="30"/>
      <c r="B52" s="30"/>
      <c r="C52" s="31"/>
      <c r="D52" s="121"/>
      <c r="E52" s="121"/>
      <c r="F52" s="121"/>
      <c r="G52" s="121"/>
    </row>
    <row r="53" spans="1:11" ht="18" x14ac:dyDescent="0.25">
      <c r="D53" s="32"/>
    </row>
  </sheetData>
  <autoFilter ref="A22:H22" xr:uid="{00000000-0009-0000-0000-000000000000}">
    <sortState xmlns:xlrd2="http://schemas.microsoft.com/office/spreadsheetml/2017/richdata2" ref="A23:I35">
      <sortCondition ref="A22"/>
    </sortState>
  </autoFilter>
  <mergeCells count="29">
    <mergeCell ref="A34:D34"/>
    <mergeCell ref="G34:K34"/>
    <mergeCell ref="D52:G52"/>
    <mergeCell ref="A43:D43"/>
    <mergeCell ref="E43:H43"/>
    <mergeCell ref="I43:K43"/>
    <mergeCell ref="A49:D49"/>
    <mergeCell ref="E49:H49"/>
    <mergeCell ref="I49:K49"/>
    <mergeCell ref="A13:D13"/>
    <mergeCell ref="A14:D14"/>
    <mergeCell ref="A15:G15"/>
    <mergeCell ref="H15:K15"/>
    <mergeCell ref="I21:I22"/>
    <mergeCell ref="K21:K22"/>
    <mergeCell ref="H21:H22"/>
    <mergeCell ref="J21:J22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</vt:lpstr>
      <vt:lpstr>СУММА!Область_печати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2025-03-29T14:26:36Z</cp:lastPrinted>
  <dcterms:created xsi:type="dcterms:W3CDTF">1996-10-08T23:32:33Z</dcterms:created>
  <dcterms:modified xsi:type="dcterms:W3CDTF">2025-03-29T14:26:43Z</dcterms:modified>
</cp:coreProperties>
</file>