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-105" yWindow="-105" windowWidth="19440" windowHeight="12570" tabRatio="789"/>
  </bookViews>
  <sheets>
    <sheet name="КР гонка на время" sheetId="106" r:id="rId1"/>
  </sheets>
  <definedNames>
    <definedName name="_xlnm._FilterDatabase" localSheetId="0" hidden="1">'КР гонка на время'!$B$21:$H$21</definedName>
    <definedName name="_xlnm.Print_Titles" localSheetId="0">'КР гонка на время'!$21:$21</definedName>
    <definedName name="_xlnm.Print_Area" localSheetId="0">'КР гонка на время'!$A$1:$K$39</definedName>
  </definedNames>
  <calcPr calcId="145621"/>
</workbook>
</file>

<file path=xl/calcChain.xml><?xml version="1.0" encoding="utf-8"?>
<calcChain xmlns="http://schemas.openxmlformats.org/spreadsheetml/2006/main">
  <c r="H28" i="106" l="1"/>
  <c r="K31" i="106"/>
  <c r="K30" i="106"/>
  <c r="K29" i="106"/>
  <c r="K28" i="106"/>
  <c r="K27" i="106"/>
  <c r="K26" i="106"/>
  <c r="H31" i="106" l="1"/>
  <c r="H29" i="106"/>
  <c r="H27" i="106" l="1"/>
  <c r="K25" i="106" l="1"/>
  <c r="I39" i="106" l="1"/>
  <c r="E39" i="106"/>
  <c r="A39" i="106"/>
</calcChain>
</file>

<file path=xl/sharedStrings.xml><?xml version="1.0" encoding="utf-8"?>
<sst xmlns="http://schemas.openxmlformats.org/spreadsheetml/2006/main" count="74" uniqueCount="72">
  <si>
    <t>ТЕХНИЧЕСКИЕ ДАННЫЕ ТРАССЫ:</t>
  </si>
  <si>
    <t>ФАМИЛИЯ ИМЯ</t>
  </si>
  <si>
    <t>ГЛАВНЫЙ СЕКРЕТАРЬ</t>
  </si>
  <si>
    <t>ПОГОДНЫЕ УСЛОВИЯ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</si>
  <si>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</si>
  <si>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</si>
  <si>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</si>
  <si>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</si>
  <si>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</si>
  <si>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</si>
  <si>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</si>
  <si>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</si>
  <si>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</si>
  <si>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</si>
  <si>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</si>
  <si>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</si>
  <si>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</si>
  <si>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</si>
  <si>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</si>
  <si>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</si>
  <si>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</si>
  <si>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</si>
  <si>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</si>
  <si>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</si>
  <si>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</si>
  <si>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</si>
  <si>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</si>
  <si>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</si>
  <si>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</si>
  <si>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</si>
  <si>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</si>
  <si>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</si>
  <si>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</si>
  <si>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</si>
  <si>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</si>
  <si>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</si>
  <si>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</si>
  <si>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</si>
  <si>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</si>
  <si>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</si>
  <si>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</si>
  <si>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</si>
  <si>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</si>
  <si>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</si>
  <si>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</si>
  <si>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</si>
  <si>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</si>
  <si>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</si>
  <si>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</si>
  <si>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Место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</si>
  <si>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</si>
  <si>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Женщины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</si>
  <si>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20м </t>
    </r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</si>
  <si>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</si>
  <si>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</si>
  <si>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 "СПОРТИВНАЯ ШКОЛА №4 Г.ПЕНЗЫ"</t>
  </si>
  <si>
    <t>ЧЕРНЫШОВ М.Ю. (г.Пенза)</t>
  </si>
  <si>
    <t>БОЯРОВ В.В. (ВК, г. Саранск)</t>
  </si>
  <si>
    <t>3 м</t>
  </si>
  <si>
    <t>БУКОВА О.Ю.(IК, г. Пенза)</t>
  </si>
  <si>
    <t>372 м</t>
  </si>
  <si>
    <t>КОЧЕТКОВ Д.А. (ВК, г. Саранск)</t>
  </si>
  <si>
    <t>МЕСТО ПРОВЕДЕНИЯ: г. Пенза</t>
  </si>
  <si>
    <t>Мордовия</t>
  </si>
  <si>
    <t>818</t>
  </si>
  <si>
    <t>10036099239</t>
  </si>
  <si>
    <t>Хлуднева Дарья</t>
  </si>
  <si>
    <t>26.08.2003</t>
  </si>
  <si>
    <t>МЕЖРЕГИОНАЛЬНЫЕ СОРЕВНОВАНИЯ (ЧПФО)</t>
  </si>
  <si>
    <t>ДАТА ПРОВЕДЕНИЯ: 20 июня 2024г.</t>
  </si>
  <si>
    <t>№ ЕКП 2024:2008580018019394</t>
  </si>
  <si>
    <t>0:00:46,18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</si>
</sst>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5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26">
    <xf numFmtId="0" fontId="0" fillId="0" borderId="0" xfId="0"/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14" fontId="9" fillId="0" borderId="0" xfId="2" applyNumberFormat="1" applyFont="1" applyAlignment="1">
      <alignment vertical="center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6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0" fontId="14" fillId="0" borderId="0" xfId="2" applyFont="1" applyAlignment="1">
      <alignment vertical="center" wrapText="1"/>
    </xf>
    <xf numFmtId="0" fontId="9" fillId="0" borderId="7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7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8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8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7" xfId="2" applyNumberFormat="1" applyFont="1" applyBorder="1" applyAlignment="1">
      <alignment horizontal="left" vertical="center"/>
    </xf>
    <xf numFmtId="0" fontId="9" fillId="0" borderId="12" xfId="2" applyFont="1" applyBorder="1" applyAlignment="1">
      <alignment vertical="center"/>
    </xf>
    <xf numFmtId="49" fontId="9" fillId="0" borderId="7" xfId="0" applyNumberFormat="1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165" fontId="15" fillId="0" borderId="7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10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1" fontId="9" fillId="0" borderId="11" xfId="2" applyNumberFormat="1" applyFont="1" applyBorder="1" applyAlignment="1">
      <alignment horizontal="right" vertical="center"/>
    </xf>
    <xf numFmtId="0" fontId="9" fillId="0" borderId="11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6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165" fontId="15" fillId="0" borderId="24" xfId="2" applyNumberFormat="1" applyFont="1" applyBorder="1" applyAlignment="1">
      <alignment horizontal="right" vertical="center"/>
    </xf>
    <xf numFmtId="0" fontId="15" fillId="0" borderId="23" xfId="2" applyFont="1" applyBorder="1" applyAlignment="1">
      <alignment horizontal="right" vertical="center"/>
    </xf>
    <xf numFmtId="0" fontId="13" fillId="0" borderId="1" xfId="2" applyFont="1" applyBorder="1" applyAlignment="1">
      <alignment horizontal="left" vertical="center"/>
    </xf>
    <xf numFmtId="0" fontId="13" fillId="2" borderId="3" xfId="2" applyFont="1" applyFill="1" applyBorder="1" applyAlignment="1">
      <alignment vertical="center"/>
    </xf>
    <xf numFmtId="0" fontId="9" fillId="0" borderId="18" xfId="2" applyFont="1" applyBorder="1" applyAlignment="1">
      <alignment vertical="center"/>
    </xf>
    <xf numFmtId="0" fontId="9" fillId="0" borderId="18" xfId="2" applyFont="1" applyBorder="1" applyAlignment="1">
      <alignment horizontal="center" vertical="center"/>
    </xf>
    <xf numFmtId="14" fontId="9" fillId="0" borderId="18" xfId="2" applyNumberFormat="1" applyFont="1" applyBorder="1" applyAlignment="1">
      <alignment vertical="center"/>
    </xf>
    <xf numFmtId="165" fontId="17" fillId="0" borderId="18" xfId="2" applyNumberFormat="1" applyFont="1" applyBorder="1" applyAlignment="1">
      <alignment vertical="center"/>
    </xf>
    <xf numFmtId="0" fontId="21" fillId="0" borderId="21" xfId="2" applyFont="1" applyBorder="1" applyAlignment="1">
      <alignment horizontal="left" vertical="center" wrapText="1"/>
    </xf>
    <xf numFmtId="164" fontId="21" fillId="0" borderId="21" xfId="2" applyNumberFormat="1" applyFont="1" applyBorder="1" applyAlignment="1">
      <alignment horizontal="left" vertical="center" wrapText="1"/>
    </xf>
    <xf numFmtId="0" fontId="17" fillId="2" borderId="21" xfId="2" applyFont="1" applyFill="1" applyBorder="1" applyAlignment="1">
      <alignment horizontal="center" vertical="center" wrapText="1"/>
    </xf>
    <xf numFmtId="0" fontId="17" fillId="2" borderId="27" xfId="8" applyFont="1" applyFill="1" applyBorder="1" applyAlignment="1">
      <alignment horizontal="center" vertical="center" wrapText="1"/>
    </xf>
    <xf numFmtId="0" fontId="15" fillId="0" borderId="0" xfId="2" applyFont="1" applyAlignment="1">
      <alignment horizontal="center" vertical="center"/>
    </xf>
    <xf numFmtId="0" fontId="12" fillId="0" borderId="0" xfId="2" applyFont="1" applyAlignment="1">
      <alignment vertical="center"/>
    </xf>
    <xf numFmtId="165" fontId="23" fillId="0" borderId="21" xfId="0" applyNumberFormat="1" applyFont="1" applyBorder="1" applyAlignment="1">
      <alignment horizontal="center"/>
    </xf>
    <xf numFmtId="0" fontId="22" fillId="0" borderId="25" xfId="2" applyFont="1" applyBorder="1" applyAlignment="1">
      <alignment horizontal="center" vertical="center"/>
    </xf>
    <xf numFmtId="0" fontId="22" fillId="0" borderId="26" xfId="2" applyFont="1" applyBorder="1" applyAlignment="1">
      <alignment horizontal="center" vertical="center" wrapText="1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0" fontId="8" fillId="0" borderId="0" xfId="7" applyFont="1" applyAlignment="1">
      <alignment vertical="center" wrapText="1"/>
    </xf>
    <xf numFmtId="14" fontId="14" fillId="0" borderId="0" xfId="2" applyNumberFormat="1" applyFont="1" applyAlignment="1">
      <alignment horizontal="center" vertical="center" wrapText="1"/>
    </xf>
    <xf numFmtId="16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7" fillId="2" borderId="27" xfId="2" applyFont="1" applyFill="1" applyBorder="1" applyAlignment="1">
      <alignment horizontal="center" vertical="center"/>
    </xf>
    <xf numFmtId="14" fontId="17" fillId="2" borderId="27" xfId="8" applyNumberFormat="1" applyFont="1" applyFill="1" applyBorder="1" applyAlignment="1">
      <alignment horizontal="center" vertical="center" wrapText="1"/>
    </xf>
    <xf numFmtId="0" fontId="17" fillId="2" borderId="28" xfId="8" applyFont="1" applyFill="1" applyBorder="1" applyAlignment="1">
      <alignment vertical="center" wrapText="1"/>
    </xf>
    <xf numFmtId="0" fontId="17" fillId="2" borderId="29" xfId="8" applyFont="1" applyFill="1" applyBorder="1" applyAlignment="1">
      <alignment vertical="center" wrapText="1"/>
    </xf>
    <xf numFmtId="0" fontId="11" fillId="0" borderId="21" xfId="2" applyFont="1" applyBorder="1" applyAlignment="1">
      <alignment horizontal="right" vertical="center" wrapText="1"/>
    </xf>
    <xf numFmtId="0" fontId="11" fillId="0" borderId="22" xfId="2" applyFont="1" applyBorder="1" applyAlignment="1">
      <alignment horizontal="right" vertical="center" wrapText="1"/>
    </xf>
    <xf numFmtId="0" fontId="24" fillId="0" borderId="21" xfId="0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3" fillId="2" borderId="13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13" fillId="2" borderId="4" xfId="2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3" fillId="0" borderId="20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3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6" xfId="2" applyFont="1" applyFill="1" applyBorder="1" applyAlignment="1">
      <alignment horizontal="left" vertical="center"/>
    </xf>
    <xf numFmtId="0" fontId="13" fillId="2" borderId="5" xfId="2" applyFont="1" applyFill="1" applyBorder="1" applyAlignment="1">
      <alignment horizontal="left" vertical="center"/>
    </xf>
    <xf numFmtId="0" fontId="13" fillId="2" borderId="11" xfId="2" applyFont="1" applyFill="1" applyBorder="1" applyAlignment="1">
      <alignment horizontal="left" vertical="center"/>
    </xf>
    <xf numFmtId="165" fontId="13" fillId="2" borderId="7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0" xfId="2" applyNumberFormat="1" applyFont="1" applyFill="1" applyBorder="1" applyAlignment="1">
      <alignment horizontal="center" vertical="center"/>
    </xf>
    <xf numFmtId="0" fontId="20" fillId="0" borderId="13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9" fillId="0" borderId="8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16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190500</xdr:colOff>
      <xdr:row>0</xdr:row>
      <xdr:rowOff>53340</xdr:rowOff>
    </xdr:from>
    <xdr:to>
      <xdr:col>10</xdr:col>
      <xdr:colOff>699770</xdr:colOff>
      <xdr:row>3</xdr:row>
      <xdr:rowOff>179253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53340"/>
          <a:ext cx="1387475" cy="926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114300</xdr:rowOff>
    </xdr:from>
    <xdr:to>
      <xdr:col>2</xdr:col>
      <xdr:colOff>123825</xdr:colOff>
      <xdr:row>4</xdr:row>
      <xdr:rowOff>9525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14300"/>
          <a:ext cx="100965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153459</xdr:colOff>
      <xdr:row>0</xdr:row>
      <xdr:rowOff>13124</xdr:rowOff>
    </xdr:from>
    <xdr:to>
      <xdr:col>10</xdr:col>
      <xdr:colOff>793751</xdr:colOff>
      <xdr:row>3</xdr:row>
      <xdr:rowOff>223800</xdr:rowOff>
    </xdr:to>
    <xdr:pic>
      <xdr:nvPicPr>
        <xdr:cNvPr id="5" name="Рисунок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8409" y="13124"/>
          <a:ext cx="1516592" cy="1010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31750</xdr:colOff>
      <xdr:row>0</xdr:row>
      <xdr:rowOff>52916</xdr:rowOff>
    </xdr:from>
    <xdr:to>
      <xdr:col>2</xdr:col>
      <xdr:colOff>71966</xdr:colOff>
      <xdr:row>3</xdr:row>
      <xdr:rowOff>214841</xdr:rowOff>
    </xdr:to>
    <xdr:pic>
      <xdr:nvPicPr>
        <xdr:cNvPr id="6" name="Рисунок 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52916"/>
          <a:ext cx="1011766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</sheetPr>
  <dimension ref="A1:Z43"/>
  <sheetViews>
    <sheetView tabSelected="1" view="pageBreakPreview" topLeftCell="A4" zoomScaleNormal="70" zoomScaleSheetLayoutView="100" zoomScalePageLayoutView="50" workbookViewId="0">
      <selection activeCell="E26" sqref="E26"/>
    </sheetView>
  </sheetViews>
  <sheetFormatPr defaultColWidth="9.140625" defaultRowHeight="12.75" x14ac:dyDescent="0.2"/>
  <cols>
    <col min="1" max="1" width="7" style="1" customWidth="1"/>
    <col min="2" max="2" width="7.85546875" style="26" customWidth="1"/>
    <col min="3" max="3" width="14.7109375" style="26" customWidth="1"/>
    <col min="4" max="4" width="27" style="1" customWidth="1"/>
    <col min="5" max="5" width="13.42578125" style="10" customWidth="1"/>
    <col min="6" max="6" width="12" style="1" customWidth="1"/>
    <col min="7" max="7" width="29.7109375" style="1" customWidth="1"/>
    <col min="8" max="8" width="15.28515625" style="21" customWidth="1"/>
    <col min="9" max="9" width="9.85546875" style="21" customWidth="1"/>
    <col min="10" max="10" width="13.140625" style="1" customWidth="1"/>
    <col min="11" max="11" width="12.28515625" style="1" customWidth="1"/>
    <col min="12" max="16384" width="9.140625" style="1"/>
  </cols>
  <sheetData>
    <row r="1" spans="1:11" customFormat="1" ht="21" x14ac:dyDescent="0.2">
      <c r="A1" s="116" t="s">
        <v>27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1" customFormat="1" ht="21" x14ac:dyDescent="0.2">
      <c r="A2" s="116" t="s">
        <v>26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1" customFormat="1" ht="21" x14ac:dyDescent="0.2">
      <c r="A3" s="116" t="s">
        <v>53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</row>
    <row r="4" spans="1:11" customFormat="1" ht="21" x14ac:dyDescent="0.2">
      <c r="A4" s="116" t="s">
        <v>54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</row>
    <row r="5" spans="1:11" customFormat="1" ht="21" x14ac:dyDescent="0.2">
      <c r="A5" s="116" t="s">
        <v>55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</row>
    <row r="6" spans="1:11" customFormat="1" ht="28.5" x14ac:dyDescent="0.2">
      <c r="A6" s="120" t="s">
        <v>68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</row>
    <row r="7" spans="1:11" customFormat="1" ht="21" x14ac:dyDescent="0.2">
      <c r="A7" s="121" t="s">
        <v>10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</row>
    <row r="8" spans="1:11" customFormat="1" ht="21.75" thickBot="1" x14ac:dyDescent="0.25">
      <c r="A8" s="122" t="s">
        <v>23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</row>
    <row r="9" spans="1:11" ht="19.5" customHeight="1" thickTop="1" x14ac:dyDescent="0.2">
      <c r="A9" s="123" t="s">
        <v>15</v>
      </c>
      <c r="B9" s="124"/>
      <c r="C9" s="124"/>
      <c r="D9" s="124"/>
      <c r="E9" s="124"/>
      <c r="F9" s="124"/>
      <c r="G9" s="124"/>
      <c r="H9" s="124"/>
      <c r="I9" s="124"/>
      <c r="J9" s="124"/>
      <c r="K9" s="125"/>
    </row>
    <row r="10" spans="1:11" ht="18" customHeight="1" x14ac:dyDescent="0.2">
      <c r="A10" s="117" t="s">
        <v>38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9"/>
    </row>
    <row r="11" spans="1:11" ht="19.5" customHeight="1" x14ac:dyDescent="0.2">
      <c r="A11" s="117" t="s">
        <v>51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9"/>
    </row>
    <row r="12" spans="1:11" ht="21" customHeight="1" x14ac:dyDescent="0.2">
      <c r="A12" s="113" t="s">
        <v>23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5"/>
    </row>
    <row r="13" spans="1:11" ht="20.100000000000001" customHeight="1" x14ac:dyDescent="0.2">
      <c r="A13" s="103" t="s">
        <v>62</v>
      </c>
      <c r="B13" s="104"/>
      <c r="C13" s="104"/>
      <c r="D13" s="104"/>
      <c r="E13" s="2"/>
      <c r="F13" s="64" t="s">
        <v>52</v>
      </c>
      <c r="G13" s="64"/>
      <c r="H13" s="11"/>
      <c r="I13" s="11"/>
      <c r="J13" s="3"/>
      <c r="K13" s="4" t="s">
        <v>43</v>
      </c>
    </row>
    <row r="14" spans="1:11" ht="20.100000000000001" customHeight="1" x14ac:dyDescent="0.2">
      <c r="A14" s="105" t="s">
        <v>69</v>
      </c>
      <c r="B14" s="106"/>
      <c r="C14" s="106"/>
      <c r="D14" s="106"/>
      <c r="E14" s="5"/>
      <c r="F14" s="31" t="s">
        <v>50</v>
      </c>
      <c r="G14" s="31"/>
      <c r="H14" s="12"/>
      <c r="I14" s="12"/>
      <c r="J14" s="6"/>
      <c r="K14" s="7" t="s">
        <v>70</v>
      </c>
    </row>
    <row r="15" spans="1:11" ht="20.100000000000001" customHeight="1" x14ac:dyDescent="0.2">
      <c r="A15" s="107" t="s">
        <v>5</v>
      </c>
      <c r="B15" s="108"/>
      <c r="C15" s="108"/>
      <c r="D15" s="108"/>
      <c r="E15" s="108"/>
      <c r="F15" s="108"/>
      <c r="G15" s="109"/>
      <c r="H15" s="110" t="s">
        <v>0</v>
      </c>
      <c r="I15" s="111"/>
      <c r="J15" s="111"/>
      <c r="K15" s="112"/>
    </row>
    <row r="16" spans="1:11" ht="20.100000000000001" customHeight="1" x14ac:dyDescent="0.2">
      <c r="A16" s="13" t="s">
        <v>11</v>
      </c>
      <c r="B16" s="8"/>
      <c r="C16" s="8"/>
      <c r="D16" s="14"/>
      <c r="E16" s="15"/>
      <c r="F16" s="14"/>
      <c r="G16" s="9" t="s">
        <v>56</v>
      </c>
      <c r="H16" s="43" t="s">
        <v>28</v>
      </c>
      <c r="I16" s="44"/>
      <c r="J16" s="44"/>
      <c r="K16" s="45"/>
    </row>
    <row r="17" spans="1:11" ht="20.100000000000001" customHeight="1" x14ac:dyDescent="0.2">
      <c r="A17" s="13" t="s">
        <v>12</v>
      </c>
      <c r="B17" s="8"/>
      <c r="C17" s="8"/>
      <c r="D17" s="9"/>
      <c r="E17" s="30"/>
      <c r="F17" s="16"/>
      <c r="G17" s="89" t="s">
        <v>57</v>
      </c>
      <c r="H17" s="43" t="s">
        <v>30</v>
      </c>
      <c r="I17" s="44"/>
      <c r="J17" s="44"/>
      <c r="K17" s="62" t="s">
        <v>58</v>
      </c>
    </row>
    <row r="18" spans="1:11" ht="20.100000000000001" customHeight="1" x14ac:dyDescent="0.2">
      <c r="A18" s="13" t="s">
        <v>13</v>
      </c>
      <c r="B18" s="8"/>
      <c r="C18" s="8"/>
      <c r="D18" s="9"/>
      <c r="E18" s="30"/>
      <c r="F18" s="16"/>
      <c r="G18" s="89" t="s">
        <v>59</v>
      </c>
      <c r="H18" s="43" t="s">
        <v>31</v>
      </c>
      <c r="I18" s="44"/>
      <c r="J18" s="44"/>
      <c r="K18" s="62" t="s">
        <v>60</v>
      </c>
    </row>
    <row r="19" spans="1:11" ht="20.100000000000001" customHeight="1" thickBot="1" x14ac:dyDescent="0.25">
      <c r="A19" s="13" t="s">
        <v>9</v>
      </c>
      <c r="B19" s="32"/>
      <c r="C19" s="32"/>
      <c r="D19" s="16"/>
      <c r="F19" s="34"/>
      <c r="G19" s="90" t="s">
        <v>61</v>
      </c>
      <c r="H19" s="33" t="s">
        <v>29</v>
      </c>
      <c r="I19" s="46"/>
      <c r="J19" s="29"/>
      <c r="K19" s="63">
        <v>1</v>
      </c>
    </row>
    <row r="20" spans="1:11" ht="7.5" customHeight="1" thickTop="1" x14ac:dyDescent="0.2">
      <c r="A20" s="66"/>
      <c r="B20" s="67"/>
      <c r="C20" s="67"/>
      <c r="D20" s="66"/>
      <c r="E20" s="68"/>
      <c r="F20" s="66"/>
      <c r="G20" s="66"/>
      <c r="H20" s="69"/>
      <c r="I20" s="69"/>
      <c r="J20" s="66"/>
      <c r="K20" s="66"/>
    </row>
    <row r="21" spans="1:11" s="74" customFormat="1" ht="34.15" customHeight="1" x14ac:dyDescent="0.2">
      <c r="A21" s="85" t="s">
        <v>49</v>
      </c>
      <c r="B21" s="73" t="s">
        <v>7</v>
      </c>
      <c r="C21" s="73" t="s">
        <v>22</v>
      </c>
      <c r="D21" s="73" t="s">
        <v>1</v>
      </c>
      <c r="E21" s="86" t="s">
        <v>21</v>
      </c>
      <c r="F21" s="73" t="s">
        <v>4</v>
      </c>
      <c r="G21" s="73" t="s">
        <v>25</v>
      </c>
      <c r="H21" s="87" t="s">
        <v>37</v>
      </c>
      <c r="I21" s="88"/>
      <c r="J21" s="72" t="s">
        <v>17</v>
      </c>
      <c r="K21" s="72" t="s">
        <v>8</v>
      </c>
    </row>
    <row r="22" spans="1:11" s="75" customFormat="1" ht="24.95" customHeight="1" x14ac:dyDescent="0.25">
      <c r="A22" s="91">
        <v>1</v>
      </c>
      <c r="B22" s="91" t="s">
        <v>64</v>
      </c>
      <c r="C22" s="91" t="s">
        <v>65</v>
      </c>
      <c r="D22" s="91" t="s">
        <v>66</v>
      </c>
      <c r="E22" s="91" t="s">
        <v>67</v>
      </c>
      <c r="F22" s="91" t="s">
        <v>16</v>
      </c>
      <c r="G22" s="91" t="s">
        <v>63</v>
      </c>
      <c r="H22" s="91" t="s">
        <v>71</v>
      </c>
      <c r="I22" s="76"/>
      <c r="J22" s="77"/>
      <c r="K22" s="78"/>
    </row>
    <row r="23" spans="1:11" ht="24.95" customHeight="1" x14ac:dyDescent="0.2">
      <c r="A23" s="79"/>
      <c r="B23" s="80"/>
      <c r="C23" s="80"/>
      <c r="D23" s="81"/>
      <c r="E23" s="82"/>
      <c r="F23" s="83"/>
      <c r="G23" s="83"/>
      <c r="H23" s="84"/>
      <c r="I23" s="84"/>
      <c r="J23" s="17"/>
      <c r="K23" s="17"/>
    </row>
    <row r="24" spans="1:11" ht="15" x14ac:dyDescent="0.2">
      <c r="A24" s="93" t="s">
        <v>3</v>
      </c>
      <c r="B24" s="94"/>
      <c r="C24" s="94"/>
      <c r="D24" s="94"/>
      <c r="E24" s="65"/>
      <c r="F24" s="65"/>
      <c r="G24" s="94" t="s">
        <v>24</v>
      </c>
      <c r="H24" s="94"/>
      <c r="I24" s="94"/>
      <c r="J24" s="94"/>
      <c r="K24" s="95"/>
    </row>
    <row r="25" spans="1:11" ht="15" customHeight="1" x14ac:dyDescent="0.2">
      <c r="A25" s="54" t="s">
        <v>32</v>
      </c>
      <c r="B25" s="16"/>
      <c r="C25" s="16"/>
      <c r="D25" s="55"/>
      <c r="E25" s="19"/>
      <c r="F25" s="52"/>
      <c r="G25" s="18" t="s">
        <v>20</v>
      </c>
      <c r="H25" s="48">
        <v>1</v>
      </c>
      <c r="I25" s="58"/>
      <c r="J25" s="35" t="s">
        <v>18</v>
      </c>
      <c r="K25" s="61">
        <f>COUNTIF(F22:F22,"ЗМС")</f>
        <v>0</v>
      </c>
    </row>
    <row r="26" spans="1:11" ht="15" customHeight="1" x14ac:dyDescent="0.2">
      <c r="A26" s="54" t="s">
        <v>33</v>
      </c>
      <c r="B26" s="16"/>
      <c r="C26" s="16"/>
      <c r="D26" s="55"/>
      <c r="E26" s="1"/>
      <c r="F26" s="53"/>
      <c r="G26" s="20" t="s">
        <v>44</v>
      </c>
      <c r="H26" s="47">
        <v>1</v>
      </c>
      <c r="I26" s="50"/>
      <c r="J26" s="35" t="s">
        <v>14</v>
      </c>
      <c r="K26" s="61">
        <f>COUNTIF(F22:F23,"МСМК")</f>
        <v>0</v>
      </c>
    </row>
    <row r="27" spans="1:11" ht="15" customHeight="1" x14ac:dyDescent="0.2">
      <c r="A27" s="54" t="s">
        <v>34</v>
      </c>
      <c r="B27" s="16"/>
      <c r="C27" s="16"/>
      <c r="D27" s="55"/>
      <c r="E27" s="1"/>
      <c r="F27" s="53"/>
      <c r="G27" s="20" t="s">
        <v>45</v>
      </c>
      <c r="H27" s="47">
        <f>H28+H29+H31</f>
        <v>1</v>
      </c>
      <c r="I27" s="50"/>
      <c r="J27" s="35" t="s">
        <v>16</v>
      </c>
      <c r="K27" s="61">
        <f>COUNTIF(F22:F24,"МС")</f>
        <v>1</v>
      </c>
    </row>
    <row r="28" spans="1:11" ht="15" customHeight="1" x14ac:dyDescent="0.2">
      <c r="A28" s="54" t="s">
        <v>35</v>
      </c>
      <c r="B28" s="16"/>
      <c r="C28" s="16"/>
      <c r="D28" s="55"/>
      <c r="E28" s="1"/>
      <c r="F28" s="53"/>
      <c r="G28" s="20" t="s">
        <v>39</v>
      </c>
      <c r="H28" s="48">
        <f>COUNT(A22:A22)</f>
        <v>1</v>
      </c>
      <c r="I28" s="49"/>
      <c r="J28" s="35" t="s">
        <v>19</v>
      </c>
      <c r="K28" s="61">
        <f>COUNTIF(F22:F25,"КМС")</f>
        <v>0</v>
      </c>
    </row>
    <row r="29" spans="1:11" ht="15" customHeight="1" x14ac:dyDescent="0.2">
      <c r="A29" s="54"/>
      <c r="B29" s="16"/>
      <c r="C29" s="16"/>
      <c r="D29" s="55"/>
      <c r="E29" s="1"/>
      <c r="F29" s="53"/>
      <c r="G29" s="20" t="s">
        <v>40</v>
      </c>
      <c r="H29" s="48">
        <f>COUNTIF(A22:A22,"НФ")</f>
        <v>0</v>
      </c>
      <c r="I29" s="49"/>
      <c r="J29" s="70" t="s">
        <v>46</v>
      </c>
      <c r="K29" s="61">
        <f>COUNTIF(F22:F26,"1 сп.р.")</f>
        <v>0</v>
      </c>
    </row>
    <row r="30" spans="1:11" ht="15" customHeight="1" x14ac:dyDescent="0.2">
      <c r="A30" s="54"/>
      <c r="B30" s="16"/>
      <c r="C30" s="16"/>
      <c r="D30" s="55"/>
      <c r="E30" s="1"/>
      <c r="F30" s="53"/>
      <c r="G30" s="20" t="s">
        <v>41</v>
      </c>
      <c r="H30" s="36">
        <v>0</v>
      </c>
      <c r="I30" s="51"/>
      <c r="J30" s="71" t="s">
        <v>48</v>
      </c>
      <c r="K30" s="61">
        <f>COUNTIF(F22:F27,"2 сп.р.")</f>
        <v>0</v>
      </c>
    </row>
    <row r="31" spans="1:11" ht="15" customHeight="1" x14ac:dyDescent="0.2">
      <c r="A31" s="54"/>
      <c r="B31" s="16"/>
      <c r="C31" s="16"/>
      <c r="D31" s="55"/>
      <c r="E31" s="22"/>
      <c r="F31" s="59"/>
      <c r="G31" s="20" t="s">
        <v>42</v>
      </c>
      <c r="H31" s="36">
        <f>COUNTIF(A22:A22,"ДСКВ")</f>
        <v>0</v>
      </c>
      <c r="I31" s="60"/>
      <c r="J31" s="71" t="s">
        <v>47</v>
      </c>
      <c r="K31" s="61">
        <f>COUNTIF(F22:F28,"3 сп.р.")</f>
        <v>0</v>
      </c>
    </row>
    <row r="32" spans="1:11" ht="9.75" customHeight="1" x14ac:dyDescent="0.2">
      <c r="A32" s="23"/>
      <c r="K32" s="24"/>
    </row>
    <row r="33" spans="1:26" ht="15.75" x14ac:dyDescent="0.2">
      <c r="A33" s="96" t="s">
        <v>2</v>
      </c>
      <c r="B33" s="97"/>
      <c r="C33" s="97"/>
      <c r="D33" s="97"/>
      <c r="E33" s="98" t="s">
        <v>6</v>
      </c>
      <c r="F33" s="98"/>
      <c r="G33" s="98"/>
      <c r="H33" s="98"/>
      <c r="I33" s="98" t="s">
        <v>36</v>
      </c>
      <c r="J33" s="98"/>
      <c r="K33" s="99"/>
    </row>
    <row r="34" spans="1:26" x14ac:dyDescent="0.2">
      <c r="A34" s="23"/>
      <c r="B34" s="1"/>
      <c r="C34" s="1"/>
      <c r="E34" s="1"/>
      <c r="F34" s="19"/>
      <c r="G34" s="19"/>
      <c r="H34" s="19"/>
      <c r="I34" s="19"/>
      <c r="J34" s="19"/>
      <c r="K34" s="28"/>
    </row>
    <row r="35" spans="1:26" x14ac:dyDescent="0.2">
      <c r="A35" s="25"/>
      <c r="D35" s="26"/>
      <c r="E35" s="56"/>
      <c r="F35" s="26"/>
      <c r="G35" s="26"/>
      <c r="H35" s="57"/>
      <c r="I35" s="57"/>
      <c r="J35" s="26"/>
      <c r="K35" s="27"/>
    </row>
    <row r="36" spans="1:26" x14ac:dyDescent="0.2">
      <c r="A36" s="25"/>
      <c r="D36" s="26"/>
      <c r="E36" s="56"/>
      <c r="F36" s="26"/>
      <c r="G36" s="26"/>
      <c r="H36" s="57"/>
      <c r="I36" s="57"/>
      <c r="J36" s="26"/>
      <c r="K36" s="27"/>
    </row>
    <row r="37" spans="1:26" x14ac:dyDescent="0.2">
      <c r="A37" s="25"/>
      <c r="D37" s="26"/>
      <c r="E37" s="56"/>
      <c r="F37" s="26"/>
      <c r="G37" s="26"/>
      <c r="H37" s="57"/>
      <c r="I37" s="57"/>
      <c r="J37" s="26"/>
      <c r="K37" s="27"/>
    </row>
    <row r="38" spans="1:26" x14ac:dyDescent="0.2">
      <c r="A38" s="25"/>
      <c r="D38" s="26"/>
      <c r="E38" s="56"/>
      <c r="F38" s="26"/>
      <c r="G38" s="26"/>
      <c r="H38" s="57"/>
      <c r="I38" s="57"/>
      <c r="J38" s="26"/>
      <c r="K38" s="27"/>
    </row>
    <row r="39" spans="1:26" ht="16.5" thickBot="1" x14ac:dyDescent="0.25">
      <c r="A39" s="100" t="str">
        <f>G18</f>
        <v>БУКОВА О.Ю.(IК, г. Пенза)</v>
      </c>
      <c r="B39" s="101"/>
      <c r="C39" s="101"/>
      <c r="D39" s="101"/>
      <c r="E39" s="101" t="str">
        <f>G17</f>
        <v>БОЯРОВ В.В. (ВК, г. Саранск)</v>
      </c>
      <c r="F39" s="101"/>
      <c r="G39" s="101"/>
      <c r="H39" s="101"/>
      <c r="I39" s="101" t="str">
        <f>G19</f>
        <v>КОЧЕТКОВ Д.А. (ВК, г. Саранск)</v>
      </c>
      <c r="J39" s="101"/>
      <c r="K39" s="102"/>
    </row>
    <row r="40" spans="1:26" s="10" customFormat="1" ht="13.5" thickTop="1" x14ac:dyDescent="0.2">
      <c r="A40" s="1"/>
      <c r="B40" s="26"/>
      <c r="C40" s="26"/>
      <c r="D40" s="1"/>
      <c r="F40" s="1"/>
      <c r="G40" s="1"/>
      <c r="H40" s="21"/>
      <c r="I40" s="2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39" customFormat="1" ht="18.75" x14ac:dyDescent="0.2">
      <c r="B41" s="40"/>
      <c r="C41" s="40"/>
      <c r="E41" s="41"/>
      <c r="H41" s="42"/>
      <c r="I41" s="42"/>
    </row>
    <row r="42" spans="1:26" ht="21" x14ac:dyDescent="0.2">
      <c r="A42" s="37"/>
      <c r="B42" s="37"/>
      <c r="C42" s="38"/>
      <c r="D42" s="92"/>
      <c r="E42" s="92"/>
      <c r="F42" s="92"/>
      <c r="G42" s="92"/>
    </row>
    <row r="43" spans="1:26" ht="18.75" x14ac:dyDescent="0.2">
      <c r="D43" s="39"/>
    </row>
  </sheetData>
  <autoFilter ref="B21:H21">
    <sortState ref="B22:H30">
      <sortCondition ref="H21"/>
    </sortState>
  </autoFilter>
  <sortState ref="A22:G29">
    <sortCondition descending="1" ref="A22:A29"/>
  </sortState>
  <mergeCells count="25">
    <mergeCell ref="A11:K11"/>
    <mergeCell ref="A6:K6"/>
    <mergeCell ref="A7:K7"/>
    <mergeCell ref="A8:K8"/>
    <mergeCell ref="A9:K9"/>
    <mergeCell ref="A10:K10"/>
    <mergeCell ref="A1:K1"/>
    <mergeCell ref="A2:K2"/>
    <mergeCell ref="A3:K3"/>
    <mergeCell ref="A4:K4"/>
    <mergeCell ref="A5:K5"/>
    <mergeCell ref="A13:D13"/>
    <mergeCell ref="A14:D14"/>
    <mergeCell ref="A15:G15"/>
    <mergeCell ref="H15:K15"/>
    <mergeCell ref="A12:K12"/>
    <mergeCell ref="D42:G42"/>
    <mergeCell ref="A24:D24"/>
    <mergeCell ref="G24:K24"/>
    <mergeCell ref="A33:D33"/>
    <mergeCell ref="E33:H33"/>
    <mergeCell ref="I33:K33"/>
    <mergeCell ref="A39:D39"/>
    <mergeCell ref="E39:H39"/>
    <mergeCell ref="I39:K39"/>
  </mergeCells>
  <printOptions horizontalCentered="1"/>
  <pageMargins left="0.19685039370078741" right="0.19685039370078741" top="0.31496062992125984" bottom="0.31496062992125984" header="0.15748031496062992" footer="0.15748031496062992"/>
  <pageSetup paperSize="256" scale="56" fitToWidth="0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 гонка на время</vt:lpstr>
      <vt:lpstr>'КР гонка на время'!Заголовки_для_печати</vt:lpstr>
      <vt:lpstr>'КР гонка на время'!Область_печати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Dush4@outlook.com</cp:lastModifiedBy>
  <cp:lastPrinted>2024-03-28T12:27:45Z</cp:lastPrinted>
  <dcterms:created xsi:type="dcterms:W3CDTF">1996-10-08T23:32:33Z</dcterms:created>
  <dcterms:modified xsi:type="dcterms:W3CDTF">2024-06-24T08:13:44Z</dcterms:modified>
</cp:coreProperties>
</file>