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юн" sheetId="100" r:id="rId1"/>
  </sheets>
  <definedNames>
    <definedName name="_xlnm.Print_Titles" localSheetId="0">'критериум юн'!$21:$22</definedName>
  </definedNames>
  <calcPr calcId="152511"/>
</workbook>
</file>

<file path=xl/calcChain.xml><?xml version="1.0" encoding="utf-8"?>
<calcChain xmlns="http://schemas.openxmlformats.org/spreadsheetml/2006/main">
  <c r="Q29" i="100" l="1"/>
  <c r="Q30" i="100"/>
  <c r="Q31" i="100"/>
  <c r="Q32" i="100"/>
  <c r="Q23" i="100"/>
  <c r="F69" i="100" l="1"/>
  <c r="Q69" i="100"/>
  <c r="Q58" i="100"/>
  <c r="Q59" i="100"/>
  <c r="Q24" i="100"/>
  <c r="Q25" i="100"/>
  <c r="Q26" i="100"/>
  <c r="Q27" i="100"/>
  <c r="Q28" i="100"/>
  <c r="S61" i="100" l="1"/>
  <c r="S60" i="100"/>
  <c r="S59" i="100"/>
  <c r="Q61" i="100"/>
  <c r="Q60" i="100"/>
  <c r="Q57" i="100" s="1"/>
  <c r="S58" i="100"/>
  <c r="S57" i="100"/>
  <c r="S56" i="100"/>
  <c r="S55" i="100"/>
  <c r="Q56" i="100" l="1"/>
</calcChain>
</file>

<file path=xl/sharedStrings.xml><?xml version="1.0" encoding="utf-8"?>
<sst xmlns="http://schemas.openxmlformats.org/spreadsheetml/2006/main" count="174" uniqueCount="102">
  <si>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</si>
  <si>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</si>
  <si>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</si>
  <si>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</si>
  <si>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</si>
  <si>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</si>
  <si>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</si>
  <si>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</si>
  <si>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</si>
  <si>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</si>
  <si>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</si>
  <si>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</si>
  <si>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</si>
  <si>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</si>
  <si>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</si>
  <si>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</si>
  <si>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</si>
  <si>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</si>
  <si>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</si>
  <si>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</si>
  <si>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</si>
  <si>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</si>
  <si>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</si>
  <si>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</si>
  <si>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</si>
  <si>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ВЫПОЛНЕНИЕ НТУ ЕВСК</t>
  </si>
  <si>
    <t>Приход</t>
  </si>
  <si>
    <t>РЕЗУЛЬТАТ очки</t>
  </si>
  <si>
    <t>Комитет по спорту Псковской области</t>
  </si>
  <si>
    <t>КМС</t>
  </si>
  <si>
    <t>Псковская область</t>
  </si>
  <si>
    <t>Московская область</t>
  </si>
  <si>
    <t>№ ВРВС: 0080721811С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</si>
  <si>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</si>
  <si>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</si>
  <si>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</si>
  <si>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</si>
  <si>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</si>
  <si>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</si>
  <si>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</si>
  <si>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</si>
  <si>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</si>
  <si>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</si>
  <si>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</si>
  <si>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</si>
  <si>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</si>
  <si>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</si>
  <si>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Влажность: 48%</t>
  </si>
  <si>
    <t>Осадки: без осадков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</si>
  <si>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</si>
  <si>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</si>
  <si>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</si>
  <si>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</si>
  <si>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</si>
  <si>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шоссе - критериум 20-40 км</t>
  </si>
  <si>
    <t>Федеральный центр подготовки спортивного резерва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</si>
  <si>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Великие Луки</t>
    </r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</si>
  <si>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28 мая 2022 года</t>
    </r>
  </si>
  <si>
    <t>№ ЕКП 2022: 5053</t>
  </si>
  <si>
    <t>Калининградская область</t>
  </si>
  <si>
    <t>Воронежская область</t>
  </si>
  <si>
    <t>Температура: +15+15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</si>
  <si>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</si>
  <si>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</si>
  <si>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</si>
  <si>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Юноши 15-16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</si>
  <si>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45м </t>
    </r>
  </si>
  <si>
    <r>
      <rPr>
        <b/>
        <sz val="11"/>
        <rFont val="Calibri"/>
        <family val="2"/>
        <charset val="204"/>
        <scheme val="minor"/>
      </rPr>
      <t xml:space="preserve">ОКОНЧАНИЕ ГОНКИ: </t>
    </r>
    <r>
      <rPr>
        <sz val="11"/>
        <rFont val="Calibri"/>
        <family val="2"/>
        <charset val="204"/>
        <scheme val="minor"/>
      </rPr>
      <t xml:space="preserve"> 13ч 30м</t>
    </r>
  </si>
  <si>
    <t>2 км/16</t>
  </si>
  <si>
    <t>Саргсян Адам</t>
  </si>
  <si>
    <t>Болдырев Матвей</t>
  </si>
  <si>
    <t>Белоусов Иван</t>
  </si>
  <si>
    <t>Агафонов Егор</t>
  </si>
  <si>
    <t>Супрун Артем</t>
  </si>
  <si>
    <t>Васильев Артем</t>
  </si>
  <si>
    <t>Кудрявцев Игорь</t>
  </si>
  <si>
    <t>Вахтеров Илья</t>
  </si>
  <si>
    <t>Ковалев Ефим</t>
  </si>
  <si>
    <t>Осипов Максим</t>
  </si>
  <si>
    <t>Шарапа Иван</t>
  </si>
  <si>
    <t>Продченко Павел</t>
  </si>
  <si>
    <t>Мосолов Константин</t>
  </si>
  <si>
    <t>Алексеев Даниил</t>
  </si>
  <si>
    <t>Сапронов Петр</t>
  </si>
  <si>
    <t>Бортник Иван</t>
  </si>
  <si>
    <t>нф</t>
  </si>
  <si>
    <t>Поснов Степан</t>
  </si>
  <si>
    <t>Егоркин Александр</t>
  </si>
  <si>
    <t>Водопьянов Михаил</t>
  </si>
  <si>
    <t>Ошкуков Артем</t>
  </si>
  <si>
    <t>Исаев Денис</t>
  </si>
  <si>
    <t>Корчагин Евгений</t>
  </si>
  <si>
    <t>Казаченок Артем</t>
  </si>
  <si>
    <t>Куринов Святослав</t>
  </si>
  <si>
    <t>Толубаев Егор</t>
  </si>
  <si>
    <t>Новиков Иван</t>
  </si>
  <si>
    <t>Васильев Тимофей</t>
  </si>
  <si>
    <t>Котов Андрей</t>
  </si>
  <si>
    <t>Трифонов Степан</t>
  </si>
  <si>
    <t>нс</t>
  </si>
  <si>
    <t>Зексель Владислав</t>
  </si>
  <si>
    <t>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</si>
</sst>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7" fillId="2" borderId="25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1" fontId="22" fillId="0" borderId="22" xfId="8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496182</xdr:colOff>
      <xdr:row>0</xdr:row>
      <xdr:rowOff>103671</xdr:rowOff>
    </xdr:from>
    <xdr:to>
      <xdr:col>3</xdr:col>
      <xdr:colOff>911922</xdr:colOff>
      <xdr:row>3</xdr:row>
      <xdr:rowOff>175617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491" y="103671"/>
          <a:ext cx="1191104" cy="8425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47760</xdr:rowOff>
    </xdr:from>
    <xdr:to>
      <xdr:col>2</xdr:col>
      <xdr:colOff>389499</xdr:colOff>
      <xdr:row>3</xdr:row>
      <xdr:rowOff>184721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60"/>
          <a:ext cx="1384808" cy="907523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476250</xdr:colOff>
      <xdr:row>0</xdr:row>
      <xdr:rowOff>61057</xdr:rowOff>
    </xdr:from>
    <xdr:to>
      <xdr:col>18</xdr:col>
      <xdr:colOff>1093958</xdr:colOff>
      <xdr:row>3</xdr:row>
      <xdr:rowOff>24423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67981" y="61057"/>
          <a:ext cx="617708" cy="73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55" zoomScale="78" zoomScaleNormal="90" zoomScaleSheetLayoutView="78" workbookViewId="0">
      <selection activeCell="P65" sqref="P65"/>
    </sheetView>
  </sheetViews>
  <sheetFormatPr defaultRowHeight="12.75" x14ac:dyDescent="0.2"/>
  <cols>
    <col min="1" max="1" width="7" style="1" customWidth="1"/>
    <col min="2" max="2" width="7.85546875" style="9" customWidth="1"/>
    <col min="3" max="3" width="11.7109375" style="9" customWidth="1"/>
    <col min="4" max="4" width="17.5703125" style="1" customWidth="1"/>
    <col min="5" max="5" width="10.7109375" style="1" customWidth="1"/>
    <col min="6" max="6" width="8.85546875" style="1" customWidth="1"/>
    <col min="7" max="7" width="18.140625" style="1" customWidth="1"/>
    <col min="8" max="9" width="5.7109375" style="1" customWidth="1"/>
    <col min="10" max="10" width="8.140625" style="1" customWidth="1"/>
    <col min="11" max="14" width="7.140625" style="1" customWidth="1"/>
    <col min="15" max="15" width="7.85546875" style="1" customWidth="1"/>
    <col min="16" max="16" width="20.85546875" style="1" customWidth="1"/>
    <col min="17" max="17" width="10.42578125" style="1" customWidth="1"/>
    <col min="18" max="18" width="13.140625" style="1" customWidth="1"/>
    <col min="19" max="19" width="18.7109375" style="1" customWidth="1"/>
    <col min="20" max="16384" width="9.140625" style="1"/>
  </cols>
  <sheetData>
    <row r="1" spans="1:19" ht="20.2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0.25" customHeight="1" x14ac:dyDescent="0.2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0.25" customHeight="1" x14ac:dyDescent="0.2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20.25" customHeight="1" x14ac:dyDescent="0.2">
      <c r="A4" s="95" t="s">
        <v>55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5.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9" s="2" customFormat="1" ht="28.5" x14ac:dyDescent="0.2">
      <c r="A6" s="96" t="s">
        <v>16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s="2" customFormat="1" ht="18" customHeight="1" x14ac:dyDescent="0.2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s="2" customFormat="1" ht="6" customHeight="1" thickBo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78"/>
      <c r="M8" s="81"/>
      <c r="N8" s="81"/>
      <c r="O8" s="52"/>
      <c r="P8" s="52"/>
      <c r="Q8" s="52"/>
      <c r="R8" s="52"/>
      <c r="S8" s="52"/>
    </row>
    <row r="9" spans="1:19" ht="19.5" customHeight="1" thickTop="1" x14ac:dyDescent="0.2">
      <c r="A9" s="101" t="s">
        <v>24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</row>
    <row r="10" spans="1:19" s="38" customFormat="1" ht="18" customHeight="1" x14ac:dyDescent="0.2">
      <c r="A10" s="104" t="s">
        <v>54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</row>
    <row r="11" spans="1:19" ht="19.5" customHeight="1" x14ac:dyDescent="0.2">
      <c r="A11" s="107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</row>
    <row r="12" spans="1:19" ht="3.75" customHeight="1" x14ac:dyDescent="0.2">
      <c r="A12" s="2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79"/>
      <c r="M12" s="80"/>
      <c r="N12" s="80"/>
      <c r="O12" s="53"/>
      <c r="P12" s="53"/>
      <c r="Q12" s="53"/>
      <c r="R12" s="53"/>
      <c r="S12" s="10"/>
    </row>
    <row r="13" spans="1:19" s="38" customFormat="1" ht="15.75" x14ac:dyDescent="0.2">
      <c r="A13" s="39" t="s">
        <v>56</v>
      </c>
      <c r="B13" s="40"/>
      <c r="C13" s="40"/>
      <c r="D13" s="41"/>
      <c r="E13" s="42"/>
      <c r="F13" s="42"/>
      <c r="G13" s="73" t="s">
        <v>66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34" t="s">
        <v>32</v>
      </c>
    </row>
    <row r="14" spans="1:19" s="38" customFormat="1" ht="15.75" x14ac:dyDescent="0.2">
      <c r="A14" s="25" t="s">
        <v>57</v>
      </c>
      <c r="B14" s="44"/>
      <c r="C14" s="44"/>
      <c r="D14" s="45"/>
      <c r="E14" s="45"/>
      <c r="F14" s="45"/>
      <c r="G14" s="74" t="s">
        <v>67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35" t="s">
        <v>58</v>
      </c>
    </row>
    <row r="15" spans="1:19" ht="15" x14ac:dyDescent="0.2">
      <c r="A15" s="110" t="s">
        <v>10</v>
      </c>
      <c r="B15" s="111"/>
      <c r="C15" s="111"/>
      <c r="D15" s="111"/>
      <c r="E15" s="111"/>
      <c r="F15" s="111"/>
      <c r="G15" s="112"/>
      <c r="H15" s="113" t="s">
        <v>1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4"/>
    </row>
    <row r="16" spans="1:19" ht="15" x14ac:dyDescent="0.2">
      <c r="A16" s="11" t="s">
        <v>20</v>
      </c>
      <c r="B16" s="26"/>
      <c r="C16" s="26"/>
      <c r="D16" s="7"/>
      <c r="E16" s="7"/>
      <c r="F16" s="7"/>
      <c r="G16" s="8"/>
      <c r="H16" s="6" t="s">
        <v>50</v>
      </c>
      <c r="I16" s="20"/>
      <c r="J16" s="20"/>
      <c r="K16" s="20"/>
      <c r="L16" s="20"/>
      <c r="M16" s="20"/>
      <c r="N16" s="20"/>
      <c r="O16" s="20"/>
      <c r="P16" s="3"/>
      <c r="Q16" s="3"/>
      <c r="R16" s="19"/>
      <c r="S16" s="12"/>
    </row>
    <row r="17" spans="1:19" ht="15" x14ac:dyDescent="0.2">
      <c r="A17" s="11" t="s">
        <v>21</v>
      </c>
      <c r="B17" s="19"/>
      <c r="C17" s="19"/>
      <c r="E17" s="5"/>
      <c r="F17" s="4"/>
      <c r="G17" s="83" t="s">
        <v>62</v>
      </c>
      <c r="H17" s="6" t="s">
        <v>51</v>
      </c>
      <c r="I17" s="20"/>
      <c r="J17" s="20"/>
      <c r="K17" s="20"/>
      <c r="L17" s="20"/>
      <c r="M17" s="20"/>
      <c r="N17" s="20"/>
      <c r="O17" s="20"/>
      <c r="P17" s="3"/>
      <c r="Q17" s="3"/>
      <c r="R17" s="19"/>
      <c r="S17" s="12"/>
    </row>
    <row r="18" spans="1:19" ht="15" x14ac:dyDescent="0.2">
      <c r="A18" s="11" t="s">
        <v>22</v>
      </c>
      <c r="B18" s="26"/>
      <c r="C18" s="26"/>
      <c r="D18" s="5"/>
      <c r="E18" s="7"/>
      <c r="F18" s="7"/>
      <c r="G18" s="83" t="s">
        <v>63</v>
      </c>
      <c r="H18" s="6" t="s">
        <v>52</v>
      </c>
      <c r="I18" s="20"/>
      <c r="J18" s="20"/>
      <c r="K18" s="20"/>
      <c r="L18" s="20"/>
      <c r="M18" s="20"/>
      <c r="N18" s="20"/>
      <c r="O18" s="20"/>
      <c r="P18" s="3"/>
      <c r="Q18" s="3"/>
      <c r="R18" s="19"/>
      <c r="S18" s="12"/>
    </row>
    <row r="19" spans="1:19" ht="15.75" thickBot="1" x14ac:dyDescent="0.25">
      <c r="A19" s="29" t="s">
        <v>17</v>
      </c>
      <c r="B19" s="17"/>
      <c r="C19" s="17"/>
      <c r="D19" s="16"/>
      <c r="E19" s="16"/>
      <c r="F19" s="28"/>
      <c r="G19" s="30" t="s">
        <v>64</v>
      </c>
      <c r="H19" s="31" t="s">
        <v>53</v>
      </c>
      <c r="I19" s="32"/>
      <c r="J19" s="32"/>
      <c r="K19" s="32"/>
      <c r="L19" s="32"/>
      <c r="M19" s="32"/>
      <c r="N19" s="32"/>
      <c r="O19" s="32"/>
      <c r="P19" s="17">
        <v>32</v>
      </c>
      <c r="Q19" s="15"/>
      <c r="R19" s="17"/>
      <c r="S19" s="33" t="s">
        <v>68</v>
      </c>
    </row>
    <row r="20" spans="1:19" ht="6.75" customHeight="1" thickTop="1" thickBot="1" x14ac:dyDescent="0.25">
      <c r="A20" s="14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27" customFormat="1" ht="21.75" customHeight="1" thickTop="1" x14ac:dyDescent="0.2">
      <c r="A21" s="119" t="s">
        <v>7</v>
      </c>
      <c r="B21" s="98" t="s">
        <v>13</v>
      </c>
      <c r="C21" s="98" t="s">
        <v>23</v>
      </c>
      <c r="D21" s="98" t="s">
        <v>2</v>
      </c>
      <c r="E21" s="98" t="s">
        <v>8</v>
      </c>
      <c r="F21" s="98" t="s">
        <v>9</v>
      </c>
      <c r="G21" s="98" t="s">
        <v>14</v>
      </c>
      <c r="H21" s="100" t="s">
        <v>19</v>
      </c>
      <c r="I21" s="100"/>
      <c r="J21" s="100"/>
      <c r="K21" s="100"/>
      <c r="L21" s="100"/>
      <c r="M21" s="100"/>
      <c r="N21" s="100"/>
      <c r="O21" s="100"/>
      <c r="P21" s="98" t="s">
        <v>26</v>
      </c>
      <c r="Q21" s="98" t="s">
        <v>27</v>
      </c>
      <c r="R21" s="125" t="s">
        <v>25</v>
      </c>
      <c r="S21" s="121" t="s">
        <v>15</v>
      </c>
    </row>
    <row r="22" spans="1:19" s="27" customFormat="1" ht="18" customHeight="1" x14ac:dyDescent="0.2">
      <c r="A22" s="120"/>
      <c r="B22" s="99"/>
      <c r="C22" s="99"/>
      <c r="D22" s="99"/>
      <c r="E22" s="99"/>
      <c r="F22" s="99"/>
      <c r="G22" s="99"/>
      <c r="H22" s="94">
        <v>1</v>
      </c>
      <c r="I22" s="94">
        <v>2</v>
      </c>
      <c r="J22" s="94">
        <v>3</v>
      </c>
      <c r="K22" s="94">
        <v>4</v>
      </c>
      <c r="L22" s="94">
        <v>5</v>
      </c>
      <c r="M22" s="94">
        <v>6</v>
      </c>
      <c r="N22" s="94">
        <v>7</v>
      </c>
      <c r="O22" s="94">
        <v>8</v>
      </c>
      <c r="P22" s="99"/>
      <c r="Q22" s="99"/>
      <c r="R22" s="126"/>
      <c r="S22" s="122"/>
    </row>
    <row r="23" spans="1:19" ht="24.75" customHeight="1" x14ac:dyDescent="0.2">
      <c r="A23" s="85">
        <v>1</v>
      </c>
      <c r="B23" s="37">
        <v>7</v>
      </c>
      <c r="C23" s="37">
        <v>10117352095</v>
      </c>
      <c r="D23" s="36" t="s">
        <v>69</v>
      </c>
      <c r="E23" s="69">
        <v>39313</v>
      </c>
      <c r="F23" s="37" t="s">
        <v>34</v>
      </c>
      <c r="G23" s="84" t="s">
        <v>36</v>
      </c>
      <c r="H23" s="86">
        <v>5</v>
      </c>
      <c r="I23" s="86">
        <v>5</v>
      </c>
      <c r="J23" s="86"/>
      <c r="K23" s="86">
        <v>5</v>
      </c>
      <c r="L23" s="86">
        <v>3</v>
      </c>
      <c r="M23" s="86">
        <v>3</v>
      </c>
      <c r="N23" s="86">
        <v>5</v>
      </c>
      <c r="O23" s="86">
        <v>3</v>
      </c>
      <c r="P23" s="86">
        <v>2</v>
      </c>
      <c r="Q23" s="86">
        <f>SUM(H23:O23)</f>
        <v>29</v>
      </c>
      <c r="R23" s="87" t="s">
        <v>29</v>
      </c>
      <c r="S23" s="88"/>
    </row>
    <row r="24" spans="1:19" ht="24.75" customHeight="1" x14ac:dyDescent="0.2">
      <c r="A24" s="85">
        <v>2</v>
      </c>
      <c r="B24" s="37">
        <v>4</v>
      </c>
      <c r="C24" s="37">
        <v>10114021561</v>
      </c>
      <c r="D24" s="36" t="s">
        <v>70</v>
      </c>
      <c r="E24" s="69">
        <v>39320</v>
      </c>
      <c r="F24" s="37" t="s">
        <v>33</v>
      </c>
      <c r="G24" s="37" t="s">
        <v>36</v>
      </c>
      <c r="H24" s="86"/>
      <c r="I24" s="86">
        <v>1</v>
      </c>
      <c r="J24" s="86"/>
      <c r="K24" s="86">
        <v>3</v>
      </c>
      <c r="L24" s="86">
        <v>5</v>
      </c>
      <c r="M24" s="86">
        <v>5</v>
      </c>
      <c r="N24" s="86">
        <v>3</v>
      </c>
      <c r="O24" s="86">
        <v>5</v>
      </c>
      <c r="P24" s="86">
        <v>1</v>
      </c>
      <c r="Q24" s="86">
        <f t="shared" ref="Q24:Q32" si="0">SUM(H24:O24)</f>
        <v>22</v>
      </c>
      <c r="R24" s="87" t="s">
        <v>29</v>
      </c>
      <c r="S24" s="88"/>
    </row>
    <row r="25" spans="1:19" ht="24.75" customHeight="1" x14ac:dyDescent="0.2">
      <c r="A25" s="85">
        <v>3</v>
      </c>
      <c r="B25" s="37">
        <v>10</v>
      </c>
      <c r="C25" s="37">
        <v>10084014613</v>
      </c>
      <c r="D25" s="36" t="s">
        <v>71</v>
      </c>
      <c r="E25" s="69">
        <v>38853</v>
      </c>
      <c r="F25" s="37" t="s">
        <v>29</v>
      </c>
      <c r="G25" s="37" t="s">
        <v>59</v>
      </c>
      <c r="H25" s="86"/>
      <c r="I25" s="86">
        <v>3</v>
      </c>
      <c r="J25" s="86"/>
      <c r="K25" s="86">
        <v>1</v>
      </c>
      <c r="L25" s="86">
        <v>1</v>
      </c>
      <c r="M25" s="86">
        <v>2</v>
      </c>
      <c r="N25" s="86">
        <v>2</v>
      </c>
      <c r="O25" s="86">
        <v>2</v>
      </c>
      <c r="P25" s="86">
        <v>3</v>
      </c>
      <c r="Q25" s="86">
        <f t="shared" si="0"/>
        <v>11</v>
      </c>
      <c r="R25" s="87" t="s">
        <v>29</v>
      </c>
      <c r="S25" s="88"/>
    </row>
    <row r="26" spans="1:19" ht="24.75" customHeight="1" x14ac:dyDescent="0.2">
      <c r="A26" s="85">
        <v>4</v>
      </c>
      <c r="B26" s="37">
        <v>1</v>
      </c>
      <c r="C26" s="37">
        <v>10097295428</v>
      </c>
      <c r="D26" s="36" t="s">
        <v>72</v>
      </c>
      <c r="E26" s="69">
        <v>38849</v>
      </c>
      <c r="F26" s="37" t="s">
        <v>34</v>
      </c>
      <c r="G26" s="37" t="s">
        <v>31</v>
      </c>
      <c r="H26" s="86"/>
      <c r="I26" s="86"/>
      <c r="J26" s="86"/>
      <c r="K26" s="86">
        <v>2</v>
      </c>
      <c r="L26" s="86">
        <v>2</v>
      </c>
      <c r="M26" s="86">
        <v>1</v>
      </c>
      <c r="N26" s="86">
        <v>1</v>
      </c>
      <c r="O26" s="86">
        <v>1</v>
      </c>
      <c r="P26" s="86">
        <v>4</v>
      </c>
      <c r="Q26" s="86">
        <f t="shared" si="0"/>
        <v>7</v>
      </c>
      <c r="R26" s="87" t="s">
        <v>29</v>
      </c>
      <c r="S26" s="88"/>
    </row>
    <row r="27" spans="1:19" ht="24.75" customHeight="1" x14ac:dyDescent="0.2">
      <c r="A27" s="85">
        <v>5</v>
      </c>
      <c r="B27" s="37">
        <v>17</v>
      </c>
      <c r="C27" s="37">
        <v>10119432242</v>
      </c>
      <c r="D27" s="36" t="s">
        <v>73</v>
      </c>
      <c r="E27" s="69">
        <v>39294</v>
      </c>
      <c r="F27" s="37" t="s">
        <v>33</v>
      </c>
      <c r="G27" s="37" t="s">
        <v>30</v>
      </c>
      <c r="H27" s="86"/>
      <c r="I27" s="86"/>
      <c r="J27" s="86">
        <v>5</v>
      </c>
      <c r="K27" s="86"/>
      <c r="L27" s="86"/>
      <c r="M27" s="86"/>
      <c r="N27" s="86"/>
      <c r="O27" s="86"/>
      <c r="P27" s="86">
        <v>14</v>
      </c>
      <c r="Q27" s="86">
        <f t="shared" si="0"/>
        <v>5</v>
      </c>
      <c r="R27" s="87" t="s">
        <v>29</v>
      </c>
      <c r="S27" s="88"/>
    </row>
    <row r="28" spans="1:19" ht="24.75" customHeight="1" x14ac:dyDescent="0.2">
      <c r="A28" s="85">
        <v>6</v>
      </c>
      <c r="B28" s="37">
        <v>21</v>
      </c>
      <c r="C28" s="37">
        <v>10119124266</v>
      </c>
      <c r="D28" s="36" t="s">
        <v>74</v>
      </c>
      <c r="E28" s="69">
        <v>39317</v>
      </c>
      <c r="F28" s="37" t="s">
        <v>29</v>
      </c>
      <c r="G28" s="84" t="s">
        <v>30</v>
      </c>
      <c r="H28" s="86">
        <v>3</v>
      </c>
      <c r="I28" s="86">
        <v>2</v>
      </c>
      <c r="J28" s="86"/>
      <c r="K28" s="86"/>
      <c r="L28" s="86"/>
      <c r="M28" s="86"/>
      <c r="N28" s="86"/>
      <c r="O28" s="86"/>
      <c r="P28" s="86">
        <v>9</v>
      </c>
      <c r="Q28" s="86">
        <f t="shared" si="0"/>
        <v>5</v>
      </c>
      <c r="R28" s="87" t="s">
        <v>29</v>
      </c>
      <c r="S28" s="88"/>
    </row>
    <row r="29" spans="1:19" ht="24.75" customHeight="1" x14ac:dyDescent="0.2">
      <c r="A29" s="85">
        <v>7</v>
      </c>
      <c r="B29" s="37">
        <v>18</v>
      </c>
      <c r="C29" s="37">
        <v>10091546560</v>
      </c>
      <c r="D29" s="36" t="s">
        <v>75</v>
      </c>
      <c r="E29" s="69">
        <v>38873</v>
      </c>
      <c r="F29" s="37" t="s">
        <v>29</v>
      </c>
      <c r="G29" s="37" t="s">
        <v>30</v>
      </c>
      <c r="H29" s="86">
        <v>1</v>
      </c>
      <c r="I29" s="86"/>
      <c r="J29" s="86">
        <v>3</v>
      </c>
      <c r="K29" s="86"/>
      <c r="L29" s="86"/>
      <c r="M29" s="86"/>
      <c r="N29" s="86"/>
      <c r="O29" s="86"/>
      <c r="P29" s="86">
        <v>5</v>
      </c>
      <c r="Q29" s="86">
        <f t="shared" si="0"/>
        <v>4</v>
      </c>
      <c r="R29" s="87"/>
      <c r="S29" s="88"/>
    </row>
    <row r="30" spans="1:19" ht="24.75" customHeight="1" x14ac:dyDescent="0.2">
      <c r="A30" s="85">
        <v>8</v>
      </c>
      <c r="B30" s="37">
        <v>27</v>
      </c>
      <c r="C30" s="37">
        <v>10115797469</v>
      </c>
      <c r="D30" s="36" t="s">
        <v>76</v>
      </c>
      <c r="E30" s="69">
        <v>38889</v>
      </c>
      <c r="F30" s="37" t="s">
        <v>29</v>
      </c>
      <c r="G30" s="37" t="s">
        <v>30</v>
      </c>
      <c r="H30" s="89">
        <v>2</v>
      </c>
      <c r="I30" s="89"/>
      <c r="J30" s="89"/>
      <c r="K30" s="89"/>
      <c r="L30" s="89"/>
      <c r="M30" s="89"/>
      <c r="N30" s="89"/>
      <c r="O30" s="89"/>
      <c r="P30" s="86">
        <v>6</v>
      </c>
      <c r="Q30" s="86">
        <f t="shared" si="0"/>
        <v>2</v>
      </c>
      <c r="R30" s="87"/>
      <c r="S30" s="88"/>
    </row>
    <row r="31" spans="1:19" ht="24.75" customHeight="1" x14ac:dyDescent="0.2">
      <c r="A31" s="85">
        <v>9</v>
      </c>
      <c r="B31" s="37">
        <v>11</v>
      </c>
      <c r="C31" s="37">
        <v>10113982357</v>
      </c>
      <c r="D31" s="36" t="s">
        <v>77</v>
      </c>
      <c r="E31" s="69">
        <v>39045</v>
      </c>
      <c r="F31" s="37" t="s">
        <v>34</v>
      </c>
      <c r="G31" s="37" t="s">
        <v>59</v>
      </c>
      <c r="H31" s="86"/>
      <c r="I31" s="86"/>
      <c r="J31" s="86">
        <v>2</v>
      </c>
      <c r="K31" s="86"/>
      <c r="L31" s="86"/>
      <c r="M31" s="86"/>
      <c r="N31" s="86"/>
      <c r="O31" s="86"/>
      <c r="P31" s="86">
        <v>11</v>
      </c>
      <c r="Q31" s="86">
        <f t="shared" si="0"/>
        <v>2</v>
      </c>
      <c r="R31" s="87"/>
      <c r="S31" s="88"/>
    </row>
    <row r="32" spans="1:19" ht="24.75" customHeight="1" x14ac:dyDescent="0.2">
      <c r="A32" s="85">
        <v>10</v>
      </c>
      <c r="B32" s="37">
        <v>20</v>
      </c>
      <c r="C32" s="37">
        <v>10115657528</v>
      </c>
      <c r="D32" s="36" t="s">
        <v>78</v>
      </c>
      <c r="E32" s="69">
        <v>38938</v>
      </c>
      <c r="F32" s="37" t="s">
        <v>34</v>
      </c>
      <c r="G32" s="37" t="s">
        <v>30</v>
      </c>
      <c r="H32" s="86"/>
      <c r="I32" s="86"/>
      <c r="J32" s="86">
        <v>1</v>
      </c>
      <c r="K32" s="86"/>
      <c r="L32" s="86"/>
      <c r="M32" s="86"/>
      <c r="N32" s="86"/>
      <c r="O32" s="86"/>
      <c r="P32" s="86">
        <v>12</v>
      </c>
      <c r="Q32" s="86">
        <f t="shared" si="0"/>
        <v>1</v>
      </c>
      <c r="R32" s="87"/>
      <c r="S32" s="88"/>
    </row>
    <row r="33" spans="1:19" ht="24.75" customHeight="1" x14ac:dyDescent="0.2">
      <c r="A33" s="85">
        <v>11</v>
      </c>
      <c r="B33" s="37">
        <v>12</v>
      </c>
      <c r="C33" s="37">
        <v>10105272060</v>
      </c>
      <c r="D33" s="36" t="s">
        <v>79</v>
      </c>
      <c r="E33" s="69">
        <v>38733</v>
      </c>
      <c r="F33" s="37" t="s">
        <v>34</v>
      </c>
      <c r="G33" s="37" t="s">
        <v>59</v>
      </c>
      <c r="H33" s="86"/>
      <c r="I33" s="86"/>
      <c r="J33" s="86"/>
      <c r="K33" s="86"/>
      <c r="L33" s="86"/>
      <c r="M33" s="86"/>
      <c r="N33" s="86"/>
      <c r="O33" s="86"/>
      <c r="P33" s="86">
        <v>7</v>
      </c>
      <c r="Q33" s="86"/>
      <c r="R33" s="87"/>
      <c r="S33" s="88"/>
    </row>
    <row r="34" spans="1:19" ht="24.75" customHeight="1" x14ac:dyDescent="0.2">
      <c r="A34" s="85">
        <v>12</v>
      </c>
      <c r="B34" s="37">
        <v>24</v>
      </c>
      <c r="C34" s="37">
        <v>10125033081</v>
      </c>
      <c r="D34" s="36" t="s">
        <v>80</v>
      </c>
      <c r="E34" s="69">
        <v>39126</v>
      </c>
      <c r="F34" s="37" t="s">
        <v>33</v>
      </c>
      <c r="G34" s="37" t="s">
        <v>30</v>
      </c>
      <c r="H34" s="86"/>
      <c r="I34" s="86"/>
      <c r="J34" s="86"/>
      <c r="K34" s="86"/>
      <c r="L34" s="86"/>
      <c r="M34" s="86"/>
      <c r="N34" s="86"/>
      <c r="O34" s="86"/>
      <c r="P34" s="86">
        <v>8</v>
      </c>
      <c r="Q34" s="86"/>
      <c r="R34" s="87"/>
      <c r="S34" s="88"/>
    </row>
    <row r="35" spans="1:19" ht="24.75" customHeight="1" x14ac:dyDescent="0.2">
      <c r="A35" s="85">
        <v>13</v>
      </c>
      <c r="B35" s="37">
        <v>19</v>
      </c>
      <c r="C35" s="37">
        <v>10113113195</v>
      </c>
      <c r="D35" s="36" t="s">
        <v>81</v>
      </c>
      <c r="E35" s="69">
        <v>38897</v>
      </c>
      <c r="F35" s="37" t="s">
        <v>34</v>
      </c>
      <c r="G35" s="37" t="s">
        <v>30</v>
      </c>
      <c r="H35" s="86"/>
      <c r="I35" s="86"/>
      <c r="J35" s="86"/>
      <c r="K35" s="86"/>
      <c r="L35" s="86"/>
      <c r="M35" s="86"/>
      <c r="N35" s="86"/>
      <c r="O35" s="86"/>
      <c r="P35" s="86">
        <v>10</v>
      </c>
      <c r="Q35" s="86"/>
      <c r="R35" s="87"/>
      <c r="S35" s="88"/>
    </row>
    <row r="36" spans="1:19" ht="24.75" customHeight="1" x14ac:dyDescent="0.2">
      <c r="A36" s="85">
        <v>14</v>
      </c>
      <c r="B36" s="37">
        <v>25</v>
      </c>
      <c r="C36" s="37">
        <v>10111563456</v>
      </c>
      <c r="D36" s="36" t="s">
        <v>82</v>
      </c>
      <c r="E36" s="69">
        <v>38981</v>
      </c>
      <c r="F36" s="37" t="s">
        <v>34</v>
      </c>
      <c r="G36" s="37" t="s">
        <v>30</v>
      </c>
      <c r="H36" s="86"/>
      <c r="I36" s="86"/>
      <c r="J36" s="86"/>
      <c r="K36" s="86"/>
      <c r="L36" s="86"/>
      <c r="M36" s="86"/>
      <c r="N36" s="86"/>
      <c r="O36" s="86"/>
      <c r="P36" s="86">
        <v>13</v>
      </c>
      <c r="Q36" s="86"/>
      <c r="R36" s="87"/>
      <c r="S36" s="88"/>
    </row>
    <row r="37" spans="1:19" ht="24.75" customHeight="1" x14ac:dyDescent="0.2">
      <c r="A37" s="85">
        <v>15</v>
      </c>
      <c r="B37" s="37">
        <v>9</v>
      </c>
      <c r="C37" s="37">
        <v>10095184666</v>
      </c>
      <c r="D37" s="36" t="s">
        <v>83</v>
      </c>
      <c r="E37" s="69">
        <v>38904</v>
      </c>
      <c r="F37" s="37" t="s">
        <v>29</v>
      </c>
      <c r="G37" s="37" t="s">
        <v>36</v>
      </c>
      <c r="H37" s="86"/>
      <c r="I37" s="86"/>
      <c r="J37" s="86"/>
      <c r="K37" s="86"/>
      <c r="L37" s="86"/>
      <c r="M37" s="86"/>
      <c r="N37" s="86"/>
      <c r="O37" s="86"/>
      <c r="P37" s="86">
        <v>15</v>
      </c>
      <c r="Q37" s="86"/>
      <c r="R37" s="87"/>
      <c r="S37" s="88"/>
    </row>
    <row r="38" spans="1:19" ht="24.75" customHeight="1" x14ac:dyDescent="0.2">
      <c r="A38" s="85">
        <v>16</v>
      </c>
      <c r="B38" s="37">
        <v>5</v>
      </c>
      <c r="C38" s="37">
        <v>10113386213</v>
      </c>
      <c r="D38" s="36" t="s">
        <v>84</v>
      </c>
      <c r="E38" s="69">
        <v>39330</v>
      </c>
      <c r="F38" s="37" t="s">
        <v>34</v>
      </c>
      <c r="G38" s="37" t="s">
        <v>36</v>
      </c>
      <c r="H38" s="86"/>
      <c r="I38" s="86"/>
      <c r="J38" s="86"/>
      <c r="K38" s="86"/>
      <c r="L38" s="86"/>
      <c r="M38" s="86"/>
      <c r="N38" s="86"/>
      <c r="O38" s="86"/>
      <c r="P38" s="86">
        <v>16</v>
      </c>
      <c r="Q38" s="86"/>
      <c r="R38" s="87"/>
      <c r="S38" s="88"/>
    </row>
    <row r="39" spans="1:19" ht="24.75" customHeight="1" x14ac:dyDescent="0.2">
      <c r="A39" s="85" t="s">
        <v>85</v>
      </c>
      <c r="B39" s="37">
        <v>22</v>
      </c>
      <c r="C39" s="37">
        <v>10096425054</v>
      </c>
      <c r="D39" s="36" t="s">
        <v>86</v>
      </c>
      <c r="E39" s="69">
        <v>39099</v>
      </c>
      <c r="F39" s="37" t="s">
        <v>29</v>
      </c>
      <c r="G39" s="37" t="s">
        <v>30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88"/>
    </row>
    <row r="40" spans="1:19" ht="24.75" customHeight="1" x14ac:dyDescent="0.2">
      <c r="A40" s="85" t="s">
        <v>85</v>
      </c>
      <c r="B40" s="37">
        <v>15</v>
      </c>
      <c r="C40" s="37">
        <v>10089765703</v>
      </c>
      <c r="D40" s="36" t="s">
        <v>87</v>
      </c>
      <c r="E40" s="69">
        <v>39076</v>
      </c>
      <c r="F40" s="37" t="s">
        <v>34</v>
      </c>
      <c r="G40" s="37" t="s">
        <v>59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8"/>
    </row>
    <row r="41" spans="1:19" ht="24.75" customHeight="1" x14ac:dyDescent="0.2">
      <c r="A41" s="85" t="s">
        <v>85</v>
      </c>
      <c r="B41" s="37">
        <v>6</v>
      </c>
      <c r="C41" s="37">
        <v>10116657032</v>
      </c>
      <c r="D41" s="36" t="s">
        <v>88</v>
      </c>
      <c r="E41" s="69">
        <v>39214</v>
      </c>
      <c r="F41" s="37" t="s">
        <v>34</v>
      </c>
      <c r="G41" s="37" t="s">
        <v>36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8"/>
    </row>
    <row r="42" spans="1:19" ht="24.75" customHeight="1" x14ac:dyDescent="0.2">
      <c r="A42" s="85" t="s">
        <v>85</v>
      </c>
      <c r="B42" s="37">
        <v>14</v>
      </c>
      <c r="C42" s="37">
        <v>10128375541</v>
      </c>
      <c r="D42" s="36" t="s">
        <v>89</v>
      </c>
      <c r="E42" s="69">
        <v>39306</v>
      </c>
      <c r="F42" s="37" t="s">
        <v>34</v>
      </c>
      <c r="G42" s="37" t="s">
        <v>59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8"/>
    </row>
    <row r="43" spans="1:19" ht="24.75" customHeight="1" x14ac:dyDescent="0.2">
      <c r="A43" s="85" t="s">
        <v>85</v>
      </c>
      <c r="B43" s="37">
        <v>23</v>
      </c>
      <c r="C43" s="37">
        <v>10126055221</v>
      </c>
      <c r="D43" s="36" t="s">
        <v>90</v>
      </c>
      <c r="E43" s="69">
        <v>39444</v>
      </c>
      <c r="F43" s="37" t="s">
        <v>34</v>
      </c>
      <c r="G43" s="37" t="s">
        <v>30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8"/>
    </row>
    <row r="44" spans="1:19" ht="24.75" customHeight="1" x14ac:dyDescent="0.2">
      <c r="A44" s="85" t="s">
        <v>85</v>
      </c>
      <c r="B44" s="37">
        <v>57</v>
      </c>
      <c r="C44" s="37">
        <v>10113560510</v>
      </c>
      <c r="D44" s="36" t="s">
        <v>91</v>
      </c>
      <c r="E44" s="69">
        <v>39306</v>
      </c>
      <c r="F44" s="37" t="s">
        <v>34</v>
      </c>
      <c r="G44" s="37" t="s">
        <v>60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8"/>
    </row>
    <row r="45" spans="1:19" ht="24.75" customHeight="1" x14ac:dyDescent="0.2">
      <c r="A45" s="85" t="s">
        <v>85</v>
      </c>
      <c r="B45" s="37">
        <v>2</v>
      </c>
      <c r="C45" s="37">
        <v>10127889733</v>
      </c>
      <c r="D45" s="36" t="s">
        <v>92</v>
      </c>
      <c r="E45" s="69">
        <v>39195</v>
      </c>
      <c r="F45" s="37" t="s">
        <v>34</v>
      </c>
      <c r="G45" s="37" t="s">
        <v>31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</row>
    <row r="46" spans="1:19" ht="24.75" customHeight="1" x14ac:dyDescent="0.2">
      <c r="A46" s="85" t="s">
        <v>85</v>
      </c>
      <c r="B46" s="37">
        <v>3</v>
      </c>
      <c r="C46" s="37">
        <v>10104451907</v>
      </c>
      <c r="D46" s="36" t="s">
        <v>93</v>
      </c>
      <c r="E46" s="69">
        <v>39145</v>
      </c>
      <c r="F46" s="37" t="s">
        <v>34</v>
      </c>
      <c r="G46" s="37" t="s">
        <v>31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8"/>
    </row>
    <row r="47" spans="1:19" ht="24.75" customHeight="1" x14ac:dyDescent="0.2">
      <c r="A47" s="85" t="s">
        <v>85</v>
      </c>
      <c r="B47" s="37">
        <v>8</v>
      </c>
      <c r="C47" s="37">
        <v>10100460153</v>
      </c>
      <c r="D47" s="36" t="s">
        <v>94</v>
      </c>
      <c r="E47" s="69">
        <v>39154</v>
      </c>
      <c r="F47" s="37" t="s">
        <v>34</v>
      </c>
      <c r="G47" s="37" t="s">
        <v>36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8"/>
    </row>
    <row r="48" spans="1:19" ht="24.75" customHeight="1" x14ac:dyDescent="0.2">
      <c r="A48" s="85" t="s">
        <v>85</v>
      </c>
      <c r="B48" s="37">
        <v>28</v>
      </c>
      <c r="C48" s="37">
        <v>10145638764</v>
      </c>
      <c r="D48" s="36" t="s">
        <v>95</v>
      </c>
      <c r="E48" s="69">
        <v>39234</v>
      </c>
      <c r="F48" s="37" t="s">
        <v>35</v>
      </c>
      <c r="G48" s="37" t="s">
        <v>30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8"/>
    </row>
    <row r="49" spans="1:19" ht="24.75" customHeight="1" x14ac:dyDescent="0.2">
      <c r="A49" s="85" t="s">
        <v>85</v>
      </c>
      <c r="B49" s="37">
        <v>56</v>
      </c>
      <c r="C49" s="37">
        <v>10099853905</v>
      </c>
      <c r="D49" s="36" t="s">
        <v>96</v>
      </c>
      <c r="E49" s="69">
        <v>39183</v>
      </c>
      <c r="F49" s="37" t="s">
        <v>34</v>
      </c>
      <c r="G49" s="37" t="s">
        <v>60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  <c r="S49" s="88"/>
    </row>
    <row r="50" spans="1:19" ht="24.75" customHeight="1" x14ac:dyDescent="0.2">
      <c r="A50" s="85" t="s">
        <v>85</v>
      </c>
      <c r="B50" s="37">
        <v>26</v>
      </c>
      <c r="C50" s="37">
        <v>10113785618</v>
      </c>
      <c r="D50" s="36" t="s">
        <v>97</v>
      </c>
      <c r="E50" s="69">
        <v>39391</v>
      </c>
      <c r="F50" s="37" t="s">
        <v>34</v>
      </c>
      <c r="G50" s="37" t="s">
        <v>30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7"/>
      <c r="S50" s="88"/>
    </row>
    <row r="51" spans="1:19" ht="24.75" customHeight="1" x14ac:dyDescent="0.2">
      <c r="A51" s="85" t="s">
        <v>85</v>
      </c>
      <c r="B51" s="37">
        <v>13</v>
      </c>
      <c r="C51" s="37">
        <v>10105272161</v>
      </c>
      <c r="D51" s="36" t="s">
        <v>98</v>
      </c>
      <c r="E51" s="69">
        <v>38804</v>
      </c>
      <c r="F51" s="37" t="s">
        <v>34</v>
      </c>
      <c r="G51" s="37" t="s">
        <v>59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/>
      <c r="S51" s="88"/>
    </row>
    <row r="52" spans="1:19" ht="24.75" customHeight="1" thickBot="1" x14ac:dyDescent="0.25">
      <c r="A52" s="90" t="s">
        <v>99</v>
      </c>
      <c r="B52" s="70">
        <v>16</v>
      </c>
      <c r="C52" s="70">
        <v>10128543774</v>
      </c>
      <c r="D52" s="71" t="s">
        <v>100</v>
      </c>
      <c r="E52" s="72">
        <v>39181</v>
      </c>
      <c r="F52" s="70" t="s">
        <v>34</v>
      </c>
      <c r="G52" s="70" t="s">
        <v>101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  <c r="S52" s="93"/>
    </row>
    <row r="53" spans="1:19" ht="8.25" customHeight="1" thickTop="1" thickBot="1" x14ac:dyDescent="0.25">
      <c r="A53" s="14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5" thickTop="1" x14ac:dyDescent="0.2">
      <c r="A54" s="128" t="s">
        <v>5</v>
      </c>
      <c r="B54" s="129"/>
      <c r="C54" s="129"/>
      <c r="D54" s="129"/>
      <c r="E54" s="65"/>
      <c r="F54" s="65"/>
      <c r="G54" s="65"/>
      <c r="H54" s="129" t="s">
        <v>6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30"/>
    </row>
    <row r="55" spans="1:19" ht="15" x14ac:dyDescent="0.2">
      <c r="A55" s="22" t="s">
        <v>61</v>
      </c>
      <c r="B55" s="19"/>
      <c r="C55" s="54"/>
      <c r="D55" s="55"/>
      <c r="E55" s="56"/>
      <c r="F55" s="55"/>
      <c r="G55" s="66"/>
      <c r="P55" s="21" t="s">
        <v>37</v>
      </c>
      <c r="Q55" s="62">
        <v>6</v>
      </c>
      <c r="R55" s="57" t="s">
        <v>38</v>
      </c>
      <c r="S55" s="64">
        <f>COUNTIF(F$21:F164,"ЗМС")</f>
        <v>0</v>
      </c>
    </row>
    <row r="56" spans="1:19" ht="15" x14ac:dyDescent="0.2">
      <c r="A56" s="22" t="s">
        <v>47</v>
      </c>
      <c r="B56" s="19"/>
      <c r="C56" s="58"/>
      <c r="D56" s="18"/>
      <c r="E56" s="59"/>
      <c r="F56" s="18"/>
      <c r="P56" s="21" t="s">
        <v>39</v>
      </c>
      <c r="Q56" s="68">
        <f>Q57+Q61</f>
        <v>30</v>
      </c>
      <c r="R56" s="57" t="s">
        <v>40</v>
      </c>
      <c r="S56" s="64">
        <f>COUNTIF(F$21:F164,"МСМК")</f>
        <v>0</v>
      </c>
    </row>
    <row r="57" spans="1:19" ht="15" x14ac:dyDescent="0.2">
      <c r="A57" s="22" t="s">
        <v>48</v>
      </c>
      <c r="B57" s="19"/>
      <c r="C57" s="60"/>
      <c r="D57" s="18"/>
      <c r="E57" s="59"/>
      <c r="F57" s="18"/>
      <c r="P57" s="21" t="s">
        <v>41</v>
      </c>
      <c r="Q57" s="68">
        <f>Q58+Q59+Q60</f>
        <v>29</v>
      </c>
      <c r="R57" s="57" t="s">
        <v>42</v>
      </c>
      <c r="S57" s="64">
        <f>COUNTIF(F$21:F164,"МС")</f>
        <v>0</v>
      </c>
    </row>
    <row r="58" spans="1:19" ht="15" x14ac:dyDescent="0.2">
      <c r="A58" s="22" t="s">
        <v>49</v>
      </c>
      <c r="B58" s="19"/>
      <c r="C58" s="60"/>
      <c r="D58" s="18"/>
      <c r="E58" s="59"/>
      <c r="F58" s="18"/>
      <c r="P58" s="21" t="s">
        <v>43</v>
      </c>
      <c r="Q58" s="68">
        <f>COUNT(A20:A53)</f>
        <v>16</v>
      </c>
      <c r="R58" s="57" t="s">
        <v>29</v>
      </c>
      <c r="S58" s="64">
        <f>COUNTIF(F$20:F53,"КМС")</f>
        <v>6</v>
      </c>
    </row>
    <row r="59" spans="1:19" ht="15" x14ac:dyDescent="0.2">
      <c r="A59" s="61"/>
      <c r="B59" s="4"/>
      <c r="C59" s="62"/>
      <c r="D59" s="18"/>
      <c r="E59" s="59"/>
      <c r="F59" s="18"/>
      <c r="P59" s="21" t="s">
        <v>44</v>
      </c>
      <c r="Q59" s="68">
        <f>COUNTIF(A20:A53,"НФ")</f>
        <v>13</v>
      </c>
      <c r="R59" s="57" t="s">
        <v>33</v>
      </c>
      <c r="S59" s="64">
        <f>COUNTIF(F$22:F53,"1 СР")</f>
        <v>3</v>
      </c>
    </row>
    <row r="60" spans="1:19" ht="15" x14ac:dyDescent="0.2">
      <c r="A60" s="23"/>
      <c r="B60" s="19"/>
      <c r="C60" s="60"/>
      <c r="D60" s="18"/>
      <c r="E60" s="59"/>
      <c r="F60" s="18"/>
      <c r="P60" s="21" t="s">
        <v>45</v>
      </c>
      <c r="Q60" s="68">
        <f>COUNTIF(A20:A53,"ДСКВ")</f>
        <v>0</v>
      </c>
      <c r="R60" s="63" t="s">
        <v>34</v>
      </c>
      <c r="S60" s="64">
        <f>COUNTIF(F$22:F166,"2 СР")</f>
        <v>20</v>
      </c>
    </row>
    <row r="61" spans="1:19" ht="15" x14ac:dyDescent="0.2">
      <c r="A61" s="23"/>
      <c r="B61" s="19"/>
      <c r="C61" s="60"/>
      <c r="D61" s="138"/>
      <c r="E61" s="143"/>
      <c r="F61" s="138"/>
      <c r="G61" s="67"/>
      <c r="H61" s="67"/>
      <c r="I61" s="67"/>
      <c r="J61" s="67"/>
      <c r="K61" s="67"/>
      <c r="L61" s="67"/>
      <c r="M61" s="67"/>
      <c r="N61" s="67"/>
      <c r="O61" s="67"/>
      <c r="P61" s="21" t="s">
        <v>46</v>
      </c>
      <c r="Q61" s="68">
        <f>COUNTIF(A20:A53,"НС")</f>
        <v>1</v>
      </c>
      <c r="R61" s="63" t="s">
        <v>35</v>
      </c>
      <c r="S61" s="64">
        <f>COUNTIF(F$22:F167,"3 СР")</f>
        <v>1</v>
      </c>
    </row>
    <row r="62" spans="1:19" ht="8.25" customHeight="1" x14ac:dyDescent="0.2">
      <c r="A62" s="137"/>
      <c r="B62" s="138"/>
      <c r="C62" s="138"/>
      <c r="D62" s="18"/>
      <c r="E62" s="59"/>
      <c r="F62" s="18"/>
      <c r="G62" s="67"/>
      <c r="P62" s="139"/>
      <c r="Q62" s="140"/>
      <c r="R62" s="141"/>
      <c r="S62" s="142"/>
    </row>
    <row r="63" spans="1:19" ht="15.75" x14ac:dyDescent="0.2">
      <c r="A63" s="123" t="s">
        <v>3</v>
      </c>
      <c r="B63" s="124"/>
      <c r="C63" s="124"/>
      <c r="D63" s="124"/>
      <c r="E63" s="124"/>
      <c r="F63" s="124" t="s">
        <v>12</v>
      </c>
      <c r="G63" s="124"/>
      <c r="H63" s="124"/>
      <c r="I63" s="124"/>
      <c r="J63" s="124"/>
      <c r="K63" s="124"/>
      <c r="L63" s="124"/>
      <c r="M63" s="124"/>
      <c r="N63" s="124"/>
      <c r="O63" s="124"/>
      <c r="P63" s="51"/>
      <c r="Q63" s="124" t="s">
        <v>4</v>
      </c>
      <c r="R63" s="124"/>
      <c r="S63" s="127"/>
    </row>
    <row r="64" spans="1:19" x14ac:dyDescent="0.2">
      <c r="A64" s="115"/>
      <c r="B64" s="116"/>
      <c r="C64" s="116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48"/>
      <c r="Q64" s="117"/>
      <c r="R64" s="117"/>
      <c r="S64" s="118"/>
    </row>
    <row r="65" spans="1:19" x14ac:dyDescent="0.2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82"/>
      <c r="N65" s="82"/>
      <c r="O65" s="76"/>
      <c r="P65" s="76"/>
      <c r="Q65" s="76"/>
      <c r="R65" s="76"/>
      <c r="S65" s="77"/>
    </row>
    <row r="66" spans="1:19" x14ac:dyDescent="0.2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82"/>
      <c r="N66" s="82"/>
      <c r="O66" s="76"/>
      <c r="P66" s="76"/>
      <c r="Q66" s="76"/>
      <c r="R66" s="76"/>
      <c r="S66" s="77"/>
    </row>
    <row r="67" spans="1:19" x14ac:dyDescent="0.2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47"/>
      <c r="Q67" s="116"/>
      <c r="R67" s="116"/>
      <c r="S67" s="134"/>
    </row>
    <row r="68" spans="1:19" x14ac:dyDescent="0.2">
      <c r="A68" s="115"/>
      <c r="B68" s="116"/>
      <c r="C68" s="116"/>
      <c r="D68" s="116"/>
      <c r="E68" s="116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50"/>
      <c r="Q68" s="135"/>
      <c r="R68" s="135"/>
      <c r="S68" s="136"/>
    </row>
    <row r="69" spans="1:19" ht="16.5" thickBot="1" x14ac:dyDescent="0.25">
      <c r="A69" s="131"/>
      <c r="B69" s="132"/>
      <c r="C69" s="132"/>
      <c r="D69" s="132"/>
      <c r="E69" s="132"/>
      <c r="F69" s="132" t="str">
        <f>G17</f>
        <v>КАРПЕНКОВ Ю.П. (ВК, г. Великие Луки)</v>
      </c>
      <c r="G69" s="132"/>
      <c r="H69" s="132"/>
      <c r="I69" s="132"/>
      <c r="J69" s="132"/>
      <c r="K69" s="132"/>
      <c r="L69" s="132"/>
      <c r="M69" s="132"/>
      <c r="N69" s="132"/>
      <c r="O69" s="132"/>
      <c r="P69" s="49"/>
      <c r="Q69" s="132" t="str">
        <f>G18</f>
        <v>БАБАЕВ С.А. (ВК, г. Великие Луки)</v>
      </c>
      <c r="R69" s="132"/>
      <c r="S69" s="133"/>
    </row>
    <row r="70" spans="1:19" ht="13.5" thickTop="1" x14ac:dyDescent="0.2"/>
  </sheetData>
  <sortState ref="A22:Q30">
    <sortCondition descending="1" ref="Q22:Q30"/>
  </sortState>
  <mergeCells count="40">
    <mergeCell ref="A69:E69"/>
    <mergeCell ref="F69:O69"/>
    <mergeCell ref="Q69:S69"/>
    <mergeCell ref="A67:E67"/>
    <mergeCell ref="F67:O67"/>
    <mergeCell ref="Q67:S67"/>
    <mergeCell ref="A68:E68"/>
    <mergeCell ref="F68:O68"/>
    <mergeCell ref="Q68:S68"/>
    <mergeCell ref="A64:E64"/>
    <mergeCell ref="F64:O64"/>
    <mergeCell ref="Q64:S64"/>
    <mergeCell ref="A21:A22"/>
    <mergeCell ref="S21:S22"/>
    <mergeCell ref="A63:E63"/>
    <mergeCell ref="Q21:Q22"/>
    <mergeCell ref="R21:R22"/>
    <mergeCell ref="B21:B22"/>
    <mergeCell ref="C21:C22"/>
    <mergeCell ref="F63:O63"/>
    <mergeCell ref="Q63:S63"/>
    <mergeCell ref="A54:D54"/>
    <mergeCell ref="H54:S54"/>
    <mergeCell ref="A7:S7"/>
    <mergeCell ref="E21:E22"/>
    <mergeCell ref="F21:F22"/>
    <mergeCell ref="G21:G22"/>
    <mergeCell ref="H21:O21"/>
    <mergeCell ref="P21:P22"/>
    <mergeCell ref="A9:S9"/>
    <mergeCell ref="A10:S10"/>
    <mergeCell ref="A11:S11"/>
    <mergeCell ref="A15:G15"/>
    <mergeCell ref="H15:S15"/>
    <mergeCell ref="D21:D22"/>
    <mergeCell ref="A1:S1"/>
    <mergeCell ref="A2:S2"/>
    <mergeCell ref="A3:S3"/>
    <mergeCell ref="A4:S4"/>
    <mergeCell ref="A6:S6"/>
  </mergeCells>
  <conditionalFormatting sqref="P55:P62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7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</vt:lpstr>
      <vt:lpstr>'критериум юн'!Заголовки_для_печати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2022-05-30T11:13:29Z</dcterms:modified>
</cp:coreProperties>
</file>