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79536BBD-F9CD-417F-BF6A-6B12E5B1BEB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0" i="2" l="1"/>
  <c r="K41" i="2" l="1"/>
  <c r="K39" i="2"/>
  <c r="I39" i="2"/>
  <c r="H50" i="2" l="1"/>
  <c r="E50" i="2"/>
  <c r="I42" i="2"/>
  <c r="I41" i="2"/>
  <c r="I40" i="2"/>
  <c r="K38" i="2"/>
  <c r="K37" i="2"/>
  <c r="K36" i="2"/>
  <c r="I38" i="2" l="1"/>
  <c r="I37" i="2" s="1"/>
</calcChain>
</file>

<file path=xl/sharedStrings.xml><?xml version="1.0" encoding="utf-8"?>
<sst xmlns="http://schemas.openxmlformats.org/spreadsheetml/2006/main" count="112" uniqueCount="90">
  <si>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</si>
  <si>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</si>
  <si>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</si>
  <si>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</si>
  <si>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</si>
  <si>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</si>
  <si>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</si>
  <si>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</si>
  <si>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</si>
  <si>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</si>
  <si>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</si>
  <si>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</si>
  <si>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</si>
  <si>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</si>
  <si>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</si>
  <si>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</si>
  <si>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</si>
  <si>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</si>
  <si>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</si>
  <si>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</si>
  <si>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</si>
  <si>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</si>
  <si>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</si>
  <si>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</si>
  <si>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</si>
  <si>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</si>
  <si>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</si>
  <si>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</si>
  <si>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</si>
  <si>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</si>
  <si>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</si>
  <si>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</si>
  <si>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</si>
  <si>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</si>
  <si>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</si>
  <si>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</si>
  <si>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</si>
  <si>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</si>
  <si>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</si>
  <si>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</si>
  <si>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</si>
  <si>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</si>
  <si>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</si>
  <si>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</si>
  <si>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</si>
  <si>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</si>
  <si>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</si>
  <si>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</si>
  <si>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</si>
  <si>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</si>
  <si>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</si>
  <si>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Москва</t>
  </si>
  <si>
    <t>Температура: +18</t>
  </si>
  <si>
    <t xml:space="preserve">                                                            МИНИСТЕРСТВО ФИЗИЧЕСКОЙ КУЛЬТУРЫ И СПОРТА ПЕНЗЕНСКОЙ ОБЛАСТИ</t>
  </si>
  <si>
    <t>РОО "Федерация велосипедного спорта ПЕНЗЕНСКОЙ ОБЛАСТИ"</t>
  </si>
  <si>
    <t xml:space="preserve"> МЕСТО ПРОВЕДЕНИЯ: г. Пенза</t>
  </si>
  <si>
    <t>Пензенская обл.</t>
  </si>
  <si>
    <t>БУКОВА О.Ю. (IК, г. Пенза)</t>
  </si>
  <si>
    <t>МУНИЦИПАЛЬНОЕ БЮДЖЕТНОЕ УЧРЕЖДЕНИЕ ДОПОЛНИТЕЛЬНОГО ОБРАЗОВАНИЯ "СПОРТИВНАЯ ШКОЛА №4 г. ПЕНЗЫ"</t>
  </si>
  <si>
    <t>№ ЕКП 2023: 29853</t>
  </si>
  <si>
    <t>ГБУ ДО "Московская академия велосипедного спорта"</t>
  </si>
  <si>
    <t>ГБУ ДО РМ "СШОР по велоспорту"</t>
  </si>
  <si>
    <t>ГБУ ДО РМ"СШОР по велоспорту"</t>
  </si>
  <si>
    <t>МБУ ДО СШ №4 г.Пензы</t>
  </si>
  <si>
    <t>Санкт-Петербург</t>
  </si>
  <si>
    <t>Иркутская обл.</t>
  </si>
  <si>
    <t>Иркутск СШОР "Олимпиец"</t>
  </si>
  <si>
    <t>ГБУ СШОР Петродворцового р-на СПБ</t>
  </si>
  <si>
    <t>ГБУ СШОР Петродворцового р-на СПб</t>
  </si>
  <si>
    <t>Девушки 15-16 лет</t>
  </si>
  <si>
    <t>Шумская Ульяна</t>
  </si>
  <si>
    <t>Ситникова-Рыхлицкая Софья</t>
  </si>
  <si>
    <t>Богачева Виктория</t>
  </si>
  <si>
    <t>Бусарова Дарья</t>
  </si>
  <si>
    <t>Зеленина Кира</t>
  </si>
  <si>
    <t>Сафина Арианна</t>
  </si>
  <si>
    <t>Дуляр Софья</t>
  </si>
  <si>
    <t>Ажнакина Анастасия</t>
  </si>
  <si>
    <t>Алексеева Анна</t>
  </si>
  <si>
    <t>Акимова Анастасия</t>
  </si>
  <si>
    <t>Захарова Анастасия</t>
  </si>
  <si>
    <t>Рыжова Дарья</t>
  </si>
  <si>
    <t>Краснодарский край</t>
  </si>
  <si>
    <t>ГБУ ДО КК "СШОР по велосипедному спорту"</t>
  </si>
  <si>
    <r>
      <t xml:space="preserve">НАЧАЛО ГОНКИ: </t>
    </r>
    <r>
      <rPr>
        <sz val="11"/>
        <rFont val="Calibri"/>
        <family val="2"/>
        <charset val="204"/>
      </rPr>
      <t>11ч 05м</t>
    </r>
  </si>
  <si>
    <t>№ ВРВС: 0080001611Я</t>
  </si>
  <si>
    <t xml:space="preserve"> ДАТА ПРОВЕДЕНИЯ: 28-29 апреля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</si>
  <si>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30м</t>
    </r>
  </si>
  <si>
    <t>ВМХ - гонка - "Классик" (или "Классик-смешанная")</t>
  </si>
  <si>
    <t>Республика Мордовия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</si>
</sst>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5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 Cyr"/>
      <charset val="204"/>
    </font>
    <font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7" xfId="2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14" fontId="5" fillId="0" borderId="23" xfId="2" applyNumberFormat="1" applyFont="1" applyBorder="1" applyAlignment="1">
      <alignment horizontal="center" vertical="center"/>
    </xf>
    <xf numFmtId="0" fontId="16" fillId="0" borderId="19" xfId="2" applyFont="1" applyBorder="1" applyAlignment="1">
      <alignment vertical="center" wrapText="1"/>
    </xf>
    <xf numFmtId="0" fontId="22" fillId="0" borderId="23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4" fillId="2" borderId="34" xfId="12" applyFont="1" applyFill="1" applyBorder="1" applyAlignment="1">
      <alignment horizontal="center" vertical="center" wrapText="1"/>
    </xf>
    <xf numFmtId="46" fontId="14" fillId="2" borderId="34" xfId="12" applyNumberFormat="1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7" fillId="0" borderId="1" xfId="1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3 2" xfId="6" xr:uid="{00000000-0005-0000-0000-000006000000}"/>
    <cellStyle name="Обычный 3 2 2" xfId="7" xr:uid="{00000000-0005-0000-0000-000007000000}"/>
    <cellStyle name="Обычный 3 3" xfId="8" xr:uid="{00000000-0005-0000-0000-000008000000}"/>
    <cellStyle name="Обычный 3 4" xfId="9" xr:uid="{00000000-0005-0000-0000-000009000000}"/>
    <cellStyle name="Обычный 4" xfId="10" xr:uid="{00000000-0005-0000-0000-00000A000000}"/>
    <cellStyle name="Обычный_ID4938_RS_1" xfId="11" xr:uid="{00000000-0005-0000-0000-00000B000000}"/>
    <cellStyle name="Обычный_Стартовый протокол Смирнов_20101106_Results" xfId="12" xr:uid="{00000000-0005-0000-0000-00000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226219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2</xdr:col>
      <xdr:colOff>223343</xdr:colOff>
      <xdr:row>2</xdr:row>
      <xdr:rowOff>257241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890093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7375E"/>
    <pageSetUpPr fitToPage="1"/>
  </sheetPr>
  <dimension ref="A1:ALO50"/>
  <sheetViews>
    <sheetView tabSelected="1" view="pageBreakPreview" topLeftCell="A16" zoomScaleNormal="100" zoomScaleSheetLayoutView="100" zoomScalePageLayoutView="95" workbookViewId="0">
      <selection activeCell="G22" sqref="G22:G33"/>
    </sheetView>
  </sheetViews>
  <sheetFormatPr defaultColWidth="9.109375" defaultRowHeight="13.8" x14ac:dyDescent="0.25"/>
  <cols>
    <col min="1" max="1" width="6.5546875" style="1" customWidth="1"/>
    <col min="2" max="2" width="7.88671875" style="2" customWidth="1"/>
    <col min="3" max="3" width="12.88671875" style="2" customWidth="1"/>
    <col min="4" max="4" width="22.5546875" style="1" customWidth="1"/>
    <col min="5" max="5" width="12.44140625" style="1" customWidth="1"/>
    <col min="6" max="6" width="8.6640625" style="1" customWidth="1"/>
    <col min="7" max="7" width="19.109375" style="1" customWidth="1"/>
    <col min="8" max="8" width="32.88671875" style="1" customWidth="1"/>
    <col min="9" max="9" width="27.44140625" style="1" customWidth="1"/>
    <col min="10" max="10" width="16.109375" style="1" customWidth="1"/>
    <col min="11" max="11" width="16.6640625" style="1" customWidth="1"/>
    <col min="12" max="1003" width="9.109375" style="1"/>
  </cols>
  <sheetData>
    <row r="1" spans="1:11" ht="22.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6.2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3" customFormat="1" ht="22.5" customHeight="1" x14ac:dyDescent="0.25">
      <c r="A3" s="64" t="s">
        <v>53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22.5" customHeight="1" x14ac:dyDescent="0.25">
      <c r="A4" s="82" t="s">
        <v>54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21" customHeight="1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s="3" customFormat="1" ht="28.8" x14ac:dyDescent="0.2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s="3" customFormat="1" ht="18" customHeight="1" x14ac:dyDescent="0.25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s="3" customFormat="1" ht="6" customHeight="1" thickBot="1" x14ac:dyDescent="0.3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18" customHeight="1" thickTop="1" x14ac:dyDescent="0.25">
      <c r="A9" s="86" t="s">
        <v>4</v>
      </c>
      <c r="B9" s="86"/>
      <c r="C9" s="86"/>
      <c r="D9" s="86"/>
      <c r="E9" s="86"/>
      <c r="F9" s="86"/>
      <c r="G9" s="86"/>
      <c r="H9" s="86"/>
      <c r="I9" s="86"/>
      <c r="J9" s="86"/>
      <c r="K9" s="86"/>
    </row>
    <row r="10" spans="1:11" ht="18" customHeight="1" x14ac:dyDescent="0.25">
      <c r="A10" s="87" t="s">
        <v>88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19.5" customHeight="1" x14ac:dyDescent="0.25">
      <c r="A11" s="87" t="s">
        <v>69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7.5" customHeight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5.6" x14ac:dyDescent="0.25">
      <c r="A13" s="89" t="s">
        <v>55</v>
      </c>
      <c r="B13" s="89"/>
      <c r="C13" s="89"/>
      <c r="D13" s="89"/>
      <c r="E13" s="4"/>
      <c r="F13" s="4"/>
      <c r="H13" s="58" t="s">
        <v>84</v>
      </c>
      <c r="I13" s="4"/>
      <c r="J13" s="5"/>
      <c r="K13" s="6" t="s">
        <v>85</v>
      </c>
    </row>
    <row r="14" spans="1:11" ht="15.6" x14ac:dyDescent="0.25">
      <c r="A14" s="90" t="s">
        <v>86</v>
      </c>
      <c r="B14" s="90"/>
      <c r="C14" s="90"/>
      <c r="D14" s="90"/>
      <c r="E14" s="7"/>
      <c r="F14" s="7"/>
      <c r="H14" s="59" t="s">
        <v>87</v>
      </c>
      <c r="I14" s="7"/>
      <c r="J14" s="8"/>
      <c r="K14" s="62" t="s">
        <v>59</v>
      </c>
    </row>
    <row r="15" spans="1:11" ht="14.4" x14ac:dyDescent="0.25">
      <c r="A15" s="91" t="s">
        <v>5</v>
      </c>
      <c r="B15" s="91"/>
      <c r="C15" s="91"/>
      <c r="D15" s="91"/>
      <c r="E15" s="91"/>
      <c r="F15" s="91"/>
      <c r="G15" s="91"/>
      <c r="H15" s="91"/>
      <c r="I15" s="92" t="s">
        <v>6</v>
      </c>
      <c r="J15" s="92"/>
      <c r="K15" s="92"/>
    </row>
    <row r="16" spans="1:11" ht="14.4" x14ac:dyDescent="0.25">
      <c r="A16" s="9" t="s">
        <v>7</v>
      </c>
      <c r="B16" s="10"/>
      <c r="C16" s="10"/>
      <c r="D16" s="11"/>
      <c r="E16" s="12"/>
      <c r="F16" s="11"/>
      <c r="G16" s="13"/>
      <c r="H16" s="51"/>
      <c r="I16" s="93" t="s">
        <v>47</v>
      </c>
      <c r="J16" s="93"/>
      <c r="K16" s="93"/>
    </row>
    <row r="17" spans="1:11" ht="14.4" x14ac:dyDescent="0.25">
      <c r="A17" s="9" t="s">
        <v>8</v>
      </c>
      <c r="B17" s="10"/>
      <c r="C17" s="10"/>
      <c r="D17" s="13"/>
      <c r="E17" s="12"/>
      <c r="F17" s="11"/>
      <c r="G17" s="14"/>
      <c r="H17" s="60" t="s">
        <v>45</v>
      </c>
      <c r="I17" s="15" t="s">
        <v>9</v>
      </c>
      <c r="J17" s="16"/>
      <c r="K17" s="57">
        <v>3</v>
      </c>
    </row>
    <row r="18" spans="1:11" ht="14.4" x14ac:dyDescent="0.25">
      <c r="A18" s="17" t="s">
        <v>10</v>
      </c>
      <c r="B18" s="10"/>
      <c r="C18" s="10"/>
      <c r="D18" s="13"/>
      <c r="E18" s="12"/>
      <c r="F18" s="11"/>
      <c r="G18" s="14"/>
      <c r="H18" s="60" t="s">
        <v>57</v>
      </c>
      <c r="I18" s="15" t="s">
        <v>11</v>
      </c>
      <c r="J18" s="16"/>
      <c r="K18" s="57">
        <v>1</v>
      </c>
    </row>
    <row r="19" spans="1:11" ht="15" thickBot="1" x14ac:dyDescent="0.3">
      <c r="A19" s="9" t="s">
        <v>12</v>
      </c>
      <c r="B19" s="18"/>
      <c r="C19" s="18"/>
      <c r="D19" s="14"/>
      <c r="E19" s="14"/>
      <c r="F19" s="14"/>
      <c r="G19" s="19"/>
      <c r="H19" s="61" t="s">
        <v>46</v>
      </c>
      <c r="I19" s="20" t="s">
        <v>44</v>
      </c>
      <c r="J19" s="55">
        <v>372</v>
      </c>
      <c r="K19" s="56">
        <v>372</v>
      </c>
    </row>
    <row r="20" spans="1:11" ht="7.5" customHeight="1" thickTop="1" thickBot="1" x14ac:dyDescent="0.3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7" customFormat="1" ht="42.75" customHeight="1" thickTop="1" x14ac:dyDescent="0.25">
      <c r="A21" s="74" t="s">
        <v>13</v>
      </c>
      <c r="B21" s="72" t="s">
        <v>14</v>
      </c>
      <c r="C21" s="72" t="s">
        <v>15</v>
      </c>
      <c r="D21" s="72" t="s">
        <v>16</v>
      </c>
      <c r="E21" s="72" t="s">
        <v>17</v>
      </c>
      <c r="F21" s="72" t="s">
        <v>18</v>
      </c>
      <c r="G21" s="72" t="s">
        <v>19</v>
      </c>
      <c r="H21" s="72" t="s">
        <v>20</v>
      </c>
      <c r="I21" s="73" t="s">
        <v>21</v>
      </c>
      <c r="J21" s="25" t="s">
        <v>22</v>
      </c>
      <c r="K21" s="26" t="s">
        <v>23</v>
      </c>
    </row>
    <row r="22" spans="1:11" s="28" customFormat="1" ht="27" customHeight="1" x14ac:dyDescent="0.25">
      <c r="A22" s="80">
        <v>1</v>
      </c>
      <c r="B22" s="67">
        <v>386</v>
      </c>
      <c r="C22" s="68">
        <v>10091081768</v>
      </c>
      <c r="D22" s="69" t="s">
        <v>71</v>
      </c>
      <c r="E22" s="65">
        <v>39228</v>
      </c>
      <c r="F22" s="68" t="s">
        <v>25</v>
      </c>
      <c r="G22" s="69" t="s">
        <v>65</v>
      </c>
      <c r="H22" s="69" t="s">
        <v>66</v>
      </c>
      <c r="I22" s="71"/>
      <c r="J22" s="71"/>
      <c r="K22" s="54"/>
    </row>
    <row r="23" spans="1:11" s="28" customFormat="1" ht="27" customHeight="1" x14ac:dyDescent="0.25">
      <c r="A23" s="80">
        <v>2</v>
      </c>
      <c r="B23" s="67">
        <v>63</v>
      </c>
      <c r="C23" s="68">
        <v>10093066430</v>
      </c>
      <c r="D23" s="69" t="s">
        <v>73</v>
      </c>
      <c r="E23" s="65">
        <v>39541</v>
      </c>
      <c r="F23" s="68" t="s">
        <v>25</v>
      </c>
      <c r="G23" s="69" t="s">
        <v>89</v>
      </c>
      <c r="H23" s="69" t="s">
        <v>61</v>
      </c>
      <c r="I23" s="71"/>
      <c r="J23" s="71"/>
      <c r="K23" s="54"/>
    </row>
    <row r="24" spans="1:11" s="28" customFormat="1" ht="27" customHeight="1" x14ac:dyDescent="0.25">
      <c r="A24" s="80">
        <v>3</v>
      </c>
      <c r="B24" s="67">
        <v>73</v>
      </c>
      <c r="C24" s="68">
        <v>10077945039</v>
      </c>
      <c r="D24" s="69" t="s">
        <v>70</v>
      </c>
      <c r="E24" s="65">
        <v>39438</v>
      </c>
      <c r="F24" s="68" t="s">
        <v>25</v>
      </c>
      <c r="G24" s="69" t="s">
        <v>51</v>
      </c>
      <c r="H24" s="70" t="s">
        <v>60</v>
      </c>
      <c r="I24" s="71"/>
      <c r="J24" s="71"/>
      <c r="K24" s="54"/>
    </row>
    <row r="25" spans="1:11" s="28" customFormat="1" ht="27" customHeight="1" x14ac:dyDescent="0.25">
      <c r="A25" s="80">
        <v>4</v>
      </c>
      <c r="B25" s="67">
        <v>23</v>
      </c>
      <c r="C25" s="68">
        <v>10091230096</v>
      </c>
      <c r="D25" s="69" t="s">
        <v>72</v>
      </c>
      <c r="E25" s="65">
        <v>39519</v>
      </c>
      <c r="F25" s="68" t="s">
        <v>25</v>
      </c>
      <c r="G25" s="69" t="s">
        <v>89</v>
      </c>
      <c r="H25" s="69" t="s">
        <v>61</v>
      </c>
      <c r="I25" s="71"/>
      <c r="J25" s="71"/>
      <c r="K25" s="54"/>
    </row>
    <row r="26" spans="1:11" s="28" customFormat="1" ht="27" customHeight="1" x14ac:dyDescent="0.25">
      <c r="A26" s="80">
        <v>5</v>
      </c>
      <c r="B26" s="67">
        <v>31</v>
      </c>
      <c r="C26" s="68">
        <v>10090062561</v>
      </c>
      <c r="D26" s="69" t="s">
        <v>74</v>
      </c>
      <c r="E26" s="65">
        <v>39758</v>
      </c>
      <c r="F26" s="68" t="s">
        <v>25</v>
      </c>
      <c r="G26" s="69" t="s">
        <v>89</v>
      </c>
      <c r="H26" s="69" t="s">
        <v>62</v>
      </c>
      <c r="I26" s="71"/>
      <c r="J26" s="71"/>
      <c r="K26" s="54"/>
    </row>
    <row r="27" spans="1:11" s="28" customFormat="1" ht="27" customHeight="1" x14ac:dyDescent="0.25">
      <c r="A27" s="80">
        <v>6</v>
      </c>
      <c r="B27" s="67">
        <v>932</v>
      </c>
      <c r="C27" s="68">
        <v>10126400377</v>
      </c>
      <c r="D27" s="69" t="s">
        <v>79</v>
      </c>
      <c r="E27" s="65">
        <v>39143</v>
      </c>
      <c r="F27" s="68" t="s">
        <v>35</v>
      </c>
      <c r="G27" s="69" t="s">
        <v>82</v>
      </c>
      <c r="H27" s="70" t="s">
        <v>83</v>
      </c>
      <c r="I27" s="71"/>
      <c r="J27" s="71"/>
      <c r="K27" s="54"/>
    </row>
    <row r="28" spans="1:11" s="28" customFormat="1" ht="27" customHeight="1" x14ac:dyDescent="0.25">
      <c r="A28" s="80">
        <v>7</v>
      </c>
      <c r="B28" s="67">
        <v>777</v>
      </c>
      <c r="C28" s="68">
        <v>10112255050</v>
      </c>
      <c r="D28" s="69" t="s">
        <v>75</v>
      </c>
      <c r="E28" s="65">
        <v>39244</v>
      </c>
      <c r="F28" s="68" t="s">
        <v>25</v>
      </c>
      <c r="G28" s="69" t="s">
        <v>64</v>
      </c>
      <c r="H28" s="69" t="s">
        <v>67</v>
      </c>
      <c r="I28" s="71"/>
      <c r="J28" s="71"/>
      <c r="K28" s="54"/>
    </row>
    <row r="29" spans="1:11" s="28" customFormat="1" ht="27" customHeight="1" x14ac:dyDescent="0.25">
      <c r="A29" s="80">
        <v>8</v>
      </c>
      <c r="B29" s="67">
        <v>583</v>
      </c>
      <c r="C29" s="68">
        <v>10090061955</v>
      </c>
      <c r="D29" s="69" t="s">
        <v>78</v>
      </c>
      <c r="E29" s="65">
        <v>39371</v>
      </c>
      <c r="F29" s="68" t="s">
        <v>35</v>
      </c>
      <c r="G29" s="69" t="s">
        <v>56</v>
      </c>
      <c r="H29" s="69" t="s">
        <v>63</v>
      </c>
      <c r="I29" s="71"/>
      <c r="J29" s="71"/>
      <c r="K29" s="54"/>
    </row>
    <row r="30" spans="1:11" s="28" customFormat="1" ht="27" customHeight="1" x14ac:dyDescent="0.25">
      <c r="A30" s="80">
        <v>9</v>
      </c>
      <c r="B30" s="67">
        <v>67</v>
      </c>
      <c r="C30" s="81">
        <v>10091230504</v>
      </c>
      <c r="D30" s="69" t="s">
        <v>81</v>
      </c>
      <c r="E30" s="65">
        <v>39418</v>
      </c>
      <c r="F30" s="68" t="s">
        <v>25</v>
      </c>
      <c r="G30" s="69" t="s">
        <v>89</v>
      </c>
      <c r="H30" s="69" t="s">
        <v>61</v>
      </c>
      <c r="I30" s="71"/>
      <c r="J30" s="71"/>
      <c r="K30" s="54"/>
    </row>
    <row r="31" spans="1:11" s="28" customFormat="1" ht="27" customHeight="1" x14ac:dyDescent="0.25">
      <c r="A31" s="80">
        <v>10</v>
      </c>
      <c r="B31" s="67">
        <v>124</v>
      </c>
      <c r="C31" s="68">
        <v>10129836807</v>
      </c>
      <c r="D31" s="69" t="s">
        <v>80</v>
      </c>
      <c r="E31" s="65">
        <v>39759</v>
      </c>
      <c r="F31" s="68" t="s">
        <v>35</v>
      </c>
      <c r="G31" s="69" t="s">
        <v>89</v>
      </c>
      <c r="H31" s="69" t="s">
        <v>61</v>
      </c>
      <c r="I31" s="71"/>
      <c r="J31" s="71"/>
      <c r="K31" s="54"/>
    </row>
    <row r="32" spans="1:11" s="28" customFormat="1" ht="27" customHeight="1" x14ac:dyDescent="0.25">
      <c r="A32" s="80">
        <v>11</v>
      </c>
      <c r="B32" s="67">
        <v>878</v>
      </c>
      <c r="C32" s="68">
        <v>10104993083</v>
      </c>
      <c r="D32" s="69" t="s">
        <v>76</v>
      </c>
      <c r="E32" s="65">
        <v>39273</v>
      </c>
      <c r="F32" s="68" t="s">
        <v>25</v>
      </c>
      <c r="G32" s="69" t="s">
        <v>64</v>
      </c>
      <c r="H32" s="69" t="s">
        <v>68</v>
      </c>
      <c r="I32" s="71"/>
      <c r="J32" s="71"/>
      <c r="K32" s="54"/>
    </row>
    <row r="33" spans="1:11" s="28" customFormat="1" ht="27" customHeight="1" thickBot="1" x14ac:dyDescent="0.3">
      <c r="A33" s="80">
        <v>12</v>
      </c>
      <c r="B33" s="67">
        <v>43</v>
      </c>
      <c r="C33" s="68">
        <v>10090061753</v>
      </c>
      <c r="D33" s="69" t="s">
        <v>77</v>
      </c>
      <c r="E33" s="65">
        <v>39142</v>
      </c>
      <c r="F33" s="68" t="s">
        <v>35</v>
      </c>
      <c r="G33" s="69" t="s">
        <v>56</v>
      </c>
      <c r="H33" s="69" t="s">
        <v>63</v>
      </c>
      <c r="I33" s="71"/>
      <c r="J33" s="71"/>
      <c r="K33" s="54"/>
    </row>
    <row r="34" spans="1:11" ht="7.5" customHeight="1" thickTop="1" thickBot="1" x14ac:dyDescent="0.35">
      <c r="A34" s="75"/>
      <c r="B34" s="29"/>
      <c r="C34" s="29"/>
      <c r="D34" s="76"/>
      <c r="E34" s="77"/>
      <c r="F34" s="78"/>
      <c r="G34" s="77"/>
      <c r="H34" s="30"/>
      <c r="I34" s="79"/>
      <c r="J34" s="66"/>
      <c r="K34" s="66"/>
    </row>
    <row r="35" spans="1:11" ht="14.4" thickTop="1" x14ac:dyDescent="0.25">
      <c r="A35" s="94" t="s">
        <v>26</v>
      </c>
      <c r="B35" s="94"/>
      <c r="C35" s="94"/>
      <c r="D35" s="94"/>
      <c r="E35" s="46"/>
      <c r="F35" s="46"/>
      <c r="G35" s="46"/>
      <c r="H35" s="95" t="s">
        <v>27</v>
      </c>
      <c r="I35" s="95"/>
      <c r="J35" s="95"/>
      <c r="K35" s="96"/>
    </row>
    <row r="36" spans="1:11" ht="14.4" x14ac:dyDescent="0.25">
      <c r="A36" s="31" t="s">
        <v>52</v>
      </c>
      <c r="B36" s="32"/>
      <c r="C36" s="47"/>
      <c r="D36" s="34"/>
      <c r="E36" s="48"/>
      <c r="F36" s="48"/>
      <c r="G36" s="33"/>
      <c r="H36" s="49" t="s">
        <v>28</v>
      </c>
      <c r="I36" s="63">
        <v>6</v>
      </c>
      <c r="J36" s="49" t="s">
        <v>29</v>
      </c>
      <c r="K36" s="52">
        <f>COUNTIF(F$21:F143,"ЗМС")</f>
        <v>0</v>
      </c>
    </row>
    <row r="37" spans="1:11" ht="14.4" x14ac:dyDescent="0.25">
      <c r="A37" s="31" t="s">
        <v>48</v>
      </c>
      <c r="B37" s="32"/>
      <c r="C37" s="50"/>
      <c r="D37" s="34"/>
      <c r="E37" s="45"/>
      <c r="F37" s="45"/>
      <c r="G37" s="35"/>
      <c r="H37" s="49" t="s">
        <v>30</v>
      </c>
      <c r="I37" s="53">
        <f>I38+I42</f>
        <v>12</v>
      </c>
      <c r="J37" s="49" t="s">
        <v>31</v>
      </c>
      <c r="K37" s="52">
        <f>COUNTIF(F$21:F143,"МСМК")</f>
        <v>0</v>
      </c>
    </row>
    <row r="38" spans="1:11" ht="14.4" x14ac:dyDescent="0.25">
      <c r="A38" s="31" t="s">
        <v>49</v>
      </c>
      <c r="B38" s="32"/>
      <c r="C38" s="51"/>
      <c r="D38" s="34"/>
      <c r="E38" s="45"/>
      <c r="F38" s="45"/>
      <c r="G38" s="35"/>
      <c r="H38" s="49" t="s">
        <v>32</v>
      </c>
      <c r="I38" s="53">
        <f>I39+I40+I41</f>
        <v>12</v>
      </c>
      <c r="J38" s="49" t="s">
        <v>24</v>
      </c>
      <c r="K38" s="52">
        <f>COUNTIF(F$21:F32,"МС")</f>
        <v>0</v>
      </c>
    </row>
    <row r="39" spans="1:11" ht="14.4" x14ac:dyDescent="0.25">
      <c r="A39" s="31" t="s">
        <v>50</v>
      </c>
      <c r="B39" s="32"/>
      <c r="C39" s="51"/>
      <c r="D39" s="34"/>
      <c r="E39" s="45"/>
      <c r="F39" s="45"/>
      <c r="G39" s="35"/>
      <c r="H39" s="49" t="s">
        <v>33</v>
      </c>
      <c r="I39" s="53">
        <f>COUNT(A10:A98)</f>
        <v>12</v>
      </c>
      <c r="J39" s="49" t="s">
        <v>25</v>
      </c>
      <c r="K39" s="52">
        <f>COUNTIF(F$20:F32,"КМС")</f>
        <v>8</v>
      </c>
    </row>
    <row r="40" spans="1:11" ht="14.4" x14ac:dyDescent="0.25">
      <c r="A40" s="36"/>
      <c r="B40" s="32"/>
      <c r="C40" s="51"/>
      <c r="D40" s="34"/>
      <c r="E40" s="37"/>
      <c r="F40" s="37"/>
      <c r="G40" s="37"/>
      <c r="H40" s="49" t="s">
        <v>34</v>
      </c>
      <c r="I40" s="53">
        <f>COUNTIF(A10:A97,"НФ")</f>
        <v>0</v>
      </c>
      <c r="J40" s="49" t="s">
        <v>35</v>
      </c>
      <c r="K40" s="52">
        <v>4</v>
      </c>
    </row>
    <row r="41" spans="1:11" x14ac:dyDescent="0.25">
      <c r="A41" s="38"/>
      <c r="B41" s="14"/>
      <c r="C41" s="14"/>
      <c r="D41" s="34"/>
      <c r="E41" s="37"/>
      <c r="F41" s="37"/>
      <c r="G41" s="37"/>
      <c r="H41" s="49" t="s">
        <v>36</v>
      </c>
      <c r="I41" s="53">
        <f>COUNTIF(A10:A97,"ДСКВ")</f>
        <v>0</v>
      </c>
      <c r="J41" s="49" t="s">
        <v>37</v>
      </c>
      <c r="K41" s="52">
        <f>COUNTIF(F$22:F145,"2 СР")</f>
        <v>0</v>
      </c>
    </row>
    <row r="42" spans="1:11" ht="14.4" x14ac:dyDescent="0.25">
      <c r="A42" s="39"/>
      <c r="B42" s="32"/>
      <c r="C42" s="18"/>
      <c r="D42" s="34"/>
      <c r="E42" s="45"/>
      <c r="F42" s="45"/>
      <c r="G42" s="35"/>
      <c r="H42" s="49" t="s">
        <v>38</v>
      </c>
      <c r="I42" s="53">
        <f>COUNTIF(A10:A97,"НС")</f>
        <v>0</v>
      </c>
      <c r="J42" s="49" t="s">
        <v>39</v>
      </c>
      <c r="K42" s="52">
        <v>0</v>
      </c>
    </row>
    <row r="43" spans="1:11" ht="5.25" customHeight="1" x14ac:dyDescent="0.25">
      <c r="A43" s="39"/>
      <c r="B43" s="32"/>
      <c r="C43" s="32"/>
      <c r="D43" s="32"/>
      <c r="E43" s="32"/>
      <c r="F43" s="32"/>
      <c r="G43" s="14"/>
      <c r="H43" s="14"/>
      <c r="I43" s="40"/>
      <c r="J43" s="41"/>
      <c r="K43" s="42"/>
    </row>
    <row r="44" spans="1:11" x14ac:dyDescent="0.25">
      <c r="A44" s="97" t="s">
        <v>40</v>
      </c>
      <c r="B44" s="97"/>
      <c r="C44" s="97"/>
      <c r="D44" s="97"/>
      <c r="E44" s="98" t="s">
        <v>41</v>
      </c>
      <c r="F44" s="98"/>
      <c r="G44" s="98"/>
      <c r="H44" s="98" t="s">
        <v>42</v>
      </c>
      <c r="I44" s="98"/>
      <c r="J44" s="99" t="s">
        <v>43</v>
      </c>
      <c r="K44" s="99"/>
    </row>
    <row r="45" spans="1:11" x14ac:dyDescent="0.25">
      <c r="A45" s="100"/>
      <c r="B45" s="100"/>
      <c r="C45" s="100"/>
      <c r="D45" s="100"/>
      <c r="E45" s="100"/>
      <c r="F45" s="101"/>
      <c r="G45" s="101"/>
      <c r="H45" s="101"/>
      <c r="I45" s="101"/>
      <c r="J45" s="101"/>
      <c r="K45" s="102"/>
    </row>
    <row r="46" spans="1:11" x14ac:dyDescent="0.25">
      <c r="A46" s="43"/>
      <c r="B46" s="45"/>
      <c r="C46" s="45"/>
      <c r="D46" s="45"/>
      <c r="E46" s="45"/>
      <c r="F46" s="45"/>
      <c r="G46" s="45"/>
      <c r="H46" s="45"/>
      <c r="I46" s="45"/>
      <c r="J46" s="45"/>
      <c r="K46" s="44"/>
    </row>
    <row r="47" spans="1:11" x14ac:dyDescent="0.25">
      <c r="A47" s="43"/>
      <c r="B47" s="45"/>
      <c r="C47" s="45"/>
      <c r="D47" s="45"/>
      <c r="E47" s="45"/>
      <c r="F47" s="45"/>
      <c r="G47" s="45"/>
      <c r="H47" s="45"/>
      <c r="I47" s="45"/>
      <c r="J47" s="45"/>
      <c r="K47" s="44"/>
    </row>
    <row r="48" spans="1:11" x14ac:dyDescent="0.25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4"/>
    </row>
    <row r="49" spans="1:11" x14ac:dyDescent="0.25">
      <c r="A49" s="43"/>
      <c r="B49" s="45"/>
      <c r="C49" s="45"/>
      <c r="D49" s="45"/>
      <c r="E49" s="45"/>
      <c r="F49" s="45"/>
      <c r="G49" s="45"/>
      <c r="H49" s="45"/>
      <c r="I49" s="45"/>
      <c r="J49" s="45"/>
      <c r="K49" s="44"/>
    </row>
    <row r="50" spans="1:11" ht="14.4" thickBot="1" x14ac:dyDescent="0.3">
      <c r="A50" s="103"/>
      <c r="B50" s="103"/>
      <c r="C50" s="103"/>
      <c r="D50" s="103"/>
      <c r="E50" s="104" t="str">
        <f>H17</f>
        <v>БОЯРОВ В.В. (ВК, г. Саранск)</v>
      </c>
      <c r="F50" s="104"/>
      <c r="G50" s="104"/>
      <c r="H50" s="104" t="str">
        <f>H18</f>
        <v>БУКОВА О.Ю. (IК, г. Пенза)</v>
      </c>
      <c r="I50" s="104"/>
      <c r="J50" s="105" t="str">
        <f>H19</f>
        <v>КОЧЕТКОВ Д.А. (ВК, г. Саранск)</v>
      </c>
      <c r="K50" s="105"/>
    </row>
  </sheetData>
  <mergeCells count="28">
    <mergeCell ref="A45:E45"/>
    <mergeCell ref="F45:K45"/>
    <mergeCell ref="A50:D50"/>
    <mergeCell ref="E50:G50"/>
    <mergeCell ref="H50:I50"/>
    <mergeCell ref="J50:K50"/>
    <mergeCell ref="I16:K16"/>
    <mergeCell ref="A35:D35"/>
    <mergeCell ref="H35:K35"/>
    <mergeCell ref="A44:D44"/>
    <mergeCell ref="E44:G44"/>
    <mergeCell ref="H44:I44"/>
    <mergeCell ref="J44:K44"/>
    <mergeCell ref="A12:K12"/>
    <mergeCell ref="A13:D13"/>
    <mergeCell ref="A14:D14"/>
    <mergeCell ref="A15:H15"/>
    <mergeCell ref="I15:K15"/>
    <mergeCell ref="A7:K7"/>
    <mergeCell ref="A8:K8"/>
    <mergeCell ref="A9:K9"/>
    <mergeCell ref="A10:K10"/>
    <mergeCell ref="A11:K11"/>
    <mergeCell ref="A1:K1"/>
    <mergeCell ref="A2:K2"/>
    <mergeCell ref="A4:K4"/>
    <mergeCell ref="A5:K5"/>
    <mergeCell ref="A6:K6"/>
  </mergeCells>
  <printOptions horizontalCentered="1"/>
  <pageMargins left="0.196527777777778" right="0.196527777777778" top="0.64583333333333304" bottom="0.59027777777777801" header="0.21319444444444399" footer="0.118055555555556"/>
  <pageSetup paperSize="9" scale="55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Арсен</cp:lastModifiedBy>
  <cp:revision>1</cp:revision>
  <cp:lastPrinted>2021-12-27T09:18:49Z</cp:lastPrinted>
  <dcterms:created xsi:type="dcterms:W3CDTF">1996-10-08T23:32:33Z</dcterms:created>
  <dcterms:modified xsi:type="dcterms:W3CDTF">2023-05-03T09:27:38Z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